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_skoroszyt"/>
  <mc:AlternateContent xmlns:mc="http://schemas.openxmlformats.org/markup-compatibility/2006">
    <mc:Choice Requires="x15">
      <x15ac:absPath xmlns:x15ac="http://schemas.microsoft.com/office/spreadsheetml/2010/11/ac" url="Z:\GRUPA ROBOCZA\Grupa Robocza ds. KSOW\GR ds. KSOW_2021\1. Uchwały nr 55, 56, 57 i 58_tryb obiegowy\7. Uchwała nr 55_zmiana PO 2020-2021_po akceptacji GR KSOW\"/>
    </mc:Choice>
  </mc:AlternateContent>
  <xr:revisionPtr revIDLastSave="0" documentId="13_ncr:1_{DDCCC13A-2E99-4943-A560-063DFB08B7E8}" xr6:coauthVersionLast="46" xr6:coauthVersionMax="46" xr10:uidLastSave="{00000000-0000-0000-0000-000000000000}"/>
  <bookViews>
    <workbookView xWindow="-120" yWindow="-120" windowWidth="29040" windowHeight="15840" tabRatio="604" firstSheet="29" activeTab="35"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MRiRW" sheetId="55" r:id="rId18"/>
    <sheet name="CDR (KSOW)" sheetId="20" r:id="rId19"/>
    <sheet name="CDR (SIR)" sheetId="38" r:id="rId20"/>
    <sheet name="Dolnośląski ODR" sheetId="39" r:id="rId21"/>
    <sheet name="Kujawsko-pomorski ODR" sheetId="40" r:id="rId22"/>
    <sheet name="Lubelski ODR" sheetId="41" r:id="rId23"/>
    <sheet name="Lubuski ODR" sheetId="42" r:id="rId24"/>
    <sheet name="Łódzki ODR" sheetId="43" r:id="rId25"/>
    <sheet name="Małopolski ODR" sheetId="44" r:id="rId26"/>
    <sheet name="Mazowiecki ODR" sheetId="45" r:id="rId27"/>
    <sheet name="Opolski ODR" sheetId="46" r:id="rId28"/>
    <sheet name="Podkarpacki ODR" sheetId="47" r:id="rId29"/>
    <sheet name="Podlaski ODR" sheetId="48" r:id="rId30"/>
    <sheet name="Pomorski ODR" sheetId="49" r:id="rId31"/>
    <sheet name="Śląski ODR" sheetId="50" r:id="rId32"/>
    <sheet name="Świętokrzyski ODR" sheetId="51" r:id="rId33"/>
    <sheet name="Warmińsko-mazurski ODR" sheetId="52" r:id="rId34"/>
    <sheet name="Wielkopolski ODR" sheetId="53" r:id="rId35"/>
    <sheet name="Zachodniopomorski ODR" sheetId="54" r:id="rId36"/>
  </sheets>
  <definedNames>
    <definedName name="_xlnm._FilterDatabase" localSheetId="17" hidden="1">MRiRW!$A$6:$U$30</definedName>
    <definedName name="_xlnm.Print_Area" localSheetId="19">'CDR (SIR)'!#REF!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55" l="1"/>
  <c r="P11" i="55"/>
  <c r="P36" i="55" s="1"/>
  <c r="O14" i="55"/>
  <c r="O22" i="55"/>
  <c r="O59" i="53"/>
  <c r="O114" i="20"/>
  <c r="Q28" i="30"/>
  <c r="C40" i="19"/>
  <c r="D40" i="19"/>
  <c r="O39" i="54"/>
  <c r="P39" i="54"/>
  <c r="P59" i="53"/>
  <c r="P75" i="52"/>
  <c r="Q75" i="52"/>
  <c r="O65" i="51"/>
  <c r="P65" i="51"/>
  <c r="O38" i="50"/>
  <c r="P38" i="50"/>
  <c r="P87" i="49"/>
  <c r="O7" i="47"/>
  <c r="O8" i="47"/>
  <c r="O9" i="47"/>
  <c r="O10" i="47"/>
  <c r="O13" i="47"/>
  <c r="O18" i="47"/>
  <c r="O19" i="47"/>
  <c r="O20" i="47"/>
  <c r="O31" i="47"/>
  <c r="Q31" i="47"/>
  <c r="O52" i="46"/>
  <c r="P52" i="46"/>
  <c r="O7" i="45"/>
  <c r="O9" i="45"/>
  <c r="O10" i="45"/>
  <c r="O12" i="45"/>
  <c r="O14" i="45"/>
  <c r="O16" i="45"/>
  <c r="O18" i="45"/>
  <c r="O20" i="45"/>
  <c r="O22" i="45"/>
  <c r="O23" i="45"/>
  <c r="O24" i="45"/>
  <c r="P24" i="45"/>
  <c r="O28" i="45"/>
  <c r="O30" i="45"/>
  <c r="O32" i="45"/>
  <c r="O34" i="45"/>
  <c r="O36" i="45"/>
  <c r="O37" i="45"/>
  <c r="O40" i="45"/>
  <c r="P41" i="45"/>
  <c r="O42" i="45"/>
  <c r="O46" i="45"/>
  <c r="O48" i="45"/>
  <c r="O49" i="45"/>
  <c r="P51" i="45"/>
  <c r="P52" i="45"/>
  <c r="P53" i="45"/>
  <c r="P57" i="45"/>
  <c r="P59" i="45"/>
  <c r="P61" i="45"/>
  <c r="P63" i="45"/>
  <c r="N70" i="45"/>
  <c r="O28" i="43"/>
  <c r="P28" i="43"/>
  <c r="N58" i="42"/>
  <c r="O58" i="42"/>
  <c r="M36" i="41"/>
  <c r="O36" i="41"/>
  <c r="P75" i="41"/>
  <c r="P37" i="40"/>
  <c r="Q62" i="40" s="1"/>
  <c r="O100" i="39"/>
  <c r="P100" i="39"/>
  <c r="O118" i="38"/>
  <c r="P118" i="38"/>
  <c r="O36" i="55" l="1"/>
  <c r="O70" i="45"/>
  <c r="O75" i="41"/>
  <c r="P31" i="47"/>
  <c r="P19" i="26" l="1"/>
  <c r="O19" i="26"/>
  <c r="Q37" i="36"/>
  <c r="P37" i="36"/>
  <c r="P26" i="35"/>
  <c r="O26" i="35"/>
  <c r="P26" i="34"/>
  <c r="O26" i="34"/>
  <c r="P15" i="32"/>
  <c r="R54" i="31"/>
  <c r="Q54" i="31"/>
  <c r="Q27" i="29"/>
  <c r="P27" i="29"/>
  <c r="Q31" i="28"/>
  <c r="P31" i="28"/>
  <c r="P58" i="27" l="1"/>
  <c r="O58" i="27"/>
  <c r="P23" i="25"/>
  <c r="O23" i="25"/>
  <c r="P35" i="23"/>
  <c r="O35" i="23"/>
  <c r="O21" i="24"/>
  <c r="Q27" i="22"/>
  <c r="P27" i="22"/>
  <c r="P114" i="20" l="1"/>
  <c r="P10" i="33" l="1"/>
  <c r="O15" i="33" s="1"/>
  <c r="P9" i="33"/>
  <c r="P8" i="33"/>
  <c r="O7" i="33"/>
  <c r="N15" i="33" l="1"/>
  <c r="O14" i="30"/>
  <c r="P28" i="30" l="1"/>
  <c r="Q46" i="21"/>
  <c r="P4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F10" authorId="0" shapeId="0" xr:uid="{00000000-0006-0000-0A00-00000100000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xr:uid="{00000000-0006-0000-0A00-000002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<sst xmlns="http://schemas.openxmlformats.org/spreadsheetml/2006/main" count="8105" uniqueCount="2987">
  <si>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</si>
  <si>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</si>
  <si>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</si>
  <si>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</si>
  <si>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</si>
  <si>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</si>
  <si>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</si>
  <si>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</si>
  <si>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</si>
  <si>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</si>
  <si>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</si>
  <si>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</si>
  <si>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</si>
  <si>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</si>
  <si>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</si>
  <si>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</si>
  <si>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</si>
  <si>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</si>
  <si>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</si>
  <si>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</si>
  <si>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</si>
  <si>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</si>
  <si>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</si>
  <si>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</si>
  <si>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</si>
  <si>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</si>
  <si>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</si>
  <si>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</si>
  <si>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</si>
  <si>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</si>
  <si>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</si>
  <si>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</si>
  <si>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</si>
  <si>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</si>
  <si>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</si>
  <si>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</si>
  <si>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</si>
  <si>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</si>
  <si>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</si>
  <si>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</si>
  <si>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</si>
  <si>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1</t>
  </si>
  <si>
    <t>seminarium</t>
  </si>
  <si>
    <t>III</t>
  </si>
  <si>
    <t>wyjazd studyjny</t>
  </si>
  <si>
    <t>II-IV</t>
  </si>
  <si>
    <t>40</t>
  </si>
  <si>
    <t>II</t>
  </si>
  <si>
    <t>szkolenie</t>
  </si>
  <si>
    <t>liczba uczestników wyjazdu studyjnego</t>
  </si>
  <si>
    <t>wystawa</t>
  </si>
  <si>
    <t>liczba konferencji</t>
  </si>
  <si>
    <t>liczba uczestników konferencji</t>
  </si>
  <si>
    <t>IV</t>
  </si>
  <si>
    <t>Konferencja, konkursy</t>
  </si>
  <si>
    <t>publikacja</t>
  </si>
  <si>
    <t xml:space="preserve">liczba uczestników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</si>
  <si>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</si>
  <si>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</si>
  <si>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</si>
  <si>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</si>
  <si>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</si>
  <si>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</si>
  <si>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</si>
  <si>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</si>
  <si>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</si>
  <si>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</si>
  <si>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</si>
  <si>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</si>
  <si>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</si>
  <si>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</si>
  <si>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</si>
  <si>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</si>
  <si>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</si>
  <si>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</si>
  <si>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</si>
  <si>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</si>
  <si>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</si>
  <si>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</si>
  <si>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</si>
  <si>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</si>
  <si>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</si>
  <si>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</si>
  <si>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</si>
  <si>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</si>
  <si>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</si>
  <si>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</si>
  <si>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</si>
  <si>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</si>
  <si>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</si>
  <si>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</si>
  <si>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</si>
  <si>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</si>
  <si>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</si>
  <si>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</si>
  <si>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</si>
  <si>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</si>
  <si>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</si>
  <si>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</si>
  <si>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</si>
  <si>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</si>
  <si>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</si>
  <si>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</si>
  <si>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</si>
  <si>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</si>
  <si>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</si>
  <si>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</si>
  <si>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</si>
  <si>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podniesienie kompetencji pracowników biur odpowiedzialnych za przeprowadzenie procedur związanych z wdrażaniem lokalnych strategii rozwoju</t>
  </si>
  <si>
    <t>pracownicy biur lokalnych grup działania oraz przedstawiciele
organów lgd</t>
  </si>
  <si>
    <t xml:space="preserve">I-IV </t>
  </si>
  <si>
    <t>Technologie naturalne: Biologizacja rolnictwa</t>
  </si>
  <si>
    <t>popularyzacja działań i inicjatyw na rzecz zrównoważonego rozwoju oraz upowszechnianie innowacyjnych rozwiązań chroniących bioróżnorodność i środowisko naturalne</t>
  </si>
  <si>
    <t>popularyzacja działań i inicjatyw na rzecz zrównoważonego rozwoju oraz zwiększanie napływu turystów do regionu</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</si>
  <si>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</si>
  <si>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</si>
  <si>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</si>
  <si>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</si>
  <si>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</si>
  <si>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</si>
  <si>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</si>
  <si>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Impreza plenerowa, konkursy</t>
  </si>
  <si>
    <t>Samorząd Województwa Lubelskiego</t>
  </si>
  <si>
    <t>Artura Grottgera 4, 20-029 Lublin</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</si>
  <si>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</si>
  <si>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</si>
  <si>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</si>
  <si>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</si>
  <si>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</si>
  <si>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</si>
  <si>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</si>
  <si>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</si>
  <si>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Konkurs plastyczny dla dzieci</t>
  </si>
  <si>
    <t>dzieci i młodzież z wiejskich szkół podstawowych województwa lubelskiego</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</si>
  <si>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</si>
  <si>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</si>
  <si>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</si>
  <si>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</si>
  <si>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</si>
  <si>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</si>
  <si>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</si>
  <si>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</si>
  <si>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</si>
  <si>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</si>
  <si>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</si>
  <si>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</si>
  <si>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</si>
  <si>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</si>
  <si>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</si>
  <si>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</si>
  <si>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</si>
  <si>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</si>
  <si>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</si>
  <si>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</si>
  <si>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</si>
  <si>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</si>
  <si>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</si>
  <si>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</si>
  <si>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</si>
  <si>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Przewodnik po lubuskich, najpiękniejszych wsiach</t>
  </si>
  <si>
    <t xml:space="preserve">liczba uczestników konkursów </t>
  </si>
  <si>
    <t>2</t>
  </si>
  <si>
    <t>III, IV</t>
  </si>
  <si>
    <t>Z podwórka na biosko</t>
  </si>
  <si>
    <t>Wydarzenie</t>
  </si>
  <si>
    <t>Mieszkańcy obszarów wiejskich</t>
  </si>
  <si>
    <t>Lubelskie Rowerowe z KSOW-em</t>
  </si>
  <si>
    <t xml:space="preserve">Zwiększenie udziału zainteresowanych stron we wdrażaniu inicjatyw na rzecz rozwoju obszarów wiejskich.  </t>
  </si>
  <si>
    <t>50</t>
  </si>
  <si>
    <t>ilość uczestników</t>
  </si>
  <si>
    <t xml:space="preserve">Warsztaty szkoleniowe pn. „Lean Inspiracja” </t>
  </si>
  <si>
    <t>przedsiębiorcy działający na obszarach wiejskich, tworzący nowe miejsca pracy oraz mieszkańcy regionu, którzy będą mogli zapoznać się z działalnością laureata z Kujaw i Pomorza</t>
  </si>
  <si>
    <t>cykl szkoleń i wykładów</t>
  </si>
  <si>
    <t>210</t>
  </si>
  <si>
    <t>"Nasze kulinarne dziedzictwo - Smaki regionów"</t>
  </si>
  <si>
    <t xml:space="preserve">promocja sektora rolnego regionu oraz prezentacja producentów żywności wysokiej jakości, popularyzacja konkursu "Nasze kulinarne dziedzictwo", jego laureatów </t>
  </si>
  <si>
    <t>Wojewódzkie Święto Ziół</t>
  </si>
  <si>
    <t>konkurs, materiał promocyjno - informacyjny</t>
  </si>
  <si>
    <t xml:space="preserve">liczba laureatów konkursu, ilość materiał promocyjno - informacyjny </t>
  </si>
  <si>
    <t>46/1000</t>
  </si>
  <si>
    <t>Opracowanie, druk</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</si>
  <si>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</si>
  <si>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</si>
  <si>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</si>
  <si>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ilość artykułów/ilość filmów promocyjnych</t>
  </si>
  <si>
    <t>2/4/16</t>
  </si>
  <si>
    <t>Urząd Marszałkowski Województwa Lubuskiego</t>
  </si>
  <si>
    <t>Jarmark Bożonarodzeniowy</t>
  </si>
  <si>
    <t>Promocja współpracy w sektorze rolnym</t>
  </si>
  <si>
    <t>Stoisko wystawiennicze, punkt informacyjny na imprezie plenerowej,</t>
  </si>
  <si>
    <t>Wyjazd studyjny dot. Sieci Dziedzictwa Kulinarnego</t>
  </si>
  <si>
    <t>ilość wyjazdów</t>
  </si>
  <si>
    <t>przedstawiciele samorządów, przedstawiciele LGD z terenu Województwa, przedstawiciele rolników oraz wytwórców lubuskich</t>
  </si>
  <si>
    <t>Publikacja</t>
  </si>
  <si>
    <t>liczba publikacji</t>
  </si>
  <si>
    <t>liczba szkoleń</t>
  </si>
  <si>
    <t>Konkurs</t>
  </si>
  <si>
    <t>konferencja</t>
  </si>
  <si>
    <t>impreza plenerowa</t>
  </si>
  <si>
    <t>liczba imprez plenerowych</t>
  </si>
  <si>
    <t>liczba spotów</t>
  </si>
  <si>
    <t>1, 2</t>
  </si>
  <si>
    <t>10</t>
  </si>
  <si>
    <t>szkolenia</t>
  </si>
  <si>
    <t>liczba wyjazdów studyjnych</t>
  </si>
  <si>
    <t>liczba egzemplarzy</t>
  </si>
  <si>
    <t>100</t>
  </si>
  <si>
    <t>liczba stoisk wystawienniczych</t>
  </si>
  <si>
    <t>"Sposób na sukces" na Kujawach i Pomorzu</t>
  </si>
  <si>
    <t xml:space="preserve">Celem operacji jest wspieranie rozwoju obszarów wiejskich poprzez gromadzenie i przekazywanie dobrych praktyk w publikacjach lub materiałach drukowanych </t>
  </si>
  <si>
    <t>Dobre praktyki PROW 2014-2020 w województwie łódzkim.</t>
  </si>
  <si>
    <t>film/spot</t>
  </si>
  <si>
    <t>liczba filmów/ spotów</t>
  </si>
  <si>
    <t>mieszkańcy województwa łódzkiego</t>
  </si>
  <si>
    <t>Urząd Marszałkowski Województwa Łódzkiego</t>
  </si>
  <si>
    <t>Al. Piłsudskiego 8, 90-051 Łódź</t>
  </si>
  <si>
    <t>liczba uczestników wyjazdu</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</si>
  <si>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</si>
  <si>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</si>
  <si>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</si>
  <si>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</si>
  <si>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</si>
  <si>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</si>
  <si>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</si>
  <si>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</si>
  <si>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</si>
  <si>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</si>
  <si>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</si>
  <si>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I, II</t>
  </si>
  <si>
    <t>liczba filmów</t>
  </si>
  <si>
    <t>warsztaty</t>
  </si>
  <si>
    <t>25</t>
  </si>
  <si>
    <t>30</t>
  </si>
  <si>
    <r>
      <t>I-</t>
    </r>
    <r>
      <rPr>
        <b/>
        <sz val="11"/>
        <rFont val="Calibri"/>
        <family val="2"/>
        <charset val="238"/>
        <scheme val="minor"/>
      </rPr>
      <t>IV</t>
    </r>
    <r>
      <rPr>
        <sz val="11"/>
        <rFont val="Calibri"/>
        <family val="2"/>
        <charset val="238"/>
        <scheme val="minor"/>
      </rPr>
      <t xml:space="preserve"> kwartał</t>
    </r>
  </si>
  <si>
    <t>I, VI</t>
  </si>
  <si>
    <t>Spot promujący dobre praktyki dot. PROW 2014-2020 na Dolnym Śląsku</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</si>
  <si>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wybrane spośród  projektów zrealizowanych w ramach PROW. Planowana jest emisja spotu w internecie  i telewizji.</t>
  </si>
  <si>
    <t>spot reklamowy</t>
  </si>
  <si>
    <t>mieszkańcy obszarów wiejskich Dolnego Śląska, w szczególności rolnicy, beneficjenci i potencjalni beneficjenci środków UE</t>
  </si>
  <si>
    <t xml:space="preserve">  -</t>
  </si>
  <si>
    <t>liczba emisja w tv</t>
  </si>
  <si>
    <t xml:space="preserve"> 5-10</t>
  </si>
  <si>
    <t>liczba emisji w internecie</t>
  </si>
  <si>
    <t>Konkurs  na amatorski film promujący dobre praktyki PROW 2014-2020</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</si>
  <si>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t>
  </si>
  <si>
    <t>liczba uczestników konkursów</t>
  </si>
  <si>
    <t>30-60</t>
  </si>
  <si>
    <t>Konkurs fotograficzny promujący dobre praktyki PROW 2014-2020</t>
  </si>
  <si>
    <r>
      <t xml:space="preserve">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 Planowane jest również wydanie kalendarza zawierającego nagrodzone </t>
    </r>
    <r>
      <rPr>
        <sz val="11"/>
        <color theme="1"/>
        <rFont val="Calibri"/>
        <family val="2"/>
        <charset val="238"/>
        <scheme val="minor"/>
      </rPr>
      <t>zdjęcia.</t>
    </r>
  </si>
  <si>
    <t>liczba materiałów promocyjnych</t>
  </si>
  <si>
    <t xml:space="preserve"> 300-500</t>
  </si>
  <si>
    <t>II, III, VI</t>
  </si>
  <si>
    <t>Szkolenie z zakresu rozwoju przedsiębiorczości na obszarach wiejskich</t>
  </si>
  <si>
    <t>Powiększenie wiedzy i kompetencji w zakresie możliwości zastosowania OZE na obszarach wiejskich oraz nowych modeli organizacji produkcji i sprzedaży rolniczej, w tym krótkich łańcuchów dostaw, rolniczego handlu detalicznego, działalności marginalnej, lokalnej i ograniczonej.</t>
  </si>
  <si>
    <t>szkolenie/seminarium/inna forma szkoleniowa</t>
  </si>
  <si>
    <t>liczba szkoleń/seminariów/innych form szkoleniowych</t>
  </si>
  <si>
    <t>członkowie LGD zainteresowani podniesieniem wiedzy i kompetencji w zakresie rozwoju przedsiębiorczości</t>
  </si>
  <si>
    <t>liczba uczestników szkoleń/ seminariów/ innych form szkoleniowych</t>
  </si>
  <si>
    <t>70-100</t>
  </si>
  <si>
    <t>III, 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</si>
  <si>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</si>
  <si>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</si>
  <si>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producenci produktów regionalnych, tradycyjnych, przetwórcy, rolnicy, właściciele gospodarstw agroturystycznych</t>
  </si>
  <si>
    <t>10--20</t>
  </si>
  <si>
    <t xml:space="preserve"> 8-15</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</si>
  <si>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</si>
  <si>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15-25</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</si>
  <si>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</si>
  <si>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</si>
  <si>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liczba targów, wystaw, imprez lokalnych, regionalnych, krajowych i międzynarodowych</t>
  </si>
  <si>
    <t>4-8</t>
  </si>
  <si>
    <t>Targi Smaki Regionów w Poznaniu</t>
  </si>
  <si>
    <t xml:space="preserve"> 4-8</t>
  </si>
  <si>
    <t>Prezentacja Tradycyjnych Stołów Wigilijnych</t>
  </si>
  <si>
    <t>Zaktywizowanie mieszkańców obszarów wiejskich do współpracy i budowania partnerskich relacji, kultywowanie tradycji bożonarodzeniowych, promowanie i zachowanie dziedzictwa kulturowego i kulinarnego, wymiana wiedzy i doświadczeń między członkami Kół Gospodyń Wiejskich, którzy są uczestnikami prezentacji, promocja jakości życia na wsi lub promocja wsi jako miejsca do życia i rozwoju zawodowego.</t>
  </si>
  <si>
    <t>26</t>
  </si>
  <si>
    <t>I, III</t>
  </si>
  <si>
    <t>Konferencja dot. promocji żywności ekologicznej i produktu lokalnego</t>
  </si>
  <si>
    <t>Promocja regionalnej żywności, produktów wpisanych na listę produktów tradycyjnych, rolnictwa ekologicznego, agroturystyki.</t>
  </si>
  <si>
    <t xml:space="preserve">osoby zainteresowane żywnością regionalną, ekologiczną, rękodziełem, producenci, przetwórcy żywności, przedstawiciele instytucji związanych z rolnictwem </t>
  </si>
  <si>
    <t>50-80</t>
  </si>
  <si>
    <t>Promocja najlepszych działań kreujących przedsiębiorczość na obszarach wiejskich. Konkurs  organizowany przez Centrum Doradztwa Rolniczego w Brwinowie, który powołuje komisję, wyłaniającą laureatów. Nagroda dla laureata z woj. kujawsko-pomorskiego</t>
  </si>
  <si>
    <t>przedstawiciele związków rolników, organizacji rolniczych, izb branżowych, rolnicy, przedstawiciele szkół rolniczych, studenci i uczniowie szkół o profilu nauczania rolnictwo</t>
  </si>
  <si>
    <t>Marketing kulinarny sposobem na rozwój sektora rolno-spożywczego</t>
  </si>
  <si>
    <t>przedstawiciele Sieci Kulinarnego Dziedzictwa, sfery HoReGa, właściciele gospodarstw agroturystycznych, lokalnych organizacji turystycznych oraz  przedstawiciele szkół rolniczych</t>
  </si>
  <si>
    <t xml:space="preserve">"Z klimatem i pasją" </t>
  </si>
  <si>
    <t>Konkurs "Wieś na weekend'2021"</t>
  </si>
  <si>
    <t xml:space="preserve">Warsztaty szkoleniowe </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</si>
  <si>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</si>
  <si>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2021 r. planuje się zorganizowanie wizyty studyjnej do regionu członkowskiego ESDK.  Celem wizyty będzie zapoznanie się z doświadczeniami innych regionów w skonsolidowanej promocji członków sieci ESDK, której efektem ma być wzrost konkurencyjności i atrakcyjności gospodarczej regionu. </t>
  </si>
  <si>
    <t>członkowie Sieci Dziedzictwa Kulinarnego Kujawy i Pomorze</t>
  </si>
  <si>
    <t xml:space="preserve">Wizyta studyjna nt. podniesienia konkurencyjności gospodarstw agroturystycznych i oferty turystyki wiejskiej </t>
  </si>
  <si>
    <t>podniesienie wiedzy nt. praktyk marketingowych stosowanych w celu promocji turystyki wiejskiej, źródeł wsparcia rozwoju agroturystyki; zasad sprzedaży świeżych produktów, praktyczne przykłady prowadzenia działalności na obszarach chronionych.</t>
  </si>
  <si>
    <t xml:space="preserve"> wizyta studyjna</t>
  </si>
  <si>
    <t>uczestnicy konkursu Agro-Wczasy'2021, przedstawiciele organizacji i instytucji wspierających rozwój agroturystyki w regionie</t>
  </si>
  <si>
    <t>wspieranie organizacji krótkiego łańcucha dostaw żywności lokalnej, w tym przetwarzania i wprowadzania do obrotu produktów rolnych wysokiej jakości, promocja producentów żywności zrzeszonych w Regionalnej Sieci Kulinarnego Dziedzictwa Kujawy i Pomorze</t>
  </si>
  <si>
    <t>felieton</t>
  </si>
  <si>
    <t>producenci żywności tradycyjnej i regionalnej zrzeszeni w Regionalnej Sieci Kulinarnego Dziedzictwa Kujawy i Pomorze, konsumenci</t>
  </si>
  <si>
    <t>Prezentacja potencjału produktów regionalnych Kujaw i Pomorza na targach rolno-spożywczych Smaki Regionów'2021</t>
  </si>
  <si>
    <t>promocja sektora rolnego regionu oraz prezentacja producentów żywności wysokiej jakości, nawiązanie kontaktów handlowych przez wystawców</t>
  </si>
  <si>
    <t>Prezentacja potencjału produktów regionalnych Kujaw i Pomorza na Festiwalu Smaku</t>
  </si>
  <si>
    <t>300</t>
  </si>
  <si>
    <t>15</t>
  </si>
  <si>
    <t>Informowanie społeczeństwa o rozwoju obszarów wiejskich "Kalendarz Imprez 2020 - dobre praktyki na obszarach wiejskich</t>
  </si>
  <si>
    <t>opracowanie nie, druk</t>
  </si>
  <si>
    <t>Konkurs plastyczny mający na celu  promocję jakości życia na wsi lub promocję wsi jako miejsca do życia i rozwoju zawodowego wśród dzieci i młodzieży szkolnej.</t>
  </si>
  <si>
    <t>Informowanie społeczeństwa o rozwoju obszarów wiejskich.</t>
  </si>
  <si>
    <t xml:space="preserve">Organizacja wydarzenia ma na celu aktywizacje mieszkańców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zwiększenie udziału zainteresowanych stron we wdrażaniu inicjatyw na rzecz rozwoju obszarów wiejskich. </t>
  </si>
  <si>
    <t xml:space="preserve">Mieszkańcy obszarów wiejskich </t>
  </si>
  <si>
    <t>I półfinał konkursu Kobieta Gospodarna Wyjątkowa- nagrody</t>
  </si>
  <si>
    <t>konkurs, nagrody</t>
  </si>
  <si>
    <t>I,II</t>
  </si>
  <si>
    <t>liczba nagród</t>
  </si>
  <si>
    <t>"Kobieta Gospodarna Wyjątkowa" - publikacja</t>
  </si>
  <si>
    <t>Potencjalni beneficjenci, mieszkańcy obszarów wiejskich, KGW</t>
  </si>
  <si>
    <t>Eliminacje do konkursu Kobieta Gospodarna Wyjątkowa</t>
  </si>
  <si>
    <t xml:space="preserve">Organizacja konkursu ma na celu aktywizację mieszkańców wsi na rzecz podejmowania inicjatyw w zakresie rozwoju obszarów wiejskich. Przedmiotem operacji jest przeprowadzenie eliminacji do konkursu, mającego na celu aktywizacje mieszkańców  obszarów wiejskich a także polepszaniu zarzadzania lokalnymi zasobami. Operacja związana jest z tematem wspierania przedsiębiorczości na obszarach wiejskich w obszarze małego przetwórstwa lokalnego i promocja regionu. Konkurs skierowany jest go KGW. </t>
  </si>
  <si>
    <t>I, II, III</t>
  </si>
  <si>
    <t>liczba KGW</t>
  </si>
  <si>
    <t>min. 50                        max. 300</t>
  </si>
  <si>
    <t xml:space="preserve"> Kobieta Gospodarna Wyjątkowa</t>
  </si>
  <si>
    <t>Wydarzenie/ Konkurs</t>
  </si>
  <si>
    <t>Stowarzyszenia, koła gospodyń wiejskich, rolnicy</t>
  </si>
  <si>
    <t>min. 100                        max 300</t>
  </si>
  <si>
    <t>Impreza plenerowa/konkurs</t>
  </si>
  <si>
    <t>min 10 max 50</t>
  </si>
  <si>
    <t>Konkurs plastyczny PROW 2014-2020</t>
  </si>
  <si>
    <t>Konkurs plastyczny mający na celu  promocję jakości życia na wsi lub promocję wsi jako miejsca do życia i rozwoju zawodowego wśród mieszkańców obszarów wiejskich. Celem konkursu jest ukazanie dobrych praktyk w perspektywie PROW 2014-2020</t>
  </si>
  <si>
    <t>mieszkańcy obszarów wiejskich</t>
  </si>
  <si>
    <t>Seminarium uprawowe - nowe spojrzenie na uprawy polowe i sadownicze.</t>
  </si>
  <si>
    <t xml:space="preserve">Celem operacji będzie zwiększenie udziału zainteresowanych stron we wdrażaniu inicjatyw na rzecz rozwoju obszarów wiejskich. Operacja pozwoli na obustronną wymianę wiedzy pomiędzy podmiotami uczestniczącymi w rozwoju obszarów wiejskich i promowaniu integracji i współpracy miedzy nimi. Operacja ma  na  celu tworzenie partnerstw, upowszechnianie wiedzy w zakresie innowacyjnych rozwiązań w rolnictwie. </t>
  </si>
  <si>
    <t>Seminarium</t>
  </si>
  <si>
    <t>liczba uczestników seminarium</t>
  </si>
  <si>
    <t>Rolnicy, sadownicy, przedsiębiorcy</t>
  </si>
  <si>
    <t>Żniwowanie</t>
  </si>
  <si>
    <t xml:space="preserve">Impreza plenerowa ma na celu aktywizację mieszkańców obszarów wiejskich w celu tworzenia partnerstw na rzecz realizacji projektów nakierowanych na rozwój tych obszarów, realizacji wspólnych inwestycji, poprzez stworzenie wspólnego widowiska fabularyzowanego, w ramach którego członkowie KGW odtworzą dawne obyczaje, jakie towarzyszyły zbiorom zboża. </t>
  </si>
  <si>
    <t>Impreza plenerowa</t>
  </si>
  <si>
    <t xml:space="preserve">Realizacja materiałów instruktażowych z produkcji maku oraz konopi. </t>
  </si>
  <si>
    <t>Celem operacji jest zwiększenie udziału zainteresowanych stron we wdrażaniu inicjatyw na rzecz rozwoju obszarów wiejskich, przekazywanie wiedzy i informacji merytorycznych potrzebnych rolnikom i odpowiadającym na aktualne potrzeby zdiagnozowane na danym terenie, dotyczące sposobów uprawiania maku oraz konopi, nowych technologii w uprawach ww. roślin, agrotechniki i wykorzystania nowoczesnych maszyn. Filmy nagrane będą na polach przedsiębiorców uprawiających mak oraz konopie w oparciu o prowadzone doświadczenia i obserwacje na kolekcjach tych roślin.  Filmy zamieszczone będą na stronie internetowej oraz na portalu społecznościowym lubelskiej jednostki regionalnej KSOW.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</si>
  <si>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</si>
  <si>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Rolnicy,
przedstawiciele doradztwa rolniczego, przedsiębiorcy, przedstawiciele instytucji rolniczych, około rolniczych i naukowych przedstawiciele stowarzyszeń</t>
  </si>
  <si>
    <t>Realizacja filmu instruktażowego promującego działania proekologiczne.</t>
  </si>
  <si>
    <t>Organizacja wydarzenia ma na celu Celem operacji jest zwiększenie udziału zainteresowanych stron we wdrażaniu inicjatyw na rzecz rozwoju obszarów wiejskich. Przedsięwzięcia z zakresu działań proekologicznych mają za zadanie poprawę warunków życia ludności poprzez poprawę kondycji środowiska naturalnego.</t>
  </si>
  <si>
    <t xml:space="preserve">liczba wydarzeń </t>
  </si>
  <si>
    <t>min 70 max 150</t>
  </si>
  <si>
    <t>II,III</t>
  </si>
  <si>
    <t xml:space="preserve">Wielkanocne konkursy </t>
  </si>
  <si>
    <t>Celem operacji jest zwiększenie udziału zainteresowanych stron we wdrażaniu inicjatyw na rzecz rozwoju obszarów wiejskich. Operacja przyczyni się do promocji folkloru, zwyczajów, tradycji wiejskiej, a także do aktywizacji mieszkańców.</t>
  </si>
  <si>
    <t xml:space="preserve">Samorząd Województwa Lubelskiego </t>
  </si>
  <si>
    <t>Wydanie broszury/ulotki podsumowującej działalność JR KSOW woj. Lubuskiego</t>
  </si>
  <si>
    <t>Podsumowanie 10 lecia konkursu Najpiękniejsza Wieś Lubuska, poprzez wydanie przewodnika po miejscowościah, które były laureatami, wyróżnionymi itd. Pokazanie jak dane wsie zmieniły się, co dał im konkurs, jakie nowe inwestycje powstały na ich terenie, jak rozwinęły się, jak wykorzystały nagrody.</t>
  </si>
  <si>
    <t>akcje promocyjne/artykuły prasowe/filmy promocyjne</t>
  </si>
  <si>
    <t>nd.</t>
  </si>
  <si>
    <t xml:space="preserve">Wymiana dobrych praktyk we wdrażaniu założeń Europejskiej Sieci Dziedzictwa Kulinarnego </t>
  </si>
  <si>
    <t xml:space="preserve">Kilkuminutowy film/spot promocyjny - pokazanie przykładów dobrych praktyk PROW 2014-2020 - ciekawych i innowacyjnych projektów, promujących przedsiębiorców korzystających ze wsparcia w ramach PROW 2014-2020 jak również zmodernizowaną infrastrukturę, miejsca rekreacji dla mieszkańców. </t>
  </si>
  <si>
    <t>Wyjazd studyjny dla przedstawicieli LGD, dotyczący sprzedaży małego przetwórstwa</t>
  </si>
  <si>
    <t xml:space="preserve">Wyjazd dla przedstawicieli LGD mający na celu podniesienie kompetencji, w ramach którego przeprowadzone zostaną warsztaty dla osób, które chciałyby zająć się przetwórstwem rolno-spożywczym bądź już prowadzą taką działalność. Będą to dwudniowe warsztaty, podczas których uczestniczy wezmą udział w części teoretycznej jak również będą mogli zdobyć wiedzę praktyczną poprzez swój udział w procesie produkcji sera, wędlin, soku oraz mąki. Przewidziany jest dwudniowy wyjazd, w którym weźmie udział około 20 uczestników. Będą to osoby z województwa łódzkiego zainteresowane Rolniczym Handlem Detalicznym i MLO. </t>
  </si>
  <si>
    <t>Produkty tradycyjne, regionalne i ekologiczne z terenu województwa łódzkiego</t>
  </si>
  <si>
    <t>Celem operacji jest wypromowanie i rozpowszechnianie wiedzy dotyczącej produktów wysokiej jakości z terenu województwa łódzkiego wśród jego mieszkańców. Efektem realizacji operacji będzie wzrost popularności, rozpoznawalności i zbytu produktów tradycyjnych, lokalnych i ekologicznych z terenu województwa łódzkiego.</t>
  </si>
  <si>
    <t xml:space="preserve">mieszkańcy województwa łódzkiego, producenci produktów tradycyjnych, ekologicznych, lokalnych woj. łódzkiego </t>
  </si>
  <si>
    <t>Celem operacji jest promocja dziedzictwa kulinarnego województwa łódzkiego wśród mieszkańców województwa łódzkiego oraz promowanie prawidłowej higieny i wartości płynących z ze zdrowej żywności wśród najmłodszych mieszkańców województwa. Efektem operacji będzie upowszechnienie tradycyjnej kuchni regionalnej, zachowani dotyczących właściwej higieny  a także wzrost świadomości dotyczącej znaczenia produktów wysokiej jakości w dobie pandemii koronawirusa.</t>
  </si>
  <si>
    <t>Warsztaty kulinarne</t>
  </si>
  <si>
    <t xml:space="preserve">Celem operacji jest rozpropagowanie kulinarnych walorów województwa łódzkiego na obszarach wiejskich. Cel zostanie osiągnięty poprzez  organizację i przeprowadzenie cyklu warsztatów kulinarnych z gotowania metodą tradycyjną ze znanym kucharzem. Na warsztatach omówione zostaną również zagadnienia związane z RHD, MLO, sprzedażą bezpośrednią i systemami jakości żywności. Efektem operacji będzie rozpowszechnienie i promowanie postaw ekologicznych, zdrowego stylu życia oraz wpłynie na aktywizację i integrację mieszkańców wsi. </t>
  </si>
  <si>
    <t xml:space="preserve"> liczba warsztatów</t>
  </si>
  <si>
    <t>7</t>
  </si>
  <si>
    <t>Weekend na wsi</t>
  </si>
  <si>
    <t>Celem operacji jest szeroko pojęte wspieranie rozwoju obszarów wiejskich. Cel zostanie osiągnięty poprzez organizację II edycji wojewódzkiego konkursu agroturystycznego, organizację i przeprowadzenia szkolenia dla osób planujących rozpoczęcie działalności agroturystycznej oraz dla osób zainteresowanych sposobami promocji agroturystyki, a także wydanie publikacji/ albumu podsumowującego obie edycje konkursu. Efektem operacji będzie promocja wypoczynku na wsi oraz wzrost zapotrzebowania na obiekty agroturystyczne w regionie, co przełoży się stworzenie nowych miejsc pracy na obszarach wiejskich.</t>
  </si>
  <si>
    <t>mieszkańcy województwa łódzkiego prowadzący działalność agroturystyczną</t>
  </si>
  <si>
    <t>mieszkańcy województwa łódzkiego prowadzący działalność agroturystyczną i planujący prowadzić taką działalność</t>
  </si>
  <si>
    <t>Wyjazd do Rumunii na targi rolno-spożywcze</t>
  </si>
  <si>
    <t>Celem operacji jest nawiązanie współpracy na arenie międzynarodowej z instytucjami  rządowymi, samorządowymi i okołorolniczymi pod kątem nowego okresu programowania, a także wykorzystania instrumentów we wspólnej polityce rolnej dedykowanych m.in. ochronie środowiska i ekologii w rolnictwie oraz przeniesienie dobrych praktyk i wdrożenie ich na terenie województwa.</t>
  </si>
  <si>
    <t xml:space="preserve">mieszkańcy obszarów wiejskich województwa  łódzkiego, rolnicy, przedstawiciele jst </t>
  </si>
  <si>
    <t xml:space="preserve">90-051 Łódź, 
al. Piłsudskiego 8 </t>
  </si>
  <si>
    <t>Wyjazd studyjny dla strażaków z terenu Województwa Małopolskiego do Austrii</t>
  </si>
  <si>
    <t>przedstawiciele OSP i PSP z terenu Województwa Małopolskiego</t>
  </si>
  <si>
    <t xml:space="preserve">Wyjazd studyjny dla przedstawicieli lokalnych społeczności z terenu Województwa Małopolskiego </t>
  </si>
  <si>
    <t xml:space="preserve">przedstawiciele lokalnych społeczności </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</si>
  <si>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</si>
  <si>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</si>
  <si>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audycje na kanale YouTube, profil w mediach społecznościowych, płatne elementy promocji w mediach społecznościowych, audycje radiowe, promocja na regionalnych portalach internetowych  </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</si>
  <si>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</si>
  <si>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</si>
  <si>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</si>
  <si>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</si>
  <si>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ul. Jagiellońska 26, 03-719 Warszawa</t>
  </si>
  <si>
    <t>Słuchalność/oglądalność audycji, programów, spotów</t>
  </si>
  <si>
    <t>minimum            50 000 maksimum 500 000</t>
  </si>
  <si>
    <t>Fora internetowe, media 
społecznościowe itp.</t>
  </si>
  <si>
    <t>min.15 maksimum 43</t>
  </si>
  <si>
    <t>Unikalni użytkownicy forów internetowych, mediów społecznościowych itp.</t>
  </si>
  <si>
    <t>minimum        5 000 maksimum 20 000</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</si>
  <si>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</si>
  <si>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</si>
  <si>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</si>
  <si>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</si>
  <si>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</si>
  <si>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</si>
  <si>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</si>
  <si>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</si>
  <si>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</si>
  <si>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</si>
  <si>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</si>
  <si>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</si>
  <si>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</si>
  <si>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</si>
  <si>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</si>
  <si>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 xml:space="preserve">konkurs z nagrodami </t>
  </si>
  <si>
    <t>mieszkańcy Mazowsza, orkiestry dęte z Mazowsza, kapelmistrzowie</t>
  </si>
  <si>
    <t>minimum 200; maksimum 500</t>
  </si>
  <si>
    <t>Szkolenia/seminaria/inne formy szkoleniowe</t>
  </si>
  <si>
    <t>Uczestnicy szkoleń/seminariów/innych form szkoleniowych</t>
  </si>
  <si>
    <t>Konkurs dla Kół Gospodyń Wiejskich</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</si>
  <si>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</si>
  <si>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</si>
  <si>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minimum 200; maksimum 1500</t>
  </si>
  <si>
    <t>Książka kucharska KGW</t>
  </si>
  <si>
    <t xml:space="preserve">rozpowszechnienie regionalnego dziedzictwa kulinarnego Mazowsza </t>
  </si>
  <si>
    <t xml:space="preserve">publikacja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</si>
  <si>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</si>
  <si>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</si>
  <si>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</si>
  <si>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</si>
  <si>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</si>
  <si>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</si>
  <si>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</si>
  <si>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</si>
  <si>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</si>
  <si>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</si>
  <si>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</si>
  <si>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</si>
  <si>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</si>
  <si>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</si>
  <si>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</si>
  <si>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audycje na kanale YouTube, profil w mediach społecznościowych, płatne elementy promocji w mediach społecznościowych, audycje radiowe</t>
  </si>
  <si>
    <t>minimum 2 maksimum 5</t>
  </si>
  <si>
    <t>producenci rolni i mieszkańcy  Mazowsza</t>
  </si>
  <si>
    <t>minimum 5 maksimum 10</t>
  </si>
  <si>
    <t xml:space="preserve">minimum            25 000 maksimum 500 000 </t>
  </si>
  <si>
    <t xml:space="preserve">Tytuły publikacji wydanych w formie elektronicznej </t>
  </si>
  <si>
    <t>Materiały promocyjne - komplety (w tym produkty tradycyjne i regionalne)</t>
  </si>
  <si>
    <t>V</t>
  </si>
  <si>
    <t xml:space="preserve">Dobre praktyki na obszarach wiejskich </t>
  </si>
  <si>
    <t>gromadzenie dobrych praktyk w ramach m.in.: odnawialnych źródeł energii w tym biogazowni; dobre praktyki inteligentnych wiosek (smart villages)</t>
  </si>
  <si>
    <t xml:space="preserve">zagraniczny wyjazd studyjny </t>
  </si>
  <si>
    <t>Zagraniczne wyjazdy  studyjne</t>
  </si>
  <si>
    <t>minimum 1 maksimum 2</t>
  </si>
  <si>
    <t>partnerzy KSOW (w tym Lokalne Grupy Działania) i/lub przedstawiciele Wojewódzkiej Grupy Roboczej ds. KSOW z Mazowsza, przedstawiciele Samorządu Województwa Mazowieckiego</t>
  </si>
  <si>
    <t>Uczestnicy zagranicznych wyjazdów  studyjnych</t>
  </si>
  <si>
    <t>minimum 10 maksimum 40</t>
  </si>
  <si>
    <t>minimum 15 maksimum 30</t>
  </si>
  <si>
    <t xml:space="preserve">minimum            100 000 maksimum        1 000 000 </t>
  </si>
  <si>
    <t xml:space="preserve">Dobre praktyki w ramach Leadera </t>
  </si>
  <si>
    <t>identyfikacja i rozpowszechnianie przykładów operacji zrealizowanych w ramach podejścia Leader, ze szczególnym uwzględnieniem: promocji jakości życia na wsi; promocji wsi jako miejsca do życia i rozwoju zawodowego; planowania rozwoju lokalnego z uwzględnieniem potencjału ekonomicznego, społecznego  i środowiska danego obszaru</t>
  </si>
  <si>
    <t>film na kanale YouTube, profil w mediach społecznościowych, płatne elementy promocji w mediach społecznościowych</t>
  </si>
  <si>
    <t>mieszkańcy województwa mazowieckiego; beneficjenci i potencjalni beneficjenci środków UE</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</si>
  <si>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</si>
  <si>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</si>
  <si>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spotkanie</t>
  </si>
  <si>
    <t>przedstawiciele LGD/prezesi LGD oraz Samorządu Województwa Mazowieckiego</t>
  </si>
  <si>
    <t>minimum 30 maksimum 70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</si>
  <si>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</si>
  <si>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</si>
  <si>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przedstawiciele 16 województw, 
 Ministerstwa Rolnictwa i Rozwoju Wsi oraz Agencji Restrukturyzacji i Modernizacji Rolnictwa</t>
  </si>
  <si>
    <t>minimum 30 maksimum 60</t>
  </si>
  <si>
    <t>Materiały promocyjne (komplety)</t>
  </si>
  <si>
    <t>Wyjazd studyjny dla sołtysów - producentów rolnych i potencjalnych producentów rolnych</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</si>
  <si>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</si>
  <si>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wyjazd studyjny - element towarzyszący konkursowi na najaktywniejsze sołectwo, promocja spółdzielczości na obszarach wiejskich</t>
  </si>
  <si>
    <t>Krajowe wyjazdy  studyjne</t>
  </si>
  <si>
    <t>sołtysi, rolnicy z Mazowsza, przedstawiciele jst</t>
  </si>
  <si>
    <t>Uczestnicy krajowych wyjazdów  studyjnych</t>
  </si>
  <si>
    <t>minimum 15 maksimum 50</t>
  </si>
  <si>
    <t xml:space="preserve">audycje na kanale YouTube, profil w mediach społecznościowych, płatne elementy promocji w mediach społecznościowych, audycje radiowe                         </t>
  </si>
  <si>
    <t>minimum 8 maksimum 12</t>
  </si>
  <si>
    <t>Zał. 1 do uchwały 3/2021 WGR DS. KSOW</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</si>
  <si>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</si>
  <si>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</si>
  <si>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</si>
  <si>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</si>
  <si>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</si>
  <si>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</si>
  <si>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</si>
  <si>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</si>
  <si>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</si>
  <si>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</si>
  <si>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</si>
  <si>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</si>
  <si>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</si>
  <si>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</si>
  <si>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</si>
  <si>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</si>
  <si>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</si>
  <si>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</si>
  <si>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</si>
  <si>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</si>
  <si>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</si>
  <si>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</si>
  <si>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</si>
  <si>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</si>
  <si>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</si>
  <si>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</si>
  <si>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</si>
  <si>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</si>
  <si>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</si>
  <si>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</si>
  <si>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</si>
  <si>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</si>
  <si>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</si>
  <si>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Dobre praktyki PROW 2014-2020 inspiracją do rozwoju</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</si>
  <si>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</si>
  <si>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</si>
  <si>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</si>
  <si>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</si>
  <si>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 xml:space="preserve">Opolskie rolnictwo kluczową wartością regionu </t>
  </si>
  <si>
    <r>
      <rPr>
        <b/>
        <sz val="10"/>
        <rFont val="Calibri"/>
        <family val="2"/>
        <charset val="238"/>
        <scheme val="minor"/>
      </rPr>
      <t>CEL:</t>
    </r>
    <r>
      <rPr>
        <sz val="10"/>
        <rFont val="Calibri"/>
        <family val="2"/>
        <charset val="238"/>
        <scheme val="minor"/>
      </rPr>
      <t xml:space="preserve"> zapewnienie wymiany wiedzy i doświadczeń podmiotów działających na rzecz rolnictwa, utworzenie płaszczyzny ułatwiającej współpracę, umożliwienie przeprowadzenia dyskusji, wymiany poglądów i wypracowania rozwiązań. </t>
    </r>
    <r>
      <rPr>
        <b/>
        <sz val="10"/>
        <rFont val="Calibri"/>
        <family val="2"/>
        <charset val="238"/>
        <scheme val="minor"/>
      </rPr>
      <t xml:space="preserve">PRZEDMIOT: </t>
    </r>
    <r>
      <rPr>
        <sz val="10"/>
        <rFont val="Calibri"/>
        <family val="2"/>
        <charset val="238"/>
        <scheme val="minor"/>
      </rPr>
      <t xml:space="preserve">organizacja konferencji. </t>
    </r>
    <r>
      <rPr>
        <b/>
        <sz val="10"/>
        <rFont val="Calibri"/>
        <family val="2"/>
        <charset val="238"/>
        <scheme val="minor"/>
      </rPr>
      <t>TEMAT:</t>
    </r>
    <r>
      <rPr>
        <sz val="10"/>
        <rFont val="Calibri"/>
        <family val="2"/>
        <charset val="238"/>
        <scheme val="minor"/>
      </rPr>
      <t xml:space="preserve"> 1. Upowszechnianie wiedzy w zakresie tworzenia krótkich łańcuchów dostaw. 2. Upowszechnianie wiedzy w zakresie systemów jakości żywości. 3. Upowszechnianie wiedzy w zakresie optymalizacji wykorzystywania przez mieszkańców obszarów wiejskich zasobów środowiska naturalnego. 4. Upowszechnianie wiedzy w zakresie dotyczącym zachowania różnorodności genetycznej roślin lub zwierząt. </t>
    </r>
  </si>
  <si>
    <t xml:space="preserve">rolnicy z terenu województwa opolskiego i regionów współpracujących, przedstawiciele organizacji rolniczych regionu mający wpływ na rozwój rolnictwa </t>
  </si>
  <si>
    <t xml:space="preserve">liczba uczestników konferencji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</si>
  <si>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</si>
  <si>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</si>
  <si>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</si>
  <si>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</si>
  <si>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</si>
  <si>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</si>
  <si>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</si>
  <si>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liczba tytułów publikacji</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</si>
  <si>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</si>
  <si>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</si>
  <si>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</si>
  <si>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</si>
  <si>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</si>
  <si>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Opolskie aktywnie -  na rowery</t>
  </si>
  <si>
    <t>mieszkańcy województwa, turyści krajowi i zagraniczni, pasjonaci poszukujący ofert związanych z aktywnym spędzeniem wolnego czasu poza miejscem zamieszkania</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</si>
  <si>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</si>
  <si>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Rozwoju Obszarów Wiejskich w województwie podkarpackim, realizujących poszczególne priorytety programu. Publikacja przyczyni się do zidentyfikowania i upowszechnienia przykładów operacji, które realizują priorytety PROW. </t>
  </si>
  <si>
    <t>szt. 1</t>
  </si>
  <si>
    <t>Ogół społeczeństwa</t>
  </si>
  <si>
    <t>Urząd Marszałkowski Województwa Podkarpackiego</t>
  </si>
  <si>
    <t>Al. Łukasza Cieplińskiego 4,              35-010 Rzeszów</t>
  </si>
  <si>
    <t>Program telewizyjny promujące przykłady operacji realizujących poszczególne priorytety PROW 2014-2020</t>
  </si>
  <si>
    <t>Celem operacji jest dotarcie do jak największej liczby odbiorców w celu zaprezentowania przykładów operacji  zrealizowanych w ramach PROW 2014- 2020 i realizujących  priorytety tego programu zgromadzonych w formie programu telewizyjnego. Program przedstawiał będzie przykłady operacji  z terenu województwa podkarpackiego. Dzięki temu działaniu odbiorcy Programu będą mieć możliwość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</si>
  <si>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</si>
  <si>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</si>
  <si>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</si>
  <si>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</si>
  <si>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Lokalne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</si>
  <si>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</si>
  <si>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</si>
  <si>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Stoiska wystawiennicze w formie online.</t>
  </si>
  <si>
    <t>liczba wystaw</t>
  </si>
  <si>
    <t>Ogół społeczeństwa, wytwórcy oraz podmioty zainteresowane produktem ekologicznym i tradycyjnym.</t>
  </si>
  <si>
    <t>Zaprojektowanie i wykonanie strony internetowej wraz z zintegrowanym systemem rejestracji: ekogala.eu</t>
  </si>
  <si>
    <t xml:space="preserve">Celem operacji jest  przygotowanie strony internetowej wraz z możliwością rejestrowania na potrzeby realizacji operacji pn. EKOGAL międzynarodowe targi produktów i żywności wysokiej jakości. Celem targów jest  promocja produktów i żywności wysokiej jakości oraz agroturystki, turystki wiejskiej oraz zagród edukacyjnych. </t>
  </si>
  <si>
    <t xml:space="preserve">Forma realizacji operacji: strona internetowa </t>
  </si>
  <si>
    <t>liczba stron</t>
  </si>
  <si>
    <t>Dożynki Prezydenckie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</si>
  <si>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</si>
  <si>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</si>
  <si>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Konkurs  "Najlepsza Pasieka Podkarpacia 2020"</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</si>
  <si>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</si>
  <si>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konkurs, ogłoszenie o konkursie, audycja radiowa.</t>
  </si>
  <si>
    <t>Ogół społeczeństwa, wytwórcy oraz podmioty zainteresowane produktami pszczelimi i miodem oraz produkcją pasieczną</t>
  </si>
  <si>
    <t xml:space="preserve">III/IV </t>
  </si>
  <si>
    <t>Konkursy dla dzieci przedszkolnych, uczniów, przedszkoli i szkół z województwa podkarpackiego z zakresu rozwoju obszarów wiejskich, w tym promocji dziedzictwa kulturowego i kulinarnego oraz ekologii.</t>
  </si>
  <si>
    <t>Tematyka konkursów dotyczy obszarów wiejskich, dziedzictwa kulturowego i kulinarnego oraz ekologii.
Celem Konkursów jest:
Propagowanie folkloru, ludowych zwyczajów, ukazanie bogactwa podkarpackiej muzyki ludowej, promocja lokalnych tradycji.
Podniesienie atrakcyjności treści programowych o tematy związane z: tradycją ludową i folklorem, postawami proekologicznym, dbaniem o środowisko, aktywnością prozdrowotną.
Propagowanie zdrowego stylu życia i aktywnego wypoczynku.
Propagowanie aktywnej formy wypoczynku na świeżym powietrzu i promocja lokalnych atrakcji przyrodniczych.
Propagowanie proekologicznego zachowania, dbania o środowisko naturalne.
Promowanie ponadprogramowej aktywności uczniów i stworzenie im szansy prezentacji swojej twórczości na szerszym forum.</t>
  </si>
  <si>
    <t>Forma realizacji operacji: konkursy</t>
  </si>
  <si>
    <t>Liczba konkursów</t>
  </si>
  <si>
    <t>szt. 6</t>
  </si>
  <si>
    <t xml:space="preserve">Dzieci przedszkolne i Uczniowie szkół podstawowych i średnich z rodzicami, przedszkola, szkoły podstawowe i średnie </t>
  </si>
  <si>
    <t xml:space="preserve">Konkurs „Piękna Wieś Podkarpacka 2020” </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</si>
  <si>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</si>
  <si>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t>Forma realizacji operacji: konkurs</t>
  </si>
  <si>
    <t>I-III</t>
  </si>
  <si>
    <t>Podkarpackie Święto Miodu</t>
  </si>
  <si>
    <t>Konkursy dla dzieci</t>
  </si>
  <si>
    <t>Program telewizyjny promujące tradycje obszarów wiejskich - zwyczaje dożynkowe</t>
  </si>
  <si>
    <t>Celem operacji jest dotarcie do jak największej liczby odbiorców w celu zaprezentowania tradycji regionalnych, zwyczajów i obyczajów związanych z dożynkami  w formie programu telewizyjnego. Program przedstawiał będzie obrzędy i zwyczaje  z terenu województwa podkarpackiego. Dzięki temu działaniu odbiorcy Programu będą mieć możliwość zapoznania się z z kulturą obszarów wiejskich województwa podkarpackiego.</t>
  </si>
  <si>
    <t>Produkcja filmu ma na celu dotarcie do jak największej ilości odbiorców w celu przekazania wiedzy dotyczącej tradycji podkarpackiej wsi. Tradycje i zwyczaje dożynkowe stanowiły stały element podkarpackiej wsi. W programie telewizyjnym chcemy pokazać jak zwyczaje dożynkowe są dziś kultywowane w różnych regionach podkarpacia. Celem programu jest także popularyzacja tego pięknego rolniczego zwyczaju - dziękczynienia za zebrane zbiory.</t>
  </si>
  <si>
    <t>Cykl warsztatów praktycznych dla uczniów i kadr szkół rolniczych oraz rolników z województwa podlaskiego w zakresie doboru odmian</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</si>
  <si>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</si>
  <si>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Warsztaty/ Audycje telewizyjne i radiowe wraz z emisją</t>
  </si>
  <si>
    <t>Liczba warsztatów/ uczestnicy warsztatów/Audycje telewizyjne i radiowe</t>
  </si>
  <si>
    <t>2/147/min. 5</t>
  </si>
  <si>
    <t>Uczniowie i nauczyciele szkół rolniczych oraz rolnicy z województwa podlaskiego</t>
  </si>
  <si>
    <t>Urząd Marszałkowski Województwa Podlaskiego</t>
  </si>
  <si>
    <t xml:space="preserve">Białystok,
ul. Kard. S. Wyszyńskiego 1,
15-888 Białystok
</t>
  </si>
  <si>
    <t>Popularyzacja przetwórstwa jako dodatkowego źródła dochodu w gospodarstwach rolnych</t>
  </si>
  <si>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</si>
  <si>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Warsztaty</t>
  </si>
  <si>
    <t>Liczba warsztatów/ uczestnicy warsztatów</t>
  </si>
  <si>
    <t>2 /59</t>
  </si>
  <si>
    <t>Osoby rozważające podjęcie działalności gospodarczej w zakresie turystyki wiejskiej lub małego przetwórstwa zamieszkujące obszary wiejskie województwa podlaskiego, koła gospodyń wiejskich</t>
  </si>
  <si>
    <t>Olimpiada Aktywności Wiejskiej</t>
  </si>
  <si>
    <r>
      <t>Cel operacji:</t>
    </r>
    <r>
      <rPr>
        <sz val="11"/>
        <rFont val="Calibri"/>
        <family val="2"/>
        <charset val="238"/>
        <scheme val="minor"/>
      </rPr>
      <t xml:space="preserve"> 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obszarów wiejskich.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</si>
  <si>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t>Liczba konkursów/ uczestnicy konkursów</t>
  </si>
  <si>
    <t>1/min. 25</t>
  </si>
  <si>
    <t>Lokalni liderzy wiejscy, sołtysi, reprezentanci organizacji pozarządowych, przedstawiciele samorządu gminnego oraz środowiska zainteresowane rozwojem obszarów wiejskich województwa podlaskiego</t>
  </si>
  <si>
    <t>„Sery Korycińskie – jak je ugryźć ?”</t>
  </si>
  <si>
    <r>
      <t xml:space="preserve">Cel operacji: </t>
    </r>
    <r>
      <rPr>
        <sz val="11"/>
        <rFont val="Calibri"/>
        <family val="2"/>
        <charset val="238"/>
        <scheme val="minor"/>
      </rPr>
      <t>Zwiększenie wiedzy na temat praktycznego wykorzystania sera korycińskiego</t>
    </r>
    <r>
      <rPr>
        <b/>
        <sz val="11"/>
        <rFont val="Calibri"/>
        <family val="2"/>
        <charset val="238"/>
        <scheme val="minor"/>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scheme val="minor"/>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scheme val="minor"/>
      </rPr>
      <t xml:space="preserve"> </t>
    </r>
  </si>
  <si>
    <t xml:space="preserve">Liczba tytułów publikacji/ Nakład </t>
  </si>
  <si>
    <t>1/2500</t>
  </si>
  <si>
    <t>Prezentacja osiągnięć i promocja podlaskiego rolnictwa</t>
  </si>
  <si>
    <r>
      <t xml:space="preserve">Cel operacji: </t>
    </r>
    <r>
      <rPr>
        <sz val="11"/>
        <rFont val="Calibri"/>
        <family val="2"/>
        <charset val="238"/>
        <scheme val="minor"/>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</si>
  <si>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</si>
  <si>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</si>
  <si>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Odwiedzający targi, potencjalni konsumenci  produktów rolno- spożywczych, producenci żywności wysokiej jakości - wystawcy podczas targów</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</si>
  <si>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</si>
  <si>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</si>
  <si>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Konferencja</t>
  </si>
  <si>
    <t>Liczba konferencji/ liczba uczestników</t>
  </si>
  <si>
    <t>1/ min. 35</t>
  </si>
  <si>
    <t>Przedstawiciele inspekcji nadzoru w zakresie bezpieczeństwa żywności.</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</si>
  <si>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</si>
  <si>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</si>
  <si>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Audycje telewizyjne wraz z emisją</t>
  </si>
  <si>
    <t xml:space="preserve">Audycje telewizyjne – forma elektroniczna dostępna w internecie/ i/ lub telewizji </t>
  </si>
  <si>
    <t>min .4</t>
  </si>
  <si>
    <t xml:space="preserve">Mieszkańcy terenów wiejskich, rolnicy, doradcy rolniczy, przedstawiciele samorządu lokalnego oraz podmiotów wspierających rozwój obszarów wiejskich.  </t>
  </si>
  <si>
    <t xml:space="preserve">Produkt lokalny - dobre praktyki </t>
  </si>
  <si>
    <r>
      <t>Cel operacji:</t>
    </r>
    <r>
      <rPr>
        <sz val="11"/>
        <rFont val="Calibri"/>
        <family val="2"/>
        <charset val="238"/>
        <scheme val="minor"/>
      </rPr>
      <t xml:space="preserve">  Celem operacji jest zwiększenie wiedzy producentów o możliwościach promocji i rozwoju lokalnych łańcuchów dystrybucji żywności. </t>
    </r>
    <r>
      <rPr>
        <b/>
        <sz val="11"/>
        <rFont val="Calibri"/>
        <family val="2"/>
        <charset val="238"/>
        <scheme val="minor"/>
      </rPr>
      <t xml:space="preserve">Przedmiot operacji: </t>
    </r>
    <r>
      <rPr>
        <sz val="11"/>
        <rFont val="Calibri"/>
        <family val="2"/>
        <charset val="238"/>
        <scheme val="minor"/>
      </rPr>
      <t xml:space="preserve">Identyfikacja, zgromadzenie i upowszechnienie w województwie podlaskim dobrych praktyk sprzyjających propagowaniu przetwórstwa w krótkim łańcuchu dystrybucji.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</si>
  <si>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Cykl artykułów prasowych i audycji</t>
  </si>
  <si>
    <t>Artykuły/wkładki w prasie i w internecie/ Audycje telewizyjne/ i / lub radiowe</t>
  </si>
  <si>
    <t>min. 10/ min. 5</t>
  </si>
  <si>
    <t>Rolnicy, obecni i potencjalni producenci</t>
  </si>
  <si>
    <t>Wojewódzka Olimpiada Wiedzy o Pszczelarstwie</t>
  </si>
  <si>
    <r>
      <t>Cel operacji:</t>
    </r>
    <r>
      <rPr>
        <sz val="11"/>
        <rFont val="Calibri"/>
        <family val="2"/>
        <charset val="238"/>
        <scheme val="minor"/>
      </rPr>
      <t xml:space="preserve"> Upowszechnianie wiedzy w zakresie pszczelarstwa.</t>
    </r>
    <r>
      <rPr>
        <b/>
        <sz val="11"/>
        <rFont val="Calibri"/>
        <family val="2"/>
        <charset val="238"/>
        <scheme val="minor"/>
      </rPr>
      <t xml:space="preserve"> Przedmiot operacji:</t>
    </r>
    <r>
      <rPr>
        <sz val="11"/>
        <rFont val="Calibri"/>
        <family val="2"/>
        <charset val="238"/>
        <scheme val="minor"/>
      </rPr>
      <t xml:space="preserve"> Zachęcenie młodzieży do czynnego angażowania się w rozwój pszczelarstwa.</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</si>
  <si>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1/min. 10</t>
  </si>
  <si>
    <t>Uczniowie szkół z województwa podlaskiego</t>
  </si>
  <si>
    <t>Wojewódzka olimpiada wiedzy z zakresu uprawy roślin bobowatych grubonasiennych 
i soi</t>
  </si>
  <si>
    <r>
      <t xml:space="preserve">Cel operacji: </t>
    </r>
    <r>
      <rPr>
        <sz val="11"/>
        <rFont val="Calibri"/>
        <family val="2"/>
        <charset val="238"/>
        <scheme val="minor"/>
      </rPr>
      <t xml:space="preserve">Propagowanie szeroko pojętej wiedzy rolniczej, zarówno teoretycznej jak i praktycznej z zakresu uprawy roślin bobowatych grubonasiennych i soi.  Rozwijanie zainteresowań uczniów rolnictwem, upowszechnianie wzorców racjonalnego gospodarowania gruntami rolnymi.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</si>
  <si>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Uczniowie szkół o profilu rolniczym  z województwa podlaskiego</t>
  </si>
  <si>
    <t>Promocja walorów gęsiny</t>
  </si>
  <si>
    <r>
      <t xml:space="preserve">Cel operacji: </t>
    </r>
    <r>
      <rPr>
        <sz val="11"/>
        <rFont val="Calibri"/>
        <family val="2"/>
        <charset val="238"/>
        <scheme val="minor"/>
      </rPr>
      <t xml:space="preserve">Celem przedsięwzięcia jest upowszechnianie walorów zdrowotnych i smakowych gęsiny w ofercie żywieniowej gospodarstw agroturystycznych, mieszkańców, jak również poszerzenie ofert restauratorów oraz propagowanie gęsi jako produktu regionalnego, w tym zachęcenie mieszkańców regionu do zmiany nawyków żywieniowych. </t>
    </r>
    <r>
      <rPr>
        <b/>
        <sz val="11"/>
        <rFont val="Calibri"/>
        <family val="2"/>
        <charset val="238"/>
        <scheme val="minor"/>
      </rPr>
      <t>Przedmiot operacji:</t>
    </r>
    <r>
      <rPr>
        <sz val="11"/>
        <rFont val="Calibri"/>
        <family val="2"/>
        <charset val="238"/>
        <scheme val="minor"/>
      </rPr>
      <t xml:space="preserve"> Identyfikacja, zgromadzenie i upowszechnienie w województwie podlaskim dobrych praktyk sprzyjających propagowaniu przetwórstwa.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</si>
  <si>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Liczba audycji</t>
  </si>
  <si>
    <t>Rolnicy, obecni i potencjalni producenci, mieszkańcy obszarów wiejskich</t>
  </si>
  <si>
    <t>"Higiena wytwarzania produktów pszczelich" - druk poradnika zawierającego wiedzę tematyczną sprzyjającą rozwijaniu pasiek lokalnych mających wpływ na rozwój obszarów wiejskich</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</si>
  <si>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</si>
  <si>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1/2000</t>
  </si>
  <si>
    <t>Pszczelarze, inspekcja weterynaryjna</t>
  </si>
  <si>
    <t>"Międzysektorowa współpraca partnerska, a wspieranie krótkich łańcuchów dystrybucji produktu lokalnego"</t>
  </si>
  <si>
    <t>Liczba konferencji/uczestnicy konferencji</t>
  </si>
  <si>
    <t>2/min. 50</t>
  </si>
  <si>
    <t xml:space="preserve">Dobre praktyki dotyczące produktu lokalnego </t>
  </si>
  <si>
    <t>Cel operacji:  Celem operacji jest zwiększenie wiedzy producentów o możliwościach promocji i rozwoju lokalnych łańcuchów dystrybucji żywności. Przedmiot operacji: Identyfikacja, zgromadzenie i upowszechnienie w województwie podlaskim dobrych praktyk sprzyjających propagowaniu przetwórstwa w krótkim łańcuchu dystrybucji. Temat operacji: Wspieranie inicjowania inicjatyw na obszarach wiejskich związanych z polityką jakości żywności.</t>
  </si>
  <si>
    <t>Cykl audycji radiowych</t>
  </si>
  <si>
    <t>Audycje radiowe</t>
  </si>
  <si>
    <t>min. 6</t>
  </si>
  <si>
    <t>„Smart Villages”
 w polityce regionalnej Samorządu Województwa Podlaskiego</t>
  </si>
  <si>
    <t>Spotkanie</t>
  </si>
  <si>
    <t>Liczba spotkań/ uczestnicy spotkań</t>
  </si>
  <si>
    <t>1/ min. 25</t>
  </si>
  <si>
    <t>LGD, przedstawiciele JST</t>
  </si>
  <si>
    <r>
      <t xml:space="preserve">Cel operacji: </t>
    </r>
    <r>
      <rPr>
        <sz val="11"/>
        <rFont val="Calibri"/>
        <family val="2"/>
        <charset val="238"/>
      </rPr>
      <t xml:space="preserve">Celem operacji jest ukazanie perspektyw rozwojowych jakie niesie produkt lokalny, który ma duży potencjał na naszym terenie. </t>
    </r>
    <r>
      <rPr>
        <b/>
        <sz val="11"/>
        <rFont val="Calibri"/>
        <family val="2"/>
        <charset val="238"/>
      </rPr>
      <t xml:space="preserve">Przedmiot operacji: </t>
    </r>
    <r>
      <rPr>
        <sz val="11"/>
        <rFont val="Calibri"/>
        <family val="2"/>
        <charset val="238"/>
      </rPr>
      <t xml:space="preserve">Podniesienie wiedzy na temat krótkich łańcuchów dystrybucji oraz wspierania rozwoju przedsiębiorczości na obszarach wiejskich poprzez uświadomienie jej mieszkańcom szans jakie niesie za sobą wykorzystanie produktu lokalnego.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</si>
  <si>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r>
      <t>Cel operacji:</t>
    </r>
    <r>
      <rPr>
        <sz val="11"/>
        <rFont val="Calibri"/>
        <family val="2"/>
        <charset val="238"/>
      </rPr>
      <t xml:space="preserve"> Upowszechnianie wiedzy w zakresie pszczelarstwa.</t>
    </r>
    <r>
      <rPr>
        <b/>
        <sz val="11"/>
        <rFont val="Calibri"/>
        <family val="2"/>
        <charset val="238"/>
      </rPr>
      <t xml:space="preserve"> Przedmiot operacji:</t>
    </r>
    <r>
      <rPr>
        <sz val="11"/>
        <rFont val="Calibri"/>
        <family val="2"/>
        <charset val="238"/>
      </rPr>
      <t xml:space="preserve"> Zachęcenie młodzieży do czynnego angażowania się w rozwój pszczelarstwa.</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</si>
  <si>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r>
      <t>Cel operacji:</t>
    </r>
    <r>
      <rPr>
        <sz val="11"/>
        <rFont val="Calibri"/>
        <family val="2"/>
        <charset val="238"/>
        <scheme val="minor"/>
      </rPr>
      <t xml:space="preserve"> Upowszechnianie wiedzy wśród LGD oraz innych podmiotów uczestniczących w rozwoju obszarów wiejskich na temat koncepcji „Smart Villages”. </t>
    </r>
    <r>
      <rPr>
        <b/>
        <sz val="11"/>
        <rFont val="Calibri"/>
        <family val="2"/>
        <charset val="238"/>
        <scheme val="minor"/>
      </rPr>
      <t xml:space="preserve">Przedmiot operacji: </t>
    </r>
    <r>
      <rPr>
        <sz val="11"/>
        <rFont val="Calibri"/>
        <family val="2"/>
        <charset val="238"/>
        <scheme val="minor"/>
      </rPr>
      <t xml:space="preserve"> Zapoznanie uczestników spotkania z rekomendacją i działaniami wobec smart villages oraz planami na przyszłą perspektywę UE, w tym zaprezentowanie przykładów inteligentnych rozwiązań z Polski i Europy.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</si>
  <si>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Dobre praktyki na obszarach wiejskich województwa pomorskiego</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</si>
  <si>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</si>
  <si>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sztuk/1</t>
  </si>
  <si>
    <t>mieszkańcy województwa pomorskiego</t>
  </si>
  <si>
    <t>Urząd Marszałkowski Województwa Pomorskiego</t>
  </si>
  <si>
    <t>ul. Okopowa 21/27, 80-810 Gdańsk</t>
  </si>
  <si>
    <t>osoba/50</t>
  </si>
  <si>
    <t>Wymiana wiedzy oraz rezultatów działań pomiędzy podmiotami uczestniczącymi w rozwoju obszarów wiejskich</t>
  </si>
  <si>
    <t xml:space="preserve">JST, organizacje pozarządowe, podmioty działające na rzecz rozwoju obszarów wiejskich,  przedsiębiorcy z obszarów wiejskich,  </t>
  </si>
  <si>
    <t>sztuka/1</t>
  </si>
  <si>
    <t>jst, mieszkańcy obszarów wiejskich, właściciele gospodarstw wiejskich</t>
  </si>
  <si>
    <t>osoba/podmioty/50</t>
  </si>
  <si>
    <t xml:space="preserve">W ramach przedmiotowej operacji zaplanowano zadanie mające służyć wymianie wiedzy pomiędzy podmiotami uczestniczącymi w rozwoju obszarów wiejskich  i promowaniu integracji oraz współpracy między nimi. Planuje się, iż w ramach operacji zorganizowany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</si>
  <si>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2,3</t>
  </si>
  <si>
    <t>Promocja regionu</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</si>
  <si>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</si>
  <si>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targi</t>
  </si>
  <si>
    <t>sztuka/40</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</si>
  <si>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</si>
  <si>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liczba odwiedzających</t>
  </si>
  <si>
    <t>osoba/100000</t>
  </si>
  <si>
    <t>liczba dni targowych</t>
  </si>
  <si>
    <t>dzień/25</t>
  </si>
  <si>
    <t>spot promocyjny</t>
  </si>
  <si>
    <t xml:space="preserve">Wspieranie współpracy i upowszechnianie wiedzy w zakresie produkcji żywności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</si>
  <si>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</si>
  <si>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</si>
  <si>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Promocja modeli krótkich łańcuchów dostaw żywności pochodzących z gospodarstw rolnych</t>
  </si>
  <si>
    <t>Celem operacji będzie porównanie różnych modeli krótkich łańcuchów dostaw żywności pochodzących z gospodarstw rolnych i ich promocja. Projekt obejmować będzie zadania związane z promocją i rozpowszechnianiem dobrych przykładów, w tym innowacyjnych rozwiązań wdrażanych w rolnictwie, produkcji rolnej na obszarach wiejskich.  Operacja zostanie zrealizowana poprzez organizację konferencji. Tematyka konferencji dotyczyć będzie rozwiązań projektowych,  które wpływają na nowe modele organizacji produkcji i sprzedaży rolniczej tj. krótkie łańcuchy dostaw, rolniczy handel detaliczny (RHD), działalność marginalna, lokalna i ograniczona (MOL), w tym przykłady produkcji i sprzedaży produktów ekologicznych i regionalnych. Powyższa forma realizacji operacji będzie służyć promowaniu wiedzy, doświadczenia wynikającego ze zrealizowanych projektów i poszukiwaniu nowatorskich rozwiązań w produkcji rolnej przez podmioty posiadające różnorodne doświadczenie, wiedzę i umiejętności.  Celem konferencji będzie również stworzenie warunków dla dyskusji co  pozwoli na wypracowanie strategii działania w celu polepszania jakości życia na pomorskiej wsi.</t>
  </si>
  <si>
    <t xml:space="preserve">rolnicy, JST, organizacje pozarządowe, podmioty działające na rzecz rozwoju obszarów wiejskich,  przedsiębiorcy z branży rolniczej </t>
  </si>
  <si>
    <t>III- IV</t>
  </si>
  <si>
    <t>Zadania samorządów lokalnych i gospodarczych aktywizujące obszary wiejskie</t>
  </si>
  <si>
    <t xml:space="preserve">W ramach przedmiotowej operacji zaplanowano zadanie, które służy wymianie wiedzy pomiędzy podmiotami uczestniczącymi w rozwoju obszarów wiejskich  i promowaniu integracji oraz współpracy między nimi. Planuje się organizację konferencji, której celem będzie przybliżenie tematyki związanej z rozwojem i aktywizacją samorządów lokalnych i gospodarczych w województwie pomorskim. </t>
  </si>
  <si>
    <t xml:space="preserve">Celem operacji będzie promocja regionu, jego walorów i osiągnięć pomorskiego rolnictwa, a także lokalnych i tradycyjnych produktów żywnościowych. 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czy produktów rodzimych np. wpisanych na Listę Produktów Tradycyjnych.  W ramach przedmiotowej operacji zaplanowane zadanie posłuży prezentacji osiągnieć i promocji pomorskiej wsi. Promocja żywności wysokiej jakości ma zachęcić konsumentów do spożywania tradycyjnych  i lokalnych produktów żywnościowych pochodzących z najbliższego otoczenia.                                                                                  </t>
  </si>
  <si>
    <t>osoba/10000</t>
  </si>
  <si>
    <t>dzień/10</t>
  </si>
  <si>
    <t>Dożynki Wojewódzkie</t>
  </si>
  <si>
    <r>
      <t>Celem operacji jest budowanie tożsamości regionalnej mieszkańców poprzez kultywowanie wiejskich tradycji i zwyczajów ludowych. Cel operacji osiągnięty zostanie poprzez organizacje wydarzenia plenerowego – Dożynek Wojewódzkich oraz konkursu na najpiękniejszy wieniec dożynkowy. Dożynki są wyrazem podziękowania dla rolników za ich ciężką pracę. Obrzęd dziękowania za plony stanowi połączenie tradycji i religii oraz</t>
    </r>
    <r>
      <rPr>
        <strike/>
        <sz val="11"/>
        <rFont val="Calibri"/>
        <family val="2"/>
        <charset val="238"/>
        <scheme val="minor"/>
      </rPr>
      <t xml:space="preserve"> </t>
    </r>
    <r>
      <rPr>
        <sz val="11"/>
        <rFont val="Calibri"/>
        <family val="2"/>
        <charset val="238"/>
        <scheme val="minor"/>
      </rPr>
      <t xml:space="preserve">integruje społeczność. Operacja przyczyni się również do zwiększenia aktywności lokalnej mieszkańców oraz podmiotów współpracujących przy realizacji tego rodzaju przedsięwzięć. </t>
    </r>
  </si>
  <si>
    <t>rolnicy, mieszkańcy województwa pomorskiego</t>
  </si>
  <si>
    <t>liczba uczestników</t>
  </si>
  <si>
    <t>osoba/1000</t>
  </si>
  <si>
    <t>liczba uczestników konkursu</t>
  </si>
  <si>
    <t>osoba/16</t>
  </si>
  <si>
    <t>Weki z Pomorskiej Spiżarni</t>
  </si>
  <si>
    <t>Celem operacji jest zachęcenie pomorskich rolników do przetwórstwa wyprodukowanej przez siebie żywności i sprzedaż tych przetworzonych produktów w ramach rolniczego handlu detalicznego (RHD). Operacja zostanie zrealizowana poprzez organizację szkolenia oraz konkursu. Celem szkolenia będzie podniesienie wiedzy i świadomości wśród rolników o potencjale ekonomicznym tkwiącym w RHD oraz o sposobach wykorzystania go dla celu poprawy dochodów. Ponadto dzięki szkoleniu rolnicy zwiększą swoją wiedzę i kompetencję z zakresu marketingu produktów wytworzonych w gospodarstwie rolnym, w tym rozwiązań  dot. kanałów dystrybucji tych produktów. Podczas spotkania przedstawione zostaną najważniejsze zagadnienia weterynaryjno-prawne  związane z uruchamianiem i prowadzeniem sprzedaży oraz informacje związane ze zdobyciem dotacji na ten cel.
Ideą  konkursu jest zainteresowanie przetwórstwem żywności i sprzedażą produktów wytworzonych z własnej uprawy, hodowli lub chowu, zwiększenie zainteresowania produktami lokalnymi wśród konsumentów oraz promocja i szerzenie dobrych praktyk w zakresie wytwarzania i sprzedaży produktów rolno- spożywczych charakterystycznych dla województwa pomorskiego, w tym wzrost jego atrakcyjności poprzez rozwój lokalnej przedsiębiorczości.</t>
  </si>
  <si>
    <t>sztuk /1</t>
  </si>
  <si>
    <t xml:space="preserve"> rolnicy, koła gospodyń wiejskich, zainteresowani podjęciem działalności w zakresie przetwórstwa rolnego,</t>
  </si>
  <si>
    <t>sztuk/50</t>
  </si>
  <si>
    <t>1,2</t>
  </si>
  <si>
    <t>Inteligentna, zrównoważona i innowacyjna pomorska wieś</t>
  </si>
  <si>
    <t>Operacja będzie miała na celu stworzenie możliwości wymiany informacji o inicjatywach i społecznościach działających zgodnie z ideą smart village w województwie pomorskim. „Inteligentne wioski" stwarzają nowe możliwości (m.in. poprawiają mobilność, rozwijają przedsiębiorczość, zapewniają wysoką jakość edukacji i usług zdrowotnych, zapobiegają wykluczeniu społecznemu, wpływają na ochronę środowiska czy umiejętne wykorzystanie zasobów naturalnych) w celu poprawienia poziomu i jakości życia mieszkańców wsi. Operacja zostanie zrealizowana poprzez organizacje konkursu skierowanego do podmiotów wdrażających tego rodzaju rozwiązania na obszarach wiejskich. Konkurs umożliwi zidentyfikowanie przykładów/inicjatyw w zakresie głównych problemów rozwoju pomorskich obszarów wiejskich oraz zgromadzenie pomysłów służących ich rozwiązywaniu.</t>
  </si>
  <si>
    <t xml:space="preserve">mieszkańcy obszarów wiejskich, jst, podmioty związane z rozwojem obszarów wiejskich </t>
  </si>
  <si>
    <t>1, 3</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</si>
  <si>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</si>
  <si>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</si>
  <si>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</si>
  <si>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liczba konferencji, spotkań, seminariów/ liczba uczestników</t>
  </si>
  <si>
    <t>1/ 150</t>
  </si>
  <si>
    <t>Sołtysi z województwa śląskiego, przedstawiciele instytucji działających na rzecz rolnictwa, rozwoju obszarów wiejskich oraz Partnerzy KSOW</t>
  </si>
  <si>
    <t>Samorząd Województwa Śląskiego</t>
  </si>
  <si>
    <t>ul. Ligonia 46/ 40-037 Katowice</t>
  </si>
  <si>
    <t>Wyjazd studyjny krajowy</t>
  </si>
  <si>
    <t>Przedmiotem operacji jest zorganizowanie wyjazdu studyjnego na terenie Polski mającego na celu wymianę dobrych praktyk w zakresie rozwoju obszarów wiejskich w ramach operacji nastawionych na realizację m. in: różnych priorytetów PROW 2014-2020</t>
  </si>
  <si>
    <t>liczba wyjazdów,wizyt studyjnych/ liczba uczestników</t>
  </si>
  <si>
    <t>1/30</t>
  </si>
  <si>
    <t>Partnerzy KSOW, przedstawiciele instytucji działających na rzecz rozwoju obszarów wiejskich</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</si>
  <si>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</si>
  <si>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</si>
  <si>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Stoisko wystawiennicze</t>
  </si>
  <si>
    <t>Liczba stoisk wystawienniczych</t>
  </si>
  <si>
    <t>Jednostka Regionalna KSOW oraz Partnerzy KSOW w tym m.in. LGD z terenu województwa śląskiego.</t>
  </si>
  <si>
    <t>Wydawnictwo - Dziedzictwo Kulinarne Świętokrzyskie</t>
  </si>
  <si>
    <t>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t>
  </si>
  <si>
    <t>ilość egzemplarzy</t>
  </si>
  <si>
    <t>Mieszkańcy województwa świętokrzyskiego ze szczególnym uwzględnieniem mieszkańców wsi</t>
  </si>
  <si>
    <t xml:space="preserve">II- III </t>
  </si>
  <si>
    <t>Urząd Marszałkowski Województwa Świętokrzyskiego</t>
  </si>
  <si>
    <t>Al. IX Wieków Kielc 3; 25-516 Kielce</t>
  </si>
  <si>
    <t>Dobre praktyki Programu Rozwoju Obszarów Wiejskich na lata  2014-2020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</si>
  <si>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Film promocyjny będzie prezentował przykłady dobrych praktyk PROW 2014-2020, pokazując projekty już zakończone, promujące działalności Lokalnych Grup Działania w województwie świętokrzyskim w zakresie wdrażania Lokalnych Strategii Rozwoju.</t>
  </si>
  <si>
    <t>Mieszkańcy województwa świętokrzyskiego</t>
  </si>
  <si>
    <t>Publikacja - Dobre praktyki PROW 2014-2020 w zakresie operacji typu Gospodarka wodno-ściekowa w ramach działania Podstawowe usługi i odnowa wsi na obszarach wiejskich w zakresie wsparcia  i działań ukierunkowanych na poprawę sytuacji hydrologicznej na obszarach wiejskich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</si>
  <si>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Publikacja ma służyć upowszechnianiu wiedzy o zrealizowanych projektach wpływających na polepszenie warunków na obszarach wiejskich poprzez  analizę lokalizacji obiektów i urządzeń małej retencji, w tym także konieczności ich inwentaryzacji pod kątem powszechnej użyteczności  wraz z oceną istniejących obiektów do potrzeb małej retencji i innych działań ukierunkowanych na poprawę stanu hydrologicznego  na obszarach wiejskich. Upowszechnienie wśród potencjalnych beneficjentów tj. samorządów z terenu województwa świętokrzyskiego, kierunków rozwoju obszarów wiejskich jakie powinny obrać w przyszłym i w kolejnych okresach programowania, aby mogły realnie zwiększyć bezpieczeństwo hydrologiczne mieszkańców obszarów wiejskich, w tym przede wszystkim rolników.</t>
  </si>
  <si>
    <t>publikacja (opracowanie nie, druk)</t>
  </si>
  <si>
    <t>500 -600</t>
  </si>
  <si>
    <t xml:space="preserve">Wyjazd studyjny - Dobre praktyki PROW 2014-2020 </t>
  </si>
  <si>
    <t>Celem operacji jest wzrost świadomości Partnerów KSOW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implementację dobrych praktyk z innych regionów. Partnerzy KSOW zdobyta wiedzę będą mogli wdrożyć w ramach zadań konkursowych, które będą się odbywać w latach następnych.</t>
  </si>
  <si>
    <t>liczba osób</t>
  </si>
  <si>
    <t>20-25</t>
  </si>
  <si>
    <t>Partnerzy KSOW, podmioty uczestniczące w realizacji PROW</t>
  </si>
  <si>
    <t>Samorząd Województwa Świętokrzyskiego</t>
  </si>
  <si>
    <t>Urząd Marszałkowski Województwa Warmińsko-Mazurskiego w Olsztynie</t>
  </si>
  <si>
    <t>ul. Emilii Plater 1, 10-562 Olsztyn</t>
  </si>
  <si>
    <t>Udział w targach "Smaki Regionów" w Poznaniu</t>
  </si>
  <si>
    <t>Celem realizacji operacji jest promocja i wsparcie sektora żywności regionalnej, tradycyjnej i naturalnej z województwa warmińsko-mazurskiego</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</si>
  <si>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</si>
  <si>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Koła Gospodyń Wiejskich z województwa warmińsko-mazurskiego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</si>
  <si>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</si>
  <si>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</si>
  <si>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</si>
  <si>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</si>
  <si>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 xml:space="preserve">Urząd Marszałkowski Województwa Warmińsko-Mazurskiego w Olsztynie </t>
  </si>
  <si>
    <t>Publikacja/broszura/materiał drukowany na temat dobrych praktyk w ramach PROW 2014-2020.</t>
  </si>
  <si>
    <t>Celem realizacji operacji jest identyfikacja oraz upowszechnienie przykładów operacji zrealizowanych w ramach Programu Rozwoju Obszarów Wiejskich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</si>
  <si>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</si>
  <si>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</si>
  <si>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</si>
  <si>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</si>
  <si>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</si>
  <si>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województwa warmińsko-mazurskim, jako przykładu organizacji kobiecej działającej na terenach wiejskich. Planuje się aby publikacja opatrzona była przykładami przepisów kulinarnych poszczególnych kół gospodyń wiejskich - jako inspiracja powrotu do tradycji kuchni regionu Warmii i Mazur.</t>
  </si>
  <si>
    <t xml:space="preserve">"Warto zostać na wsi" </t>
  </si>
  <si>
    <t>Celem realizacji operacji jest pokazanie wsi , jako znakomitego miejsca do życia, zamieszkania i pracy zarobkowej</t>
  </si>
  <si>
    <t xml:space="preserve">młodzież ze szkół rolniczych </t>
  </si>
  <si>
    <t>Konkurs na najładniejsze stoisko dożynkowe Kół Gospodyń Wiejskich 2021</t>
  </si>
  <si>
    <t>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</si>
  <si>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</si>
  <si>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 Ogół społeczeństwa</t>
  </si>
  <si>
    <t>Organizacja konferencji pn. "Aktywność społeczności na obszarach wiejskich - rola kobiet jako istotny element przedsiębiorczości społeczeństw lokalnych"</t>
  </si>
  <si>
    <t>Celem realizacji operacji jest wzmocnienie wizerunku kobiet zamieszkujących obszary wiejskie oraz zachęcenie ich do aktywności związanej z pielęgnowaniem dziedzictwa kulturowego Warmii i Mazur.</t>
  </si>
  <si>
    <t>Kobiety z obszarów wiejskich   województwa warmińsko-mazurskiego</t>
  </si>
  <si>
    <t>Integracja społeczności na obszarach wiejskich - aktywne życie na wsi</t>
  </si>
  <si>
    <t>Celem realizacji operacji jest promocja obszarów wiejskich, wyeksponowanie wartości kultury z jej regionalną różnorodnością i dziedzictwem lokalnych społeczności.</t>
  </si>
  <si>
    <t>film/emisja filmu</t>
  </si>
  <si>
    <t>film, emisja filmu w telewizji i w internecie</t>
  </si>
  <si>
    <t>1/1</t>
  </si>
  <si>
    <t>Ogół społeczeństwa, w szczególności mieszkańcy obszarów wiejskich województwa warmińsko-mazurskiego.</t>
  </si>
  <si>
    <t>Konkurs na najlepszą zrealizowaną inicjatywę aktywizującą społeczność lokalną na obszarach wiejskich w latach 2018-2020.</t>
  </si>
  <si>
    <t>Celem realizacji operacji jest promowanie działań z zakresu modernizacji terenów wiejskich, wspieranie zadań wpływających na zwiększenie poziomu zaangażowania społeczności lokalnych w sołectwach na terenie województwa warmińsko-mazurskiego.</t>
  </si>
  <si>
    <t>Gminy i sołectwa z województwa warmińsko-mazurskiego</t>
  </si>
  <si>
    <t>Producenci i przetwórcy regionalnej żywności, członkowie sieci Dziedzictwo Kulinarne Warmia Mazury Powiśle, przedstawiciele Urzędu Marszałkowskiego województwa warmińsko-mazurskiego, ogół społeczeństwa.</t>
  </si>
  <si>
    <t>Kampania promocyjno-edukacyjna dotycząca żywności regionalnej, tradycyjnej w tym sieci Dziedzictwo Kulinarne Warmia, Mazury Powiśle oraz Listy Produktów Tradycyjnych Województwa Warmińsko-Mazurskiego</t>
  </si>
  <si>
    <t>Celem realizacji operacji jest przeprowadzenie kampanii promującej żywność regionalną, naturalną Warmii, Mazur i Powiśla w tym sieci Dziedzictwo Kulinarne Warmia, Mazury i Powiśle oraz Listy Produktów Tradycyjnych . Kampania będzie miała również walory edukacyjne.</t>
  </si>
  <si>
    <t>Kampania promocyjna</t>
  </si>
  <si>
    <t>Mieszkańcy województwa warmińsko-mazurskiego, podmioty zainteresowane przystąpieniem do Sieci, Koła Gospodyń Wiejskich, rolnicy, producenci, przetwórcy, restauratorzy lub osoby fizyczne, zainteresowane wpisaniem swojego produktu/potrawy na Listę Produktów Tradycyjnych Województwa Warmińsko-Mazurskiego.</t>
  </si>
  <si>
    <t>"Nasze kulinarne dziedzictwo" Wielkanoc</t>
  </si>
  <si>
    <t xml:space="preserve">Celem realizacji operacji jest przedstawienie przepisów kulinarnych z wybranych potraw, charakterystycznych dla regionu Warmii i Mazur na podstawie informacji pochodzących od przedstawicielek wybranych Kół Gospodyń Wiejskich -jako strażniczek tradycji kuchni  regionu. </t>
  </si>
  <si>
    <t>Mieszkańcy województwa warmińsko-mazurskiego</t>
  </si>
  <si>
    <t>"Nasze kulinarne dziedzictwo" Boże Narodzenie</t>
  </si>
  <si>
    <t xml:space="preserve">Z kulturą na obszary wiejskie </t>
  </si>
  <si>
    <t xml:space="preserve">Celem realizacji operacji jest wyrównywanie szans pomiędzy dostępem dzieci i młodzieży z obszarów wiejskich do sztuki widowiskowej, kojarzonej ze sferą kultury wysokiej jakości. </t>
  </si>
  <si>
    <t>warsztaty teatralne</t>
  </si>
  <si>
    <t xml:space="preserve">Dzieci i młodzież z obszarów wiejskich </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</si>
  <si>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</si>
  <si>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</si>
  <si>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</si>
  <si>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6800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</si>
  <si>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</si>
  <si>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</si>
  <si>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</si>
  <si>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</si>
  <si>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</si>
  <si>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</si>
  <si>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</si>
  <si>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</si>
  <si>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</si>
  <si>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</si>
  <si>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</si>
  <si>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rolno-spożywczej, członkowie Sieci Dziedzictwa Kulinarnego Wielkopolska,
</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</si>
  <si>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</si>
  <si>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</si>
  <si>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</si>
  <si>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</si>
  <si>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</si>
  <si>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Podnoszenie wiedzy mieszkańców województwa wielkopolskiego na temat PROW 2014-2020, działań aktywizujących mieszkańców obszarów wiejskich oraz promocja zrównoważonego rozwoju obszarów wiejskich poprzez realizację działań informacyjnych</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</si>
  <si>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</si>
  <si>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</si>
  <si>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</si>
  <si>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</si>
  <si>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</si>
  <si>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</si>
  <si>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</si>
  <si>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</si>
  <si>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</si>
  <si>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</si>
  <si>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</si>
  <si>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</si>
  <si>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</si>
  <si>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Organizacja wyjazdu studyjnego dla samorządowców z województwa wielkopolskiego mającego na celu poznanie przykładów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</si>
  <si>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samorządowcy, w tym przedstawiciele Urzędu Marszałkowskiego,  przedstawiciele LGD oraz instytucje zaangażowane w rozwój obszarów wiejskich lub zaangażowane bezpośrednio w realizację i wdrażanie PROW 2014-2020 </t>
  </si>
  <si>
    <t>Organizacja gali finałowej konkursu Wielkopolski Rolnik Roku</t>
  </si>
  <si>
    <t>Celem konkursu jest promocja wsi jako miejsca do życia i rozwoju zawodowego, upowszechniając przy tym wiedzę w zakresie innowacyjnych rozwiązań w rolnictwie, produkcji żywności, leśnictwie i na obszarach wiejskich, a także upowszechnianie dobrych praktyk w rolnictwie i na obszarach wiejskich poprzez wyłonienie laureatów konkursu</t>
  </si>
  <si>
    <t>rolnicy z województwa wielkopolskiego</t>
  </si>
  <si>
    <t>Wymiana wiedzy oraz rezultatów działań pomiędzy podmiotami uczestniczącymi w rozwoju obszarów wiejskich, w tym organizacja wydarzeń targowych o zasięgu krajowym i międzynarodowym w kontekście nowych modeli organizacji produkcji i sprzedaży rolniczej</t>
  </si>
  <si>
    <t>Organizacja wydarzeń targowych mająca na celu wymianę wiedzy pomiędzy podmiotami uczestniczącymi w rozwoju obszarów
wiejskich oraz promowaniu integracji, w tym życia na wsi i współpracy między nimi, z uwzględnieniem nowych metod produkcji i sprzedaży, czyli krótkich łańcuchów dostaw, rolniczego handlu detalicznego (RHD) oraz sprzedaży produktów ekologicznych i regionalnych.</t>
  </si>
  <si>
    <t>ogół społeczeństwa, instytucje zaangażowane w rozwój obszarów wiejskich, przedstawiciele branży rolno-spożywczej - członkowie Sieci Dziedzictwa Kulinarnego Wielkopolska</t>
  </si>
  <si>
    <t xml:space="preserve">Konkurs na najlepsze Koła Gospodyń Wiejskich w Wielkopolsce </t>
  </si>
  <si>
    <t>Zachowane i wypromowane zostanie dziedzictwo kulturowe w tym folklor oraz  kulinarne w tym produkty regionalne  na obszarach wiejskich, poprzez wyeksponowanie wartości polskiej kultury, z jej regionalną różnorodnością i dziedzictwem lokalnych społeczności z jednej strony, a poprawą jakości życia mieszkańców obszarów wiejskich z drugiej.</t>
  </si>
  <si>
    <t>Aktywizacja mieszkańców województwa wielkopolskiego w kierunku działań podejmowanych na rzecz zwiększenia świadomości na temat hodowli pszczół oraz form promocji pszczelarstwa</t>
  </si>
  <si>
    <t xml:space="preserve">Współpraca z rolnikami, samorządami lokalnymi i związkami pszczelarskimi w celu poprawy warunków prowadzenia chowu i hodowli pszczół oraz promocji wielkopolskiego pszczelarstwa. Planowane wydarzenia obejmują szeroki zakres współpracy z pszczelarzami, rolnikami, izbami rolniczymi, samorządami lokalnymi i Samorządem Województwa Wielkopolskiego w celu podniesienia wiedzy i świadomości ekologicznej społeczeństwa </t>
  </si>
  <si>
    <t>konferencja edukacyjno-promocyjna oraz dwa konkursy regionalne</t>
  </si>
  <si>
    <t xml:space="preserve">pszczelarze województwa wielkopolskiego, właściciele ogródków kwietnych , ogół mieszkańców obszarów wiejskich województwa wielkopolskiego </t>
  </si>
  <si>
    <t>Ekspertyza w formie publikacji elektronicznej na temat inteligentnego rozwoju obszarów wiejskich</t>
  </si>
  <si>
    <t>Inteligentny rozwój to zrównoważony rozwój, który jest osiągany poprzez zwiększone wykorzystanie badań i rozwoju, innowacji, wiedzy i uczenia się, promowanie inteligentnych obszarów wiejskich w celu osiągnięcia regionalnego wzrostu gospodarczego. Ekspertyza stanowić będzie kompendium podnoszące poziom wiedzy społeczności lokalnej w zakresie inteligentnego rozwoju, w tym aspektów ochrony środowiska i zmian klimatycznych oraz zawierać będzie rekomendacje w zakresie inteligentnego rozwoju obszarów wiejskich dla mieszkańców i samorządów z terenu województwa wielkopolskiego.</t>
  </si>
  <si>
    <t>ekspertyza</t>
  </si>
  <si>
    <t>dokument/publikacja</t>
  </si>
  <si>
    <t>mieszkańcy i samorządy z terenu województwa wielkopolskiego</t>
  </si>
  <si>
    <t xml:space="preserve">II, III </t>
  </si>
  <si>
    <t>Aleja Zachodniopomorskie Smaki - Produkty Tradycyjne Pomorza Zachodniego w ramach "Pikniku nad Odrą"</t>
  </si>
  <si>
    <t>Promocja produktów tradycyjnych i regionalnych producentów z województwa zachodniopomorskiego</t>
  </si>
  <si>
    <t>Operacja o charakterze promocyjno-wystawienniczym</t>
  </si>
  <si>
    <t>Liczba imprez plenerowych</t>
  </si>
  <si>
    <t>Zwiedzający stoiska wystawiennicze lokalnych wytwórców produktów tradycyjnych, regionalnych i ekologicznych Pomorza Zachodniego na imprezie plenerowej, potencjalni kontrahenci wystawców</t>
  </si>
  <si>
    <t>Urząd Marszałkowski Województwa Zachodniopomorskiego</t>
  </si>
  <si>
    <t>ul. Korsarzy 34,       70 - 540 Szczecin</t>
  </si>
  <si>
    <t xml:space="preserve">Liczba wystawców </t>
  </si>
  <si>
    <t>11</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</si>
  <si>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</si>
  <si>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</si>
  <si>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</si>
  <si>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</si>
  <si>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</si>
  <si>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Liczba uczestników seminariów informacyjnych</t>
  </si>
  <si>
    <t>240</t>
  </si>
  <si>
    <t>Wojewódzkie Dni Pszczelarza</t>
  </si>
  <si>
    <t>Celem operacji jest dostarczenie oraz upowszechnianie nowych rozwiązań i wiedzy we współpracy z uczelniami wyższymi i doradztwem rolniczym.</t>
  </si>
  <si>
    <t>Impreza plenerowa/seminarium</t>
  </si>
  <si>
    <t>Liczba imprez plenerowych/liczba seminariów</t>
  </si>
  <si>
    <t>1/3</t>
  </si>
  <si>
    <t>Pszczelarze, osoby zawodowo i hobbystycznie zajmujące się prowadzeniem pasiek o różnej skali produkcji z terenu województwa zachodniopomorskiego, rolnicy</t>
  </si>
  <si>
    <t>Liczba uczestników imprezy</t>
  </si>
  <si>
    <t>200/120</t>
  </si>
  <si>
    <t>Smaki Regionów w Poznaniu</t>
  </si>
  <si>
    <t>Celem operacji jest wspieranie profesjonalnej współpracy i realizacji przez rolników wspólnych inwestycji.</t>
  </si>
  <si>
    <t>Liczba wystaw</t>
  </si>
  <si>
    <t>Producenci rolni i przetwórcy z terenu województwa zachodniopomorskiego</t>
  </si>
  <si>
    <t>Liczba  wystawców</t>
  </si>
  <si>
    <t>2, 3</t>
  </si>
  <si>
    <t>Targi Rolne "Agro Pomerania" w Barzkowicach</t>
  </si>
  <si>
    <t>12</t>
  </si>
  <si>
    <t>Festiwal Wina Pomorza Zachodniego</t>
  </si>
  <si>
    <t>Prezentacja potencjału województwa zachodniopomorskiego w zakresie oferty enoturystyki, upowszechniania dziedzictwa i kultury winiarskiej oraz promocji produktów regionalnych.</t>
  </si>
  <si>
    <t>Zwiedzający stoiska wystawiennicze producentów win regionalnych, lokalnych wytwórców produktów tradycyjnych, regionalnych i ekologicznych Pomorza Zachodniego na imprezie plenerowej, potencjalni kontrahenci wystawców</t>
  </si>
  <si>
    <t>Aleja Zachodniopomorskie Smaki - produkty tradycyjne Pomorza Zachodniego w ramach Jarmarku Jakubowego</t>
  </si>
  <si>
    <t>Eko Turniej Kół Gospodyń Wiejskich Województwa Zachodniopomorskiego</t>
  </si>
  <si>
    <t xml:space="preserve">Realizacja operacji przyczyni się do rozwoju współpracy regionalnej i budowania partnerskich relacji ze społecznością lokalną. Zachowane i wypromowane zostanie dziedzictwo kulturowe, kulinarne i przyrodnicze na obszarach wiejskich. </t>
  </si>
  <si>
    <t>Liczba imprez plenerowych/liczba konkursów</t>
  </si>
  <si>
    <t>1/5</t>
  </si>
  <si>
    <t>członkinie KGW z obszaru województwa zachodniopomorskiego, lokalni liderzy wiejscy</t>
  </si>
  <si>
    <t>Liczba uczestników imprezy plenerowej/liczba uczestników konkursów</t>
  </si>
  <si>
    <t>300/150</t>
  </si>
  <si>
    <t>Dożynki Prezydenckie w Spale</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</si>
  <si>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</si>
  <si>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</si>
  <si>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</si>
  <si>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</si>
  <si>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</si>
  <si>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Aleja Zachodniopomorskie Smaki - Produkty Tradycyjne Pomorza Zachodniego w ramach Festiwalu Słowian i Wikingów w Wolinie</t>
  </si>
  <si>
    <t>Zwiedzający stoiska wystawiennicze wystawców na imprezie plenerowej, potencjalni kontrahenci wystawców</t>
  </si>
  <si>
    <t>Warsztaty ekologiczne dla dzieci/młodzieży z obszarów wiejskich</t>
  </si>
  <si>
    <t xml:space="preserve">Promocja zrównoważonego rozwoju obszarów wiejskich </t>
  </si>
  <si>
    <t>Liczba warsztatów</t>
  </si>
  <si>
    <t>Dzieci i młodzież z terenów wiejskich Pomorza Zachodniego</t>
  </si>
  <si>
    <t xml:space="preserve">Liczba uczestników warsztatów </t>
  </si>
  <si>
    <t>150</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</si>
  <si>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</si>
  <si>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</si>
  <si>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</si>
  <si>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</si>
  <si>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</si>
  <si>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</si>
  <si>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Wspólna 30, 00-930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</si>
  <si>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</si>
  <si>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</si>
  <si>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Doradcy z ośrodków doradztwa rolniczego, izb rolniczych, prywatnych podmiotów doradczych,  nauczyciele szkół rolniczych, przedstawiciele Instytutów, uczelni rolniczych, rolnicy</t>
  </si>
  <si>
    <t>Centrum Doradztwa Rolniczego w Brwinowie</t>
  </si>
  <si>
    <t>ul. Pszczelińska 99, 05-840 Brwinów</t>
  </si>
  <si>
    <t>broszura</t>
  </si>
  <si>
    <t>liczba broszur</t>
  </si>
  <si>
    <t>nakład</t>
  </si>
  <si>
    <t xml:space="preserve">Promocja przedsiębiorczości na obszarach wiejskich </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</si>
  <si>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</si>
  <si>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Wydawnictwo konkursowe (1) i broszura okolicznościowa (1)</t>
  </si>
  <si>
    <t>wydawnictwo</t>
  </si>
  <si>
    <t>"Wypoczynek na wsi na przykładzie działalności prowadzonej przez laureatów konkursu Sposób na Sukces"</t>
  </si>
  <si>
    <t>e-wydawnictwo</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</si>
  <si>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 - poprzez prezentację dobrych przykładów przesięwzięć nagrodzonych w poprzednich dwudziestu edycjach i tegorocznej XXI edycji konkursu Sposób na Sukces oraz wymiana doświadczeń w tym zakresie.</t>
  </si>
  <si>
    <t>Gala finałowa konkursu 
film</t>
  </si>
  <si>
    <t>Konferencja jubileuszowa online</t>
  </si>
  <si>
    <t>wydawnictwa</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</si>
  <si>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</si>
  <si>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</si>
  <si>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Rozwiązania prezentujące dobre praktyki można  wykorzystać  w podobnych warunkach w innych miejscach. Celem naszej operacji jest zapoznanie rolników, mieszkańców obszarów wiejskich, przedstawicieli samorządów czy tez przedstawicieli LGD z innowacyjnymi rozwiązaniami z obszaru racjonalnej gospodarki wodnej już stosowanymi w naszym kraju i możliwymi do zastosowania w innych miejscach.</t>
  </si>
  <si>
    <t>Broszura/ zeszyt tematyczny</t>
  </si>
  <si>
    <t>broszura/ nakład</t>
  </si>
  <si>
    <t>rolnicy, mieszkańcy obszarów wiejskich, Lolaklne Grupy Działania, Lokalne Partnerstwa ds. Wody, doradcy rolniczy,  Administracja samorządowa</t>
  </si>
  <si>
    <t>konferencja dwudniowa</t>
  </si>
  <si>
    <t xml:space="preserve"> 2/3000</t>
  </si>
  <si>
    <t>80-100</t>
  </si>
  <si>
    <t>„Przedsiębiorczość w praktyce – LEADER na rzecz przedsiębiorczości i dziedzictwa kulturowego”</t>
  </si>
  <si>
    <t>Cel: Porównanie metod/systemów tradycyjnych z  innowacyjnymi prowadzenia działalności przez rolników i organizacje NGO na terenach wiejskich. Przedstawienie modelowych sposobów współpracy z wykorzystaniem nowatorskich sposobów dystrybucji i marketingu między rolnikami i innymi podmiotami prowadzącymi działalność na terenie obszarów wiejskich, dzięki którym rozwija się przedsiębiorczość na wsi. Restauratorzy i podmioty agroturystyczne w wizytowanych regionach korzystają głównie z dostarczanych przez miejscowych producentów produktów rolnych, zachęcając tym samym rolników do ciągłego prowadzenia gospodarstw rolnych, które stają się atrakcyjne pod względem ekonomicznym. Jednocześnie gospodarstwa, o których mowa idąc naprzeciw swoim odbiorcom starają się aby ich produkcja była jak najbardziej zbliżona do ekologicznej. Skrócenie łańcucha dostaw daje pewność konsumentom co do jakości i świeżości półproduktów, z których przygotowywane są finalne produkty. Kulinaria wizytowanych obiektów przyciągają turystów z całego kraju, jest to więc dobry przykład dla poszukujących alternatywnej bądź podstawowej działalności. Działanie to ma również na celu umożliwianie realizacji polityki rozwoju MRiRW, kładącej duży nacisk na rozwój, różnicowanie działalności i poprawę konkurencyjności gospodarstwa na terenach wiejskich.</t>
  </si>
  <si>
    <t>szkolenie z wyjazdem studyjnym</t>
  </si>
  <si>
    <t>wyjazdy studyjne</t>
  </si>
  <si>
    <t>Doradcy ODR zajmujący się tematyką przedsiębiorczości wiejskiej, na co dzień pracujący na rzecz przedsiębiorców; przedstawiciele CDR zajmujący się tą tematyką, przedstawiciele Lokalnych Grup Działania z terenu całej Polski, samorządowcy, przedsiębiorcy, mieszkańcy wsi zainteresowani działaniami gospodarczymi i współpracą z LGD.</t>
  </si>
  <si>
    <t>Centrum Doradztwa Rolniczego w Brwinowie oddział w Poznaniu</t>
  </si>
  <si>
    <t>ul. Winogrady 63, 61-659 Poznań</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</si>
  <si>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</si>
  <si>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</si>
  <si>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</si>
  <si>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</si>
  <si>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</si>
  <si>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</si>
  <si>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</si>
  <si>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Szkolenie (e-learning, elektroniczna platforma szkoleniowa)</t>
  </si>
  <si>
    <t xml:space="preserve"> liczba uczestników w każdym szkoleniu</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</si>
  <si>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</si>
  <si>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będą mieli udostępnione w sieci  przez określony czas  materiały tematyczne w formie wykładów video, prezentacji  i opracowań pisemnych, w części synchronicznej  uczestnicy spotkają się z wykładowcami i ekspertami on-line  za pośrednictwem  audio-video oraz czatu. Tematyka konferencji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</si>
  <si>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</si>
  <si>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</si>
  <si>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</si>
  <si>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przeprowadzony zostanie pilotażowy cykl szkoleń doskonalących dla kadr doradczych turystyki wiejskiej w Polsce, w tym szczególnie specjalistów ośrodków doradztwa rolniczego. Planowanych jest  pięć  szkoleń  opartych o autorski program modułowy, obejmujących po 38 godz. dydaktycznych zajęć.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zrównoważonego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</si>
  <si>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doradcy rolniczy oraz liderzy stowarzyszeń agroturystycznych w Polsce</t>
  </si>
  <si>
    <t xml:space="preserve">I-III   </t>
  </si>
  <si>
    <t>podręcznik trenera</t>
  </si>
  <si>
    <t>analiza i diagnoza</t>
  </si>
  <si>
    <t>XIX Ogólnopolskie Sympozjum Agroturystyczne</t>
  </si>
  <si>
    <t>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operacje złoża się:  1) Ogólnopolska 3-dniowa konferencja popularno-naukowa ukierunkowana na zagadnienia społeczne w kontekście turystyki społecznej i rolnictwa wielofunkcyjnego oraz możliwości poszerzenia oferty agroturystycznej o usługi włączenia społecznego.   2) Publikacja konferencyjna  obejmująca artykuły, doniesienia i komunikaty dotyczące  rezultatów teoretycznych, metodycznych i empirycznych studiów oraz badań w zakresie tematu wiodącego przygotowane przez zainteresowane ośrodki naukowe.</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</si>
  <si>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</si>
  <si>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</si>
  <si>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publikacja naukowa</t>
  </si>
  <si>
    <t xml:space="preserve">PANDEMIKI - konkurs na najciekawsze inicjatywy  na obszarach wiejskich w czasie pandemii Covid-19 </t>
  </si>
  <si>
    <t>Głównym celem proponowanej operacji jest przekazanie wiedzy i wymiana doświadczeń na temat najlepszych działań podjętych w trakcie okresu ogólnokrajowej  pandemii Covid-19. Realizacja operacji przyczyni się do identyfikowania i zbierania przykładów udanych inicjatyw służących wzajemnej integracji mieszkańców obszarów wiejskich oraz niesienia pomocy. Wydany zbiór dobrych praktyk może posłużyć w kreowaniu inicjatywy Smart Villages oraz być przykładem działań w kryzysowych sytuacjach.</t>
  </si>
  <si>
    <t xml:space="preserve">Grupę docelowa operacji będą stanowić partnerzy KSOW, mieszkańcy obszarów wiejskich, podmioty wspierające rozwój obszarów wiejskich i działające na obszarach wiejskich, w tym KGW, OSP, LGD. </t>
  </si>
  <si>
    <t>Odpoczywaj na wsi BEZPIECZNIE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</si>
  <si>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</si>
  <si>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 xml:space="preserve">Grupę docelowa operacji będą rolnicy i mieszkańcy wsi prowadzący usługi zakwaterowania oraz świadczący inne usługi turystyczne i okołoturystyczne w ramach agroturystyki i turystyki wiejskiej,  podmioty wspierające wielofunkcyjny rozwój obszarów wiejskich, w szczególności doradcy ODR i członkowie stowarzyszeń agroturystycznych.  </t>
  </si>
  <si>
    <t>film instruktażowy</t>
  </si>
  <si>
    <t>e-doradztwo</t>
  </si>
  <si>
    <t>liczba beneficjentów</t>
  </si>
  <si>
    <t xml:space="preserve"> liczba</t>
  </si>
  <si>
    <t xml:space="preserve">liczba </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</si>
  <si>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</si>
  <si>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</si>
  <si>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</si>
  <si>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</si>
  <si>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</si>
  <si>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</si>
  <si>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programy medialne</t>
  </si>
  <si>
    <t>liczba</t>
  </si>
  <si>
    <t xml:space="preserve">Przykłady organizacji łańcuchów dostaw żywności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</si>
  <si>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żywności oraz przykłady organizowania i funkcjonowania różnych form współpracy pomiędzy producentami, podmiotami zajmującymi się przetwórstwem a konsumentami w tym zakresie. </t>
  </si>
  <si>
    <t xml:space="preserve">Broszura </t>
  </si>
  <si>
    <t xml:space="preserve">liczba broszur </t>
  </si>
  <si>
    <t>Rolnicy,  przedsiębiorcy, doradcy,   organizacje pozarządowe, podmioty wspierajcie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</si>
  <si>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</si>
  <si>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</si>
  <si>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</si>
  <si>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</si>
  <si>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</si>
  <si>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</si>
  <si>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Centrum Doradztwa Rolniczego w Brwinowie oddział w Radomiu</t>
  </si>
  <si>
    <t>ul. Chorzowska 16/18, 26-600 Radom</t>
  </si>
  <si>
    <t>Wyjazd studyjny</t>
  </si>
  <si>
    <t xml:space="preserve">liczba wyjazdów </t>
  </si>
  <si>
    <t>Rolnicy, doradcy,  przedsiębiorcy, administracja rządowa i samorządowa</t>
  </si>
  <si>
    <t xml:space="preserve">Dożynki Prezydenckie w Spale </t>
  </si>
  <si>
    <t xml:space="preserve">liczba stoisk informacyjno -promocyjnych </t>
  </si>
  <si>
    <t xml:space="preserve">uczestnicy dożynek </t>
  </si>
  <si>
    <t xml:space="preserve">Dożynki Jasnogórskie w Częstochowie </t>
  </si>
  <si>
    <t>Wideo Konferencja</t>
  </si>
  <si>
    <t>konkurs krajowy</t>
  </si>
  <si>
    <t>Rolnicy , przetwórcy</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</si>
  <si>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</si>
  <si>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</si>
  <si>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praktyk oraz wytycznych dotyczących sprzedaży , publikacja, seminaria internetowe</t>
  </si>
  <si>
    <t>Centrum Doradztwa Rolniczgo w Brwinowie oddział w Radomiu</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</si>
  <si>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</si>
  <si>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</si>
  <si>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</si>
  <si>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</si>
  <si>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</si>
  <si>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</si>
  <si>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</si>
  <si>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</si>
  <si>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</si>
  <si>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</si>
  <si>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</si>
  <si>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</si>
  <si>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</si>
  <si>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</si>
  <si>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agroturystycznych lub innych podmiotów świadczących tego rodzaju usługi oraz zdiagnozowanie barier rozwoju turystyki wiejskiej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</si>
  <si>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</si>
  <si>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działalności lub osoby prowadzące lub chcące założyć  tego typu działalność w ww. zakresie.</t>
  </si>
  <si>
    <t>III - IV</t>
  </si>
  <si>
    <t>liczba analiz / ekspertyz</t>
  </si>
  <si>
    <t>III, IV, V, VI</t>
  </si>
  <si>
    <t xml:space="preserve">Spotkanie kobiet wiejskich - Kobiety to dobry klimat (w roku 2021)
</t>
  </si>
  <si>
    <t>Celem operacji jest ułatwienie wymiany wiedzy organizacji w budowaniu know-how i kształtowaniu współpracy ze środowiskiem lokalnym oraz w zdobywaniu wiedzy w zakresie przeciwdziałaniu zmianom klimatycznym.</t>
  </si>
  <si>
    <t>konferencja, konkurs, reportaż</t>
  </si>
  <si>
    <t>Liczba konferencji</t>
  </si>
  <si>
    <t>Członkinie i członkowie Kół Gospodyń Wiejskich oraz grup nieformalnych,  prowadzących aktywność społeczną na obszarach wiejskich w oparciu o  dziedzictwo kulturowe w szczególności rękodzieło i  kulinaria,  pochodzących co najmniej z 8 województw.</t>
  </si>
  <si>
    <t>II- IV</t>
  </si>
  <si>
    <t>Liczba uczestników konferencji</t>
  </si>
  <si>
    <t xml:space="preserve">liczba reportaży </t>
  </si>
  <si>
    <t xml:space="preserve">liczba nagród </t>
  </si>
  <si>
    <t>Europejski Parlament Wiejski 2021</t>
  </si>
  <si>
    <t>Celem operacji jest organizacja Europejskiego Parlamentu Wiejskiego 2021, jako forum dyskusji – wymiany doświadczeń europejskich organizacji działających na rzecz rozwoju obszarów wiejskich.</t>
  </si>
  <si>
    <t>spotkanie,
konferencja podczas, której odbędą się warsztaty i spotkania terenowe,
stoiska wystawiennicze podczas konferencji,
spoty,
kampania promująca w internecie,
reportaż z EPW</t>
  </si>
  <si>
    <t xml:space="preserve">liczba spotkań </t>
  </si>
  <si>
    <t>Grupą docelową będą przedstawiciele krajowych i europejskich instytucji i organizacji publicznych, naukowych, społecznych, gospodarczych działających na rzecz rozwoju obszarów wiejskich.</t>
  </si>
  <si>
    <t>liczba uczestników spotkania</t>
  </si>
  <si>
    <t>liczba odwiedzających stoiska wystawiennicze</t>
  </si>
  <si>
    <t>liczba kampanii promujących w internecie</t>
  </si>
  <si>
    <t>liczba reportaży EPW</t>
  </si>
  <si>
    <t>Konkurs na projekty współpracy</t>
  </si>
  <si>
    <t>konkurs na projekty współpracy międzyterytorialnej i na projekty współpracy transgranicznej</t>
  </si>
  <si>
    <t>liczba nagrodzonych projektów /spotkanie poświęcone wręczeniu nagród  / broszura o projektach</t>
  </si>
  <si>
    <t xml:space="preserve">1, 2 </t>
  </si>
  <si>
    <t xml:space="preserve">Badanie – warsztaty dotyczące długofalowej wizji rozwoju obszarów wiejskich </t>
  </si>
  <si>
    <t>Cel główny badania – wypracowanie idei, wniosków i pomysłów dotyczących długofalowej wizji rozwoju obszarów wiejskich</t>
  </si>
  <si>
    <t>badanie</t>
  </si>
  <si>
    <t>liczba ekspertyz</t>
  </si>
  <si>
    <t>Grupa docelowa badania  - podmiotami informacji w badaniu będą mieszkańcy obszarów wiejskich w szczególności: lokalni liderzy opinii, przedsiębiorcy i rolnicy, działacze społeczni, członkowie lokalnych grup działania, stowarzyszeń i organizacji</t>
  </si>
  <si>
    <t>liczba warsztatów badawczych</t>
  </si>
  <si>
    <t>Druk publikacji „Razem, lepiej, ciekawiej. Trzydzieści dwie opowieści o wspólnocie”</t>
  </si>
  <si>
    <t>Celem publikacji jest upowszechnianie inicjatyw finansowanych z PROW na lata 2014-2020 realizowanych przez społeczności lokalne na obszarach wiejskich. Wydruk i dystrybucja 1000 egzemplarzy publikacji podsumowującej „Konkurs na projekty współpracy” w ramach LEADER, która powstała w wersji internetowej.</t>
  </si>
  <si>
    <t>Lokalne Grupy Działania, Urzędy Marszałkowskie wdrażajace działanie LEADER, Jednostki Regionalne KSOW, MRiRW, JC KSOW</t>
  </si>
  <si>
    <t>Rolnictwo ekologiczne - szansa dla rolników i konsumentów</t>
  </si>
  <si>
    <t xml:space="preserve">Celem operacji jest upowrzechnianie dobrych praktyk w rolnictwie ekologicznym w tym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"Przewodnik ochrony roślin w rolnictwie ekologicznym", opracowane 12 tytułów filmów instruktarzowych  z rolnictwa ekologicznego oraz wydane  10 metodyk które poświęcone  są najnowszym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nowe i prośrodowiskowe rozwiązania. "Konkurs Najlepszy Doradca Ekologiczny" wpłynie na popularyzację i promowanie osiągnieć doradców w zakresie innowacji dotyczących rolnictwa ekologicznego". "Konkurs dla uczniów szkół rolniczych podległych MRIRW" przyczyni się do popularyzacji systemu rolnictwa ekologicznego wśród młodzieży. Wyjazd studyjny pozwoli zapoznać uczestników z najnowszymi rozwiązaniami dotyczącymi rolnictwa ekologicznego oraz organizacją instytucjonalną w tym zakresie. Operacja przyczyni się do zacieśnienia współpracy pomiędzy uczestnikami, a także umożliwi wymianę wiedzy i doświadczeń. </t>
  </si>
  <si>
    <t xml:space="preserve">Konferencje: "Rolnictwo ekologiczne - szansa dla rolników i konsumentów", 
"Podsumowanie zadań badawczych w zakresie rolnictwa ekologicznego finansowanych przez MRiRW"
</t>
  </si>
  <si>
    <t xml:space="preserve"> Rolnicy, przedstawiciele jednostek doradztwa rolniczego,  przedsiębiorcy, administracja rządowa i samorządowa, uczniowie szkół rolniczych podległych MRiRW</t>
  </si>
  <si>
    <t>Przewodnik ochrony roślin w rolnictwie ekologicznym (opracowanie i druk)</t>
  </si>
  <si>
    <t>2000</t>
  </si>
  <si>
    <t>Konkurs Najlepszy Doradca Ekologiczny poziom krajowy</t>
  </si>
  <si>
    <t>Konkurs Najlepsze Gospodarstwo Ekologiczne - finał krajowy</t>
  </si>
  <si>
    <t xml:space="preserve">liczba  konkursów </t>
  </si>
  <si>
    <t>Konkurs dla uczniów szkół rolniczych podległych MRIRW - na szczeblu szkoły</t>
  </si>
  <si>
    <t>59</t>
  </si>
  <si>
    <t>Konkurs dla uczniów szkół rolniczych podległych MRIRW - poziom krajowy</t>
  </si>
  <si>
    <t>Opracowanie filmów instruktarzowych z rolnictwa ekologicznego</t>
  </si>
  <si>
    <t>Liczba filmów</t>
  </si>
  <si>
    <t>Druk metodyk z rolnictwa ekologicznego</t>
  </si>
  <si>
    <t>liczba metodyk</t>
  </si>
  <si>
    <t>Wyjazd studyjny - Czechy - Austria</t>
  </si>
  <si>
    <t>Liczba wyjazdów</t>
  </si>
  <si>
    <t>Rozwój kompetencji zawodowych gospodarstw edukacyjnych</t>
  </si>
  <si>
    <t>Celem operacji jest wyposażenie mieszkańców wsi w wiedzę i umiejętności niezbędne do świadczenia  profesjonalnych usług edukacyjnych opartych o potencjał gospodarstwa rolnego, a tym samym wzmocnienie potencjału rozwoju rolnictwa wielofunkcyjnego i społecznego w Polsce. W tym celu zostanie opracowany i wydany drukiem  pakiet materiałów informacyjno-edukacyjnych, w tym poradników tematycznych i metodycznych, przeznaczonych do samokształcenia mieszkańców wsi oraz wspomagających pracę  doradczą w terenie.</t>
  </si>
  <si>
    <t>pakiet materiałów informacyjno-edukacyjnych</t>
  </si>
  <si>
    <t>liczba kompletów</t>
  </si>
  <si>
    <t>Rolnicy,  przedsiębiorcy, doradcy,   organizacje pozarządowe, podmioty wspierajcie rozwój obszarów wiejskic</t>
  </si>
  <si>
    <t>II_IV</t>
  </si>
  <si>
    <t>Ministerstwo Rolnictwa i Rozwoju Wsi</t>
  </si>
  <si>
    <t xml:space="preserve">Stoiska wystawiennicze </t>
  </si>
  <si>
    <t>Priorytet</t>
  </si>
  <si>
    <t>I,III</t>
  </si>
  <si>
    <t>Organizacja wyjazdu studyjnego dla przedstawicieli OSP i PSP z terenu Województwa Małopolskiego podyktowana jest koniecznością wymiany doświadczeń oraz podzieleniem się dobrymi praktykami z przedstawicielami straży pożarnej zinnych krajów UE, w tym przypadku Austrii. Działanie ma służyć wymianie wiedzy pomiędzy podmiotami uczestniczącymi w rozwoju obszarów wiejskich i współpracy między nimi. Straże pożarne mają m.in.  za zadanie działania na rzecz ochrony środowiska, działalność kulturalną, sportową czy edukacyjną. Działają na bardzo szerkim forum i mają duży wpływ na mieszkańców, łącząc ich i aktywizując. W/w aspekty wpływają na rozwój obszarów wiejskich, dzięki czemu wieś staje się atrakcyjniejsza. Zdobyta wiedza, podzielenie się dobrymi praktykami w zakresie m.in. ochrony przeciwpożarowej, przeciwpowodziowej, ratownictwa i bezpieczeństwa powszechnego, działania na rzecz ochrony środowiska, informowanie o istniejących zagrożeniach pożarowych oraz sposobach zapobiegania im, upowszechnianie i rozwijanie działalności kulturalnej, kultury fizycznej i sportu podczas wyjazdu studyjnego pozwolą zdobyć wiedzę i zwiększyć udział zainteresowanych stron we wdrażaniu inicjatyw na rzecz rozwoju obszarów wiejskich.</t>
  </si>
  <si>
    <t>Organizacja wyjazdu studyjnego dla przedstawicieli lokalnych społeczności, w tym przypadku sołtysów z terenu Województwa Małopolskiego podyktowana jest koniecznością wymiany doświadczeń oraz podzieleniem się dobrymi praktykami z przedstawicielami lokalnych społeczności działających na podobnej płaszczyźnie w innym regionie. Działanie ma służyć wymianie wiedzy pomiędzy podmiotami uczestniczącymi w rozwoju obszarów wiejskich i współpracy między nimi. Zebrana wiedza nt. funkcjonowania sołectw w innych regionach pozwoli usprawnić funkcjonowanie małopolskich sołectw, wprowadzić innowacje, wpłynąć na rozwój obszarów wiejskich. Rozwój lokalny odbywa się m.in. poprzez planowanie i podejmowanie strategicznych inwestycji, inicjatyw, dlatego tak ważna jest realizacja małych celów przez małe podmioty, jakimi są sołectwa, które składają się na wielkie zadania rozwoju lokalnego.</t>
  </si>
  <si>
    <t>Ministerstwo Rolnictwa i Rozwoju Wsi, ul. Wspólna 30, 00-930 Warszawa</t>
  </si>
  <si>
    <t>Departament Strategii, Transferu Wiedzy i Innowacji</t>
  </si>
  <si>
    <t>II, III, IV</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</si>
  <si>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</si>
  <si>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1
160</t>
  </si>
  <si>
    <t>ilość
ilość uczestników</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</si>
  <si>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</si>
  <si>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 xml:space="preserve">Ogólnopolski konkurs ,,DORADCA ROKU" </t>
  </si>
  <si>
    <t>Departament  Wsparcia Rolników</t>
  </si>
  <si>
    <t>Bezpośrednio - beneficjenci PROW 2014-2020 (osoby fizyczne), liczebność uzależniona od stopnia zainteresowania konkursem (min. Szacowana liczba uczestników 500 osób)
Pośrednio - ogół społeczeństwa</t>
  </si>
  <si>
    <t>1
500</t>
  </si>
  <si>
    <t>Cel główny: zwiększenie udziału zainteresowanych stron we wdrażaniu inicjatyw na rzecz rozwoju obszarów wiejskich oraz podniesienie jakości realizacji Programu (spójny z celami KSOW). 
Cele szczegółowe: upowszechnianie wiedzy ogólnej na temat Unii Europejskiej i jej roli w budowaniu pozytywnego wizerunku wsi jako miejsca zamieszkania, pracy, podejmowania działalności gospodarczych odpoczynku, turystyki itp.; skierowanie uwagi mieszkańców Polski na zmiany, jakie nastąpiły na obszarach wiejskich, dzięki wykorzystaniu funduszy unijnych; popularyzacja wiedzy o funduszach unijnych i ich roli w procesie rozwoju obszarów wiejskich; stworzenie możliwości zaprezentowania i ukazania wpływu Unii Europejskiej na rozwój społeczny, kulturalny i gospodarczy obszarów wiejskich w Polsce.
Operacja  ma na celu w szczególności identyfikację projektów zrealizowanych przy wsparciu ze środków EFROW, a także  przedstawienie społeczeństwu, że fundusze europejskie są ogólnodostępne i przyczyniają się w wymierny oraz konkretny sposób do rozwoju obszarów wiejskich w Polsce. Operacja umożliwi wspieranie transferu wiedzy i innowacji w rolnictwie, leśnictwie i na obszarach wiejskich.
Tematy:
1) upowszechnianie wiedzy w zakresie innowacyjnych rozwiązań w rolnictwie, produkcji żywności, leśnictwie i na obszarach wiejskich;
2) upowszechnianie wiedzy w zakresie systemów jakości żywności, o których mowa w art. 16 ust. 1 lit. a lub b rozporządzenia nr 1305/2013;
3) upowszechnianie wiedzy w zakresie optymalizacji wykorzystywania przez mieszkańców obszarów wiejskich zasobów środowiska naturalnego;
4) upowszechnianie wiedzy w zakresie dotyczącym zachowania różnorodności genetycznej roślin lub zwierząt;
5) wspieranie rozwoju przedsiębiorczości na obszarach wiejskich;
6) promocja jakości życia na wsi lub promocja wsi jako miejsca do życia i rozwoju zawodowego;</t>
  </si>
  <si>
    <t>Gromadzenie i upowszechnianie przykładów dobrych praktyk realizacji PROW 2014-2020 poprzez organizację konkursu fotograficznego</t>
  </si>
  <si>
    <t xml:space="preserve">1 ,2 </t>
  </si>
  <si>
    <t>Ogół społeczeństwa, a w szczególności beneficjenci i potencjalni beneficjenci PROW 2014-2020 oraz partnerzy KSOW, mieszkańcy obszarów wiejskich, lokalne społeczności oraz osoby zainteresowane rozwojem obszarów wiejskich.</t>
  </si>
  <si>
    <t>ilość</t>
  </si>
  <si>
    <t>film</t>
  </si>
  <si>
    <t>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</si>
  <si>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Przykłady dobrych praktyk z PROW 2014-2020  (cykl filmów).</t>
  </si>
  <si>
    <t>Departament Klimatu i Środowiska</t>
  </si>
  <si>
    <t>II, III</t>
  </si>
  <si>
    <t xml:space="preserve">Grupa docelowa: przedstawiciele różnych podmiotów zaangażowanych w realizację działań leśnych PROW. Dobór uczestników będzie uwzględniał szerokie spektrum podmiotów zajmujących się w ramach swych kompetencji problematyką leśną.  </t>
  </si>
  <si>
    <t>1 / 50
1 / 50</t>
  </si>
  <si>
    <t>ilość / ilość uczestników</t>
  </si>
  <si>
    <t>seminarium /
 wyjazd studyjny</t>
  </si>
  <si>
    <t>Cele:
(1)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Tematy:
1. Upowszechnianie wiedzy w zakresie wdrażania działań leśnych PROW, realizowanych w ramach działania PROW 2014-2020: Inwestycje w rozwój obszarów leśnych i poprawę żywotności lasów.
2. Wspieranie tworzenia sieci współpracy pomiędzy podmiotami zaangażowanymi w realizację działań leśnych PROW, realizowanych w ramach działania PROW 2014-2020: Inwestycje w rozwój obszarów leśnych i poprawę żywotności lasów.</t>
  </si>
  <si>
    <t>Seminarium "Działania leśne PROW 2014-2020" z wyjazdem studyjnym</t>
  </si>
  <si>
    <t xml:space="preserve">Bezpośrednio –  ogół społeczeństwa, poprzez swobodny dostęp do filmów, które zostaną zamieszczone na stronie internetowej Ogólnopolskiej Sieci Zagród Edukacyjnych (OSZE) oraz na stronie internetowej KSOW, ponadto kilka tysięcy osób, przedstawicieli (nauczyciele i kadra zarządzająca, dzieci) przedszkoli i szkół podstawowych działających na terenie każdego województwa (16 województw), doradcy zatrudnieni w 16 wojewódzkich ośrodkach doradztwa rolniczego oraz specjaliści z zakresu metodyki nauczania i pedagogiki, pracownicy naukowi uczelni zainteresowani tą tematyką - poprzez dystrybucję informacji oraz linków do filmów. Pośrednio – rodzice dzieci uczęszczających do ww. placówek oświatowych, które w przyszłości skorzystają z tej formy prowadzenia zajęć edukacyjnych, pracownicy naukowi uczelni i instytutów badawczych zainteresowani tą tematyką.   </t>
  </si>
  <si>
    <t>filmy</t>
  </si>
  <si>
    <t>Działanie szczególnie sprzyja promocji zrównoważonego rozwoju obszarów wiejskich, poprzez promowanie innowacyjnego podejścia do aktywności gospodarczej na obszarach wiejskich, łączącej rolnictwo z profesjonalnymi usługami społecznymi stanowiącymi sens idei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Dywersyfikacja w rolnictwie i rozwój przedsiębiorczości pozarolniczej na wsi są priorytetami polityki rolnej Unii Europejskiej. Dywersyfikacja i rozwój przedsiębiorczości nie jest możliwa bez transferu wiedzy i wprowadzania innowacji w gospodarstwie rolnym Takim innowacyjnym projektem jest prowadzenie zagrody edukacyjnej przez rolnika i dalszy transfer jego wiedzy i doświadczenia w stronę dzieci w wieku przedszkolnym i szkolnym, kadry nauczycielskiej i rodziców. Prowadzenie zagrody edukacyjnej przez rolnika i jego domowników, to odpowiedź na potrzeby reorientacji małych gospodarstw w kierunku pozarolniczym i tworzenie możliwości zatrudnienia poza rolnictwem bez zmiany miejsca zamieszkania, jak również rozwój infrastruktury społecznej na obszarach wiejskich oraz aktywizacji mieszkańców obszarów wiejskich i wykorzystanie potencjałów endogenicznych na rzecz rozwoju lokalnego.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</si>
  <si>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Organizacja wirtualnych wizyt studyjnych do zagród edukacyjnych </t>
  </si>
  <si>
    <t>I, III, IV</t>
  </si>
  <si>
    <t xml:space="preserve"> rolnicy, mieszkańcy obszarów wiejskich, przedstawiciele jdr i innych instytucji podległych MRiRW. </t>
  </si>
  <si>
    <t>Opracowanie i wydruk publikacji "Publiczne doradztwo rolnicze partnerem w rozwoju rolnictwa i obszarów wiejskich”</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</si>
  <si>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</si>
  <si>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liczba szkoleń
liczba uczestników</t>
  </si>
  <si>
    <t>Szkolenie/ seminarium/ warsztat /spotkanie</t>
  </si>
  <si>
    <t>Szkolenia dla doradców z wykorzystania technologii informacyjno-komunikacyjnych</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</si>
  <si>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</si>
  <si>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1
200</t>
  </si>
  <si>
    <t>liczba konferencji
liczba uczestników</t>
  </si>
  <si>
    <t xml:space="preserve">Konferencja/ kongres </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</si>
  <si>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</si>
  <si>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Organizacja konferencji dotycząca produkcji ziemniaka w Polsce.</t>
  </si>
  <si>
    <t>Departament Jakości Żywności i Bezpieczeństwa Produkcji Roślinnej</t>
  </si>
  <si>
    <t xml:space="preserve">Rolnicy, producenci, hodowcy i przetwórcy, mieszkańcy obszarów wiejskich, mieszkańcy miast zainteresowani tematyką rolnictwa i obszarów wiejskich, w szczególności rolnictwa ekologicznego. </t>
  </si>
  <si>
    <t>liczba  audycji</t>
  </si>
  <si>
    <t>Audycja/film/spot</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</si>
  <si>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</si>
  <si>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Kampania informacyjno-edukacyjna dotycząca rolnictwa ekologicznego</t>
  </si>
  <si>
    <t>Producenci rolni, konsumenci - ogół społeczeństwa.</t>
  </si>
  <si>
    <t xml:space="preserve">liczba kampanii
</t>
  </si>
  <si>
    <t xml:space="preserve">kampania
</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</si>
  <si>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</si>
  <si>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Upowszechnianie i promocja internetowych platform umożliwiających sprzedaż produktów rolnych</t>
  </si>
  <si>
    <t xml:space="preserve">MRiRW i partnerzy zaangażowani w realizację zadań związanych z realizacją SUERMB oraz inni interesariusze SUERMB. </t>
  </si>
  <si>
    <t>1
3
1</t>
  </si>
  <si>
    <t>liczba ekspertyz/wyjazdów/spotkań</t>
  </si>
  <si>
    <t>ekspertyza
wyjazd zagraniczny
spotkanie</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</si>
  <si>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</si>
  <si>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 xml:space="preserve">Wsparcie współpracy międzynarodowej w ramach Strategii UE dla regionu Morza Bałtyckiego w Polsce, ze szczególnym uwzględnieniem obszaru tematycznego Biogospodarka Planu Działania SUERMB </t>
  </si>
  <si>
    <t>I, II, III, IV</t>
  </si>
  <si>
    <t>Bezpośrednio – rolnicy i mieszkańcy obszarów wiejskich, naukowcy z instytutów badawczych, przedstawiciele urzędów rządowych i samorządowych oraz UE, przedstawiciele organizacji międzynarodowych zajmujący się doradztwem rolniczym – ok. 1000 osób</t>
  </si>
  <si>
    <t>1/
1000</t>
  </si>
  <si>
    <t>ilość publikacji/
ilość wydanych egzemplarzy</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</si>
  <si>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</si>
  <si>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Opracowanie i druk publikacji pod roboczym tytułem „Kodeks dobrych praktyk w zakresie doradztwa rolniczego”</t>
  </si>
  <si>
    <t>Departament Komunikacji i Promocji</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</si>
  <si>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</si>
  <si>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konferencja i warsztat kulinarny</t>
  </si>
  <si>
    <t xml:space="preserve">Szkolenie/ seminarium/ warsztat /spotkanie
</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</si>
  <si>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</si>
  <si>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Konferencja TRADYCJA I NOWOCZESNOŚĆ – o dziedzictwie kulinarnych i systemach jakości żywności. Jak budować świadomość konsumentów?</t>
  </si>
  <si>
    <t>II, III,IV</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</si>
  <si>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</si>
  <si>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2
4</t>
  </si>
  <si>
    <t>spotkanie
wyjazd studyjny</t>
  </si>
  <si>
    <t>Szkolenie/seminarium/warsztat
wyjazd studyjny</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</si>
  <si>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</si>
  <si>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Szlakiem dobrych praktyk PROW - wyjazdy studyjne i spotkania</t>
  </si>
  <si>
    <t>1 i 2</t>
  </si>
  <si>
    <t>Ogół społeczeństwa, a w szczególności beneficjenci i potencjalni beneficjenci PROW 2014-2020
oraz partnerzy KSOW, mieszkańcy obszarów wiejskich osoby zainteresowane rozwojem wsi.</t>
  </si>
  <si>
    <t>6000 wersja polska
1000 wersja angielska</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</si>
  <si>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</si>
  <si>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Upowszechnienie dobrych praktyk mających wpływ na rozwój obszarów wiejskich – przykłady operacji zrealizowanych w ramach planu operacyjnego KSOW</t>
  </si>
  <si>
    <t>1
30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</si>
  <si>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</si>
  <si>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4
380</t>
  </si>
  <si>
    <t>ilość spotkań/
ilość osób biorących udział w spotkaniu</t>
  </si>
  <si>
    <t>Spotkania</t>
  </si>
  <si>
    <t xml:space="preserve">Temat i cele: Wymiana wiedzy pomiędzy podmiotami uczestniczącymi w rozwoju obszarów wiejskich. Jako cele szczegółowe należy uznać wymianę wiedzy w zakresie wdrażania PROW 2014-2020 oraz Planu Strategicznego dla WPR na lata 2023 – 2027, wypracowanie rozwiązań potrzebnych dla rozwoju wsi i rolnictwa i ich transfer do praktyki, dostarczenie wiedzy o najnowszych wynikach badań rolniczych i innowacjach zalecanych do upowszechniania, wsparcie realizacji zadań jednostek doradztwa rolniczego. 
</t>
  </si>
  <si>
    <t>Organizacja spotkań dla jednostek doradztwa rolniczego i partnerów AKIS</t>
  </si>
  <si>
    <t xml:space="preserve">MRiRW, kadra zarządzająca jednostkami doradztwa rolniczego, zarówno publicznymi jak i prywatnymi, instytuty badawcze, uczelnie kształcące w zawodach rolniczych. </t>
  </si>
  <si>
    <t>ilość ekspertyz</t>
  </si>
  <si>
    <t>Ekspertyza</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</si>
  <si>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</si>
  <si>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 xml:space="preserve">Ekspertyza pt. „Rola i zadania kluczowych partnerów systemu wiedzy i innowacji w rolnictwie (AKIS)” </t>
  </si>
  <si>
    <t>Departament Oświaty i Polityki Społecznej Wsi</t>
  </si>
  <si>
    <t>I,II,III,IV</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</si>
  <si>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</si>
  <si>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Liczba imprez targowych krajowych - 11 oraz zagranicznych - 2
2. Liczba imprez plenerowych – 8 imprez
3. Liczba wydarzeń towarzyszących w formie seminariów/warsztatów/szkoleń, w tym on-line – min.6
4. Liczba uczestników wydarzeń towarzyszących w formie seminariów/warsztatów/szkoleń – min.150
5. Liczba konferencji – 1 
6. Liczba uczestników konferencji – min. 150 osób 
7. Tytuły publikacji w wersji papierowej i elektronicznej – 11 
8. Nakład publikacji łączny  w wersji papierowej – 20 000 egz. 
9. Audycje, programy, spoty w radio, telewizji i Internecie – 2 kampanie informacyjno-edukacyjne 
10. Konkursy - 2
11. liczba laureatów konkursów - 12</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</si>
  <si>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</si>
  <si>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</si>
  <si>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</si>
  <si>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,,ODPOCZYWAJ NA WSI"</t>
  </si>
  <si>
    <t>I,II, IV</t>
  </si>
  <si>
    <t>--</t>
  </si>
  <si>
    <t>Ogół społeczeństwa ze szczególnym uwzględnieniem młodzieży i kadry pedagogicznej szkół ponadpodstawowych. Szacowana liczba uczestników finałowych - ok. 142.</t>
  </si>
  <si>
    <t>4</t>
  </si>
  <si>
    <t>konkurs / olimpiada</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</si>
  <si>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</si>
  <si>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Upowszechnianie wiedzy rolniczej i promocja wsi poprzez Olimpiady Wiedzy i Umiejętności i konkursów dla uczniów szkół ponadpodstawowych​</t>
  </si>
  <si>
    <t>Spotkania Informacyjne:
Ogół społeczności ze szczególnym uwzględnieniem udziału uczniów i nauczycieli szkół  rolniczych prowadzonych przez MRiRW (ok. 2250 os.).
2 konferencje dla około 140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</si>
  <si>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13
2</t>
  </si>
  <si>
    <t>liczba spotkań
liczba konferencji</t>
  </si>
  <si>
    <t>spotkanie, konferencja</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</si>
  <si>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</si>
  <si>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</si>
  <si>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</si>
  <si>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40 audycji</t>
  </si>
  <si>
    <t>Audycje, programy, spoty w radio, telewizji
i Internecie</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</si>
  <si>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</si>
  <si>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Kampania informacyjno-edukacyjna o efektach Programu Rozwoju Obszarów Wiejskich na lata 2007-2013 i
Programie Rozwoju Obszarów Wiejskich na lata 2014-2020, w tym Krajowej Sieci Obszarów Wiejskich.</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</si>
  <si>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</si>
  <si>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konkurs/olimpiada</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</si>
  <si>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</si>
  <si>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 na najlepszy przepis kulinarny wykorzystujący produkty zarejestrowane jako Chroniona Nazwa Pochodzenia (ChNP), Chronione Oznaczenie Geograficzne (ChOG) oraz Gwarantowana Tradycyjna Specjalność (GTS).</t>
  </si>
  <si>
    <t>Departament Spraw Ziemskich</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</si>
  <si>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t>
  </si>
  <si>
    <t>konferencja/ kongres</t>
  </si>
  <si>
    <t>Operacja ma na celu zwiększenie udziału zainteresowanych stron we wdrażaniu PROW 2014-2020 (8.2.4.3.5 Scalanie gruntów) poprzez organizację konferencji w zakresie obowiązujących przepisów dotyczących scalania gruntów oraz efektywności ekonomicznej scaleń gruntów w Polsce.
Dodatkowo operacja będzie miała na celu nawiązanie współpracy administracji centralnej z administracją samorządową, a także wymianę zdobytych doświadczeń między podmiotami realizującymi operacje typu „Scalanie gruntów”.
Realizacja operacji przyczyni się do upowszechnienia wiedzy w zakresie rozwoju obszarów wiejskich, w szczególności obowiązujących przepisów dotyczących operacji typu „Scalanie gruntów” - z uwzględnieniem możliwości konsultacji założeń i projektu Planu Strategicznego WPR 2021–2027, a także wymiany zdobytych doświadczeń i prezentacji dobrych praktyk stosowanych przy realizacji operacji typu „Scalanie gruntów”.
Tematyka operacji:
1) upowszechnianie wiedzy w zakresie rozwoju obszarów wiejskich, w szczególności obowiązujących przepisów dotyczących operacji typu „Scalanie gruntów” - z uwzględnieniem konsultacji założeń i projektu Planu Strategicznego WPR 2021–2027;
2) upowszechnianie wiedzy dotyczącej zarządzania operacją typu „Scalanie gruntów”;
3) wymiana zdobytych doświadczeń i  prezentacja dobrych praktyk stosowanych przy realizacji operacji typu „Scalanie gruntów”.</t>
  </si>
  <si>
    <t>Organizacja konferencji dla podmiotów zainteresowanych oraz zaangażowanych we wdrażanie operacji typu
„Scalanie gruntów” w ramach poddziałania „Wsparcie na inwestycje związane z rozwojem, modernizacją
i dostosowywaniem rolnictwa i leśnictwa” objętego Programem Rozwoju Obszarów Wiejskich na lata
2014-2020.</t>
  </si>
  <si>
    <t>liczba seminariów
liczba artykułów
liczba konkursów</t>
  </si>
  <si>
    <t>szkolenie/seminarium/warsztat 
prasa
Konkurs / olimpiada</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</si>
  <si>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</si>
  <si>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Organizacja XLIV oraz XLV Ogólnopolskiego Konkursu Jakości Prac Scaleniowych promującego doświadczenia i najlepsze stosowane praktyki wraz z seminarium podsumowującym XLIV Konkurs oraz seminarium podsumowującym XLV Konkurs, a także przygotowanie artykułów nt. „Scalania gruntów” do publikacji w prasie branżowej.</t>
  </si>
  <si>
    <t>Departament Bezpieczeństwa Hodowli i Produkcji Zwierzęcej</t>
  </si>
  <si>
    <t>Rolnicy, hodowcy, osoby reprezentujące podmioty i instytucje działające na rzecz rolnictwa na obszarach wiejskich, w tym izby rolnicze, związki hodowców, lokalne grupy działania, organizacje pozarządowe, przedstawiciele jednostek samorządu terytorialnego, świata nauki, szkoły rolnicze, ośrodki doradztwa rolniczego, jednostki badawcze i naukowe oraz wszystkie osoby zwiedzające wystawę.</t>
  </si>
  <si>
    <t>wystawy</t>
  </si>
  <si>
    <t>Temat: Upowszechnianie wiedzy w zakresie dotyczącym zachowania różnorodności biologicznej zwierząt gospodarskich oraz promocja ras rodzimych.
Podnoszenie poziomu wiedzy i umiejętności w obszarze małego przetwórstwa lokalnego oraz upowszechnianie wiedzy w zakresie innowacyjnych rozwiązań w rolnictwie i produkcji żywności.
Celem głównym operacji jest upowszechnianie wiedzy w zakresie dotyczącym zachowania różnorodności biologicznej zwierząt gospodarskich oraz promocja ras rodzimych. Ponadto, operacja ma na celu promocję produktów żywnościowych pochodzących od zwierząt ras rodzimych oraz ułatwienie kontaktów pomiędzy hodowcami, rolnikami a podmiotami doradczymi oraz jednostkami naukowymi sektora rolniczego.</t>
  </si>
  <si>
    <t>Krajowe i Regionalne Wystawy Ras Rodzimych</t>
  </si>
  <si>
    <t>Plan operacyjny KSOW na lata 2020-2021 (z wyłączeniem działania 8 Plan komunikacyjny) - JR KSOW w woj. dolnośląskim - kwiecień 2021</t>
  </si>
  <si>
    <t>Plan operacyjny KSOW na lata 2020-2021 (z wyłączeniem działania 8 Plan komunikacyjny) - JR KSOW w woj. kujawsko-pomorskim - kwiecień 2021</t>
  </si>
  <si>
    <t>Plan operacyjny KSOW na lata 2020-2021 (z wyłączeniem działania 8 Plan komunikacyjny) - JR KSOW w woj. lubelskim - kwiecień 2021</t>
  </si>
  <si>
    <t>Plan operacyjny KSOW na lata 2020-2021 (z wyłączeniem działania 8 Plan komunikacyjny) - JR KSOW w woj. lubuskim - kwiecień 2021</t>
  </si>
  <si>
    <t>Plan operacyjny KSOW na lata 2020-2021 (z wyłączeniem działania 8 Plan komunikacyjny) - JR KSOW w woj. łódzkim - kwiecień 2021</t>
  </si>
  <si>
    <t>Plan operacyjny KSOW na lata 2020-2021 (z wyłączeniem działania 8 Plan komunikacyjny) - JR KSOW w woj. małopolskim - kwiecień 2021</t>
  </si>
  <si>
    <t>Plan operacyjny KSOW na lata 2020-2021 (z wyłączeniem działania 8 Plan komunikacyjny) - JR KSOW w woj. mazowieckim - kwiecień 2021</t>
  </si>
  <si>
    <t>Plan operacyjny na lata 2020-2021 (z wyłączeniem działania 8 Plan komunikacyjny) - JR KSOW w woj. opolskim - kwiecień 2021</t>
  </si>
  <si>
    <t>Plan operacyjny KSOW na lata 2020-2021 (z wyłączeniem działania 8 Plan komunikacyjny) - JR KSOW w woj. podkarpackim - kwiecień 2021</t>
  </si>
  <si>
    <t>Plan operacyjny KSOW na lata 2020-2021 (z wyłączeniem działania 8 Plan komunikacyjny) - JR KSOW w woj. podlaskim - kwiecień 2021</t>
  </si>
  <si>
    <t>Plan operacyjny KSOW na lata 2020-2021 (z wyłączeniem działania 8 Plan komunikacyjny) - JR KSOW w woj. pomorskim - kwiecień 2021</t>
  </si>
  <si>
    <t>Plan operacyjny KSOW na lata 2020-2021 (z wyłączeniem działania 8 Plan komunikacyjny) - JR KSOW w woj. śląskim - kwiecień 2021</t>
  </si>
  <si>
    <t>Plan operacyjny KSOW na lata 2020-2021 (z wyłączeniem działania 8 Plan komunikacyjny) - JR KSOW w woj. świętokrzyskim - kwiecień  2021</t>
  </si>
  <si>
    <t>Plan operacyjny KSOW na lata 2020-2021 (z wyłączeniem działania 8 Plan komunikacyjny) - JR KSOW w woj. warmińsko-mazurskim - kwiecień 2021</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</si>
  <si>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kwiecień 2021</t>
    </r>
  </si>
  <si>
    <t>Plan operacyjny KSOW na lata 2020-2021 (z wyłączeniem działania 8 Plan komunikacyjny) - JR KSOW w woj. zachodniopomorskim - kwiecień 2021</t>
  </si>
  <si>
    <t>Plan operacyjny KSOW na lata 2020-2021 (z wyłączeniem działania 8 Plan komunikacyjny) - CDR (KSOW) - kwiecień 2021</t>
  </si>
  <si>
    <t>Plan operacyjny KSOW na lata 2020-2021 (z wyłączeniem działania 8 Plan komunikacyjny) - Ministerstwo Rolnictwa i Rozwoju Wsi - kwiecień 2021</t>
  </si>
  <si>
    <t>Centrum Doradztwa Rolniczego 
w Brwinowie (KSOW)</t>
  </si>
  <si>
    <t>ul. Pszczelińska 99, 
05-840 Brwinów</t>
  </si>
  <si>
    <t xml:space="preserve"> podmioty doradcze, rolnicy, mieszkańcy obszarów wiejskich, jednostki naukowe, przedsiębiorcy sektora rolno-spożywczego, podmioty prywatne.</t>
  </si>
  <si>
    <t>liczba opracować</t>
  </si>
  <si>
    <t>badania społeczne/ analiza</t>
  </si>
  <si>
    <t xml:space="preserve">Celem badania jest ocena oddziaływania doradztwa na realizację celów WPR, wskazanie kierunków wartych zintensyfikowania działań i ukierunkowanie doradztwa na wybrane obszary. Identyfikacja słabych elementów sieciowania i rekomendacje proponowanych zmian. 
</t>
  </si>
  <si>
    <t>Analiza wykorzystania sieciowania w doradztwie rolniczym do podniesienia skuteczności oddziaływania na rynek</t>
  </si>
  <si>
    <t>ul. Chorzowska 16/18, 
26-600 Radom</t>
  </si>
  <si>
    <t>Centrum Doradztwa Rolniczego w Brwinowie Oddział w Radomiu</t>
  </si>
  <si>
    <t xml:space="preserve">rolnicy, przedsiębiorcy, mieszkańcy obszarów wiejskich, jednostki doradztwa rolniczego, administracja rządowa i samorządowa , instytucje pracujące na rzecz rolnictwa, osoby zainteresowane tematem  </t>
  </si>
  <si>
    <t>konferencja z warsztatami w gospodarstwie rolnym</t>
  </si>
  <si>
    <t xml:space="preserve">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oraz rolnictwa regenarytywnego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
Przedmiotem operacji jest  realizacja konferencji z warsztatami w gospodarstwie rolnym, zagranicznego wyjazdu studyjnego wraz z realizacją filmu prezentującego dobre praktyki, stosowane w gospodarstwach rolnych, dotyczące racjonalnego gospodarowania zasobami naturalnymi. 
</t>
  </si>
  <si>
    <t>Racjonalne gospodarowanie zasobami naturalnymi w rolnictwie II</t>
  </si>
  <si>
    <t>ul. Winogrady 63
61-659 Poznań</t>
  </si>
  <si>
    <t>Centrum Doradztwa Rolniczego w Brwinowie Oddział w Poznaniu</t>
  </si>
  <si>
    <t>rolnicy, mieszkańcy obszarów wiejskich, jednostki doradztwa rolniczego, jednostki naukowo-badawcze, przedsiębiorcy i instytucje z otoczenia rolnictwa</t>
  </si>
  <si>
    <t>opracowanie</t>
  </si>
  <si>
    <t>Celem operacji jest wsparcie cyfryzacji rolnictwa poprzez zwiększenie poziomu wiedzy oraz poprawę dostępności i możliwości efektywnego świadczenia usług informacyjnych i doradczych dla rolników i mieszkańców obszarów wiejskich, przy wykorzystaniu narzędzi teleinformatycznych. Przedmiotem operacji jest przygotowanie opracowania dotyczącego pilotażowych e-usług, bazujących na koncepcji: "Wykorzystanie nowoczesnych rozwiązań teleinformatycznych dla transferu wiedzy i innowacji w rolnictwie". Usługi będą wykorzystywane przez rolników, mieszkańców obszarów wiejskich, doradztwo rolnicze, jednostki naukowo-badawcze, przedsiebiorców do wspierania transferu wiedzy i innowacji. Dzięki przygotowywanym e-usługom nastąpi zwiększenie dostępności informacji, a także ułatwienie podejmowania decyzji w zakresie zarówno zarządzania gospodarstwem rolnym, produkcji i hodowli jak i współpracy w zakresie realizacji projektów i szeroko rozumianej wymiany wiedzy i dobrych praktyk.</t>
  </si>
  <si>
    <t>Wsparcie cyfryzacji usług informacyjnych i doradczych dla rolników, mieszkańców obszarów wiejskich i podmiotów z otoczenia rolnictwa</t>
  </si>
  <si>
    <t>Ogólnopolski Konkurs "Doradca Roku"</t>
  </si>
  <si>
    <t>materiały konferencyjne</t>
  </si>
  <si>
    <t>ul. Winogrady 63, 
61-659 Poznań</t>
  </si>
  <si>
    <t xml:space="preserve">I-IV
</t>
  </si>
  <si>
    <t>rolnicy, mieszkańcy obszarów wiejskich, przedstawiciele doradztwa rolniczego, przedstawiciele nauki, brokerzy innowacji, przedstawiciele instytucji pozarządowych i samorządowych</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</si>
  <si>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promowania osiągnięć doradców w zakresie innowacji w rolnictwie i na obszarach wiejskich.   </t>
  </si>
  <si>
    <t>Dzień Przedsiębiorcy Rolnego 2021</t>
  </si>
  <si>
    <t xml:space="preserve">liczba
 uczestników </t>
  </si>
  <si>
    <t xml:space="preserve">przedstawiciele doradztwa rolniczego, przedstawiciele nauki, rolnicy, przedsiębiorcy, administracja rządowa i samorządowa, instytucje pracujące na rzecz rolnictwa </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</si>
  <si>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</si>
  <si>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VI Forum Wiedzy i innowacji
</t>
  </si>
  <si>
    <t>rolnicy, przedstawiciele podmiotów doradczych, osoby zainteresowane tematem</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</si>
  <si>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</si>
  <si>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Profesjonalna produkcja ziemniaka</t>
  </si>
  <si>
    <t>łączna liczba uczestników</t>
  </si>
  <si>
    <t>ul. Pszczelińska 99,
 05-840 Brwinów</t>
  </si>
  <si>
    <t>rolnicy, doradcy rolniczy i brokerzy, pracownicy JDR, szkoły rolnicze</t>
  </si>
  <si>
    <t>szkolenia e-lerningowe</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</si>
  <si>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</si>
  <si>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Cykl szkoleń e-learningowych                                     "Mała retencja wodna w gospodarstwach rolnych"</t>
  </si>
  <si>
    <t>liczba publikacji/publikacja wyników badań ilościowych</t>
  </si>
  <si>
    <t xml:space="preserve"> doradcy, rolnicy, mieszkańcy obszarów wiejskich, podmioty prywatne                </t>
  </si>
  <si>
    <t>liczba publikacji/deask reasech</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</si>
  <si>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</si>
  <si>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 xml:space="preserve">Od pola do stołu- analiza procesu </t>
  </si>
  <si>
    <t>18.135.00</t>
  </si>
  <si>
    <t xml:space="preserve">Konferencja online </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</si>
  <si>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</si>
  <si>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Rozwój innowacyjnych technologii odnawialnych źródeł energii na obszarach wiejskich </t>
  </si>
  <si>
    <t>Konferencja online</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</si>
  <si>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online oraz realizacja filmu prezentującego dobre praktyki, stosowane w gospodarstwach rolnych, dotyczące racjonalnego gospodarowania zasobami naturalnymi. </t>
  </si>
  <si>
    <t>Racjonalne gospodarowanie zasobami naturalnymi w rolnictwie</t>
  </si>
  <si>
    <t xml:space="preserve">liczba filmów </t>
  </si>
  <si>
    <t>liczba wyjazdów</t>
  </si>
  <si>
    <t xml:space="preserve">wyjazd studyjny </t>
  </si>
  <si>
    <t>Centrum Doradztwa Rolniczego w Brwinowie
Oddział w Poznaniu</t>
  </si>
  <si>
    <t>przedstawiciele doradztwa, przedstawiciele świata nauki, rolnicy, przedstawiciele administracji rządowej i samorządowej, nauczyciele rolniczy, mieszkańcy obszarów wiejskich - osoby zainteresowane tematyką agroleśnictwa</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</si>
  <si>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</si>
  <si>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Agroleśnictwo -innowacyjne rozwiązania w rolnictwie</t>
  </si>
  <si>
    <t xml:space="preserve">łączna liczba uczestników </t>
  </si>
  <si>
    <t>liczba spotkań</t>
  </si>
  <si>
    <t xml:space="preserve"> przedstawiciele instytucji naukowych, przedstawiciele szkół rolniczych, pracownicy JDR, przedstawiciele administracji rządowej</t>
  </si>
  <si>
    <t>liczba opracowań</t>
  </si>
  <si>
    <t>badanie społeczne, analiza</t>
  </si>
  <si>
    <t xml:space="preserve">Transfer wiedzy- Doradztwo edukacji rolniczej </t>
  </si>
  <si>
    <t>badania społeczne / opracowanie</t>
  </si>
  <si>
    <t>szkolenie  z  wyjazdem studyjnym</t>
  </si>
  <si>
    <t xml:space="preserve">konferencje online </t>
  </si>
  <si>
    <t>2x 500</t>
  </si>
  <si>
    <t>publikacje x 2</t>
  </si>
  <si>
    <t>ul. Pszczelińska 99,
05-840 Brwinów</t>
  </si>
  <si>
    <t xml:space="preserve"> przedstawiciele Instytucji naukowych, przedstawiciele szkół rolniczych, jednostek doradztwa rolniczego, rolnicy, osoby zainteresowane tematem </t>
  </si>
  <si>
    <t xml:space="preserve">spotkania online </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</si>
  <si>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</si>
  <si>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Gospodarstwa demonstracyjne- siecią współpracy</t>
  </si>
  <si>
    <t>spotkania</t>
  </si>
  <si>
    <t>liczba relacji</t>
  </si>
  <si>
    <t>relacja filmowa z konferencji</t>
  </si>
  <si>
    <t xml:space="preserve">konferencja online </t>
  </si>
  <si>
    <t xml:space="preserve">przedstawiciele JDR oraz prywatnych podmiotów doradczych, przedstawiciele IR, rolnicy, przedstawiciele szkół rolniczych, mieszkańcy obszarów wiejskich, przedstawiciele instytutów naukowych, uczelni rolniczych  oraz zainteresowani tematyką       </t>
  </si>
  <si>
    <t>liczba odcinków</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</si>
  <si>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</si>
  <si>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 xml:space="preserve">Nowoczesne systemy produkcji rolniczej ograniczające zanieczyszczenia środowiska. </t>
  </si>
  <si>
    <t>łączna  liczba uczestników spotkań</t>
  </si>
  <si>
    <t>spotkania on-line informacyjno-szkoleniowe koordynatorów LPW</t>
  </si>
  <si>
    <t>szkolenia doradców ds. wody: 1 szkolenie w formie online, 2 szkolenia w formie hybrydowej stacjonarne/online</t>
  </si>
  <si>
    <t>liczba raportów</t>
  </si>
  <si>
    <t>raport</t>
  </si>
  <si>
    <t>przedstawiciele nauki, jednostek doradztwa rolniczego, Państwowego Gospodarstwa Wodnego Wody Polskie, administracji rządowej i samorządowej, osoby zainteresowane tematem</t>
  </si>
  <si>
    <t>spotkania online zespołu  ekspertów</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</si>
  <si>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</si>
  <si>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 xml:space="preserve">Wsparcie dla tworzenia Lokalnych Partnerstw ds. Wody (LPW) </t>
  </si>
  <si>
    <t>17</t>
  </si>
  <si>
    <t>MRiRW, jednostki doradztwa rolniczego, jednostki naukowo-badawcze</t>
  </si>
  <si>
    <t>koncepcja</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</si>
  <si>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</si>
  <si>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Koncepcja  nt. "Wykorzystanie nowoczesnych rozwiązań teleinformatycznych dla transferu wiedzy i innowacji w rolnictwie" </t>
  </si>
  <si>
    <t>liczba broszur polskojęzycznych</t>
  </si>
  <si>
    <t>liczba ulotek anglojęzycznych</t>
  </si>
  <si>
    <t>ul. Wspólna 30, 
00-930 Warszawa</t>
  </si>
  <si>
    <t xml:space="preserve">
</t>
  </si>
  <si>
    <t xml:space="preserve">II-IV
</t>
  </si>
  <si>
    <t>rolnicy, mieszkańcy obszarów wiejskich, przedstawiciele  doradztwa rolniczego, przedstawiciele nauki, przedsiębiorcy działające na terenie i na rzecz obszarów wiejskich, przedstawiciele zagranicznych instytucji pełniących rolę analogiczną do SIR w Polsce</t>
  </si>
  <si>
    <t>liczba ulotek polskojęzycznych</t>
  </si>
  <si>
    <t>publikacja w formie broszur i ulotek</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</si>
  <si>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</si>
  <si>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Razem możemy więcej - ułatwiamy tworzenie sieci kontaktów oraz promujemy dobre praktyki w zakresie wdrażania innowacji</t>
  </si>
  <si>
    <t>liczba zidentyfikowanych i opublikowanych dobrych praktyk</t>
  </si>
  <si>
    <t>ul. Wspólna 30
00-930 Warszawa</t>
  </si>
  <si>
    <t>rolnicy, mieszkańcy obszarów wiejskich, przedstawiciele doradztwa rolniczego,  osoby i instytucje zainteresowane tematem</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</si>
  <si>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</si>
  <si>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 Moje własne innowacje</t>
  </si>
  <si>
    <t>łączna liczba wyświetleń</t>
  </si>
  <si>
    <t>ul. Wspólna 30,
 00-930 Warszawa</t>
  </si>
  <si>
    <t>rolnicy, mieszkańcy obszarów wiejskich, przedstawiciele doradztwa rolniczego, osoby i instytucje zainteresowane tematem</t>
  </si>
  <si>
    <t xml:space="preserve">filmy krótkometrażowe 
</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</si>
  <si>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</si>
  <si>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Nauka doradza praktyce rolniczej</t>
  </si>
  <si>
    <t>konferencja online</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</si>
  <si>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</si>
  <si>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Dzień Przedsiębiorcy Rolnego</t>
  </si>
  <si>
    <t xml:space="preserve">I-IV
</t>
  </si>
  <si>
    <t xml:space="preserve">przedstawiciele doradztwa rolniczego, rolnicy, mieszkańcy obszarów wiejskich </t>
  </si>
  <si>
    <t xml:space="preserve"> liczba wyjazdów studyjnych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</si>
  <si>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</si>
  <si>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Wykorzystanie innowacji w gospodarowaniu na trwałych użytkach zielonych</t>
  </si>
  <si>
    <t>łączny nakład</t>
  </si>
  <si>
    <t xml:space="preserve">liczba publikacja </t>
  </si>
  <si>
    <t xml:space="preserve">wydruk instrukcji wdrożeniowych </t>
  </si>
  <si>
    <t>szkolenia e-learningowe</t>
  </si>
  <si>
    <t>liczba instrukcji</t>
  </si>
  <si>
    <t>Instrukcja PDF w Internecie</t>
  </si>
  <si>
    <t>Centrum Doradztwa Rolniczego w Brwinowie Odział w Krakowie</t>
  </si>
  <si>
    <t>mieszkańcy obszarów wiejskich, rolnicy, przedsiębiorcy, przedstawiciele organizacji pozarządowych, przedstawiciele podmiotów doradczych oraz inne osoby lub przedstawiciele podmiotów zaineresowanych tematyką operacji.</t>
  </si>
  <si>
    <t>liczba zrealizowanych filmów</t>
  </si>
  <si>
    <t>Informacja/publikacje w internecie (film)</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</si>
  <si>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</si>
  <si>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 xml:space="preserve">Innowacyjna działalność gospodarcza - instrukcje wdrożenia usług na bazie trzech ogrodów: pokazowego, edukacyjnego, terapeutycznego. </t>
  </si>
  <si>
    <t xml:space="preserve">III -IV </t>
  </si>
  <si>
    <t xml:space="preserve">rolnicy, przedstawiciele doradztwa rolniczego, przedstawiciele nauki, administracja rządowa i samorządowa,  instytucje pracujące na rzecz rolnictwa  </t>
  </si>
  <si>
    <t>konferencja  online</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</si>
  <si>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</si>
  <si>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Wiedza i innowacje </t>
  </si>
  <si>
    <t xml:space="preserve">liczba stoisk informacyjno-promocyjnych </t>
  </si>
  <si>
    <t>stoisko informacyjno-promocyjne na targach</t>
  </si>
  <si>
    <t>liczba uczestników gali finałowej</t>
  </si>
  <si>
    <t xml:space="preserve">Konkurs </t>
  </si>
  <si>
    <t>25000</t>
  </si>
  <si>
    <t>liczba materiałów</t>
  </si>
  <si>
    <t xml:space="preserve"> materiał informacyjny  - druk </t>
  </si>
  <si>
    <t xml:space="preserve">
III-IV </t>
  </si>
  <si>
    <t xml:space="preserve">rolnicy, przedstawiciele doradztwa rolniczego, przedstawiciele nauki, administracja rządowa i samorządowa,  instytucje pracujące na rzecz rolnictwa  ekologicznego, osoby zainteresowane tematem </t>
  </si>
  <si>
    <t>konferencja jednodniowa w formie webinarium</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</si>
  <si>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</si>
  <si>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Konkurs „Najciekawsze innowacyjne rozwiązania dla poprawy konkurencyjności polskiego rolnictwa”.</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</si>
  <si>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</si>
  <si>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 Forum Wiedzy i innowacji
</t>
  </si>
  <si>
    <t>konferencja podsumowująca</t>
  </si>
  <si>
    <t>liczba seminariów</t>
  </si>
  <si>
    <t xml:space="preserve">seminarium </t>
  </si>
  <si>
    <t xml:space="preserve"> liczba uczestników</t>
  </si>
  <si>
    <t>Centrum Doradztwa Rolniczego w Brwinowie Oddział w Warszawę</t>
  </si>
  <si>
    <t>rolnicy, przedstawiciele doradztwa rolniczego, przedstawiciele nauki, zainteresowani tematyką operacji</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</si>
  <si>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</si>
  <si>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Innowacyjne narzędzia ICT do planowania rozwoju gospodarstw szansą na wzrost konkurencyjności polskiego rolnictwa</t>
  </si>
  <si>
    <t>Pracownicy CDR i WODR, przedstawiciele MRiRW oraz ARiMR</t>
  </si>
  <si>
    <t>spotkanie informacyjno-szkoleniowe</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</si>
  <si>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</si>
  <si>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Spotkania informacyjno-szkoleniowe dla pracowników WODR oraz CDR wykonujących i wspierających zadania na rzecz SIR</t>
  </si>
  <si>
    <t>Partnerzy zarejestrowani w bazie Partnerów SIR, potencjalni Partnerzy SIR, przedstawiciele doradztwa rolniczego, przedstawiciele Grup Operacyjnych EPI</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</si>
  <si>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</si>
  <si>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III Forum „Sieciowanie Partnerów SIR”</t>
  </si>
  <si>
    <t>szkolenie pierwsze: 
I dzień - 49, II dzień - 50; szkolenie drugie: 52</t>
  </si>
  <si>
    <t>rolnicy, przedstawiciele doradztwa, naukowcy, przedsiębiorcy oraz inne osoby i podmioty zainteresowane tworzeniem Grup Operacyjnych EPI</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</si>
  <si>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</si>
  <si>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IV</t>
  </si>
  <si>
    <t>reprezentanci Grup Operacyjnych EPI, pracownicy jednostek doradztwa rolniczego, przedstawiciele ARiMR i MRiRW,  zainteresowani działaniem "Współpraca"</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</si>
  <si>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</si>
  <si>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I Szczyt Polskich Grup Operacyjnych EPI</t>
  </si>
  <si>
    <t>Broker innowacji doradcą XXI wieku</t>
  </si>
  <si>
    <t xml:space="preserve">Wnioskodawca </t>
  </si>
  <si>
    <t>Budżet brutto operacji  (w zł)</t>
  </si>
  <si>
    <t>Harmonogram / termin realizacji (w ujęciu kwartalnym)</t>
  </si>
  <si>
    <t>ul. Zwycięska 8,
53-033 Wrocław</t>
  </si>
  <si>
    <t>Dolnośląski Ośrodek Doradztwa Rolniczego z siedzibą we Wrocławiu</t>
  </si>
  <si>
    <t xml:space="preserve">dolnośląscy rolnicy, producenci, hodowcy bydła, doradcy, przedstawiciele świata nauki, mieszkańcy obszarów wiejskich zainteresowani tematyką
</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</si>
  <si>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</si>
  <si>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Zrównoważony chów bydła w kontekście Zielonego Ładu</t>
  </si>
  <si>
    <t>Nakład (egz.)</t>
  </si>
  <si>
    <t>Liczba katalogów</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</si>
  <si>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</si>
  <si>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konferencja,
konkurs,
katalog</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</si>
  <si>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</si>
  <si>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Tworzenie sieci kontaktów sprzyjających innowacjom w rozwoju usług turystycznych na obszarach wiejskich Dolnego Śląska</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</si>
  <si>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</si>
  <si>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</si>
  <si>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Racjonalne wykorzystanie zasobów wodnych na Dolnym Śląsku</t>
  </si>
  <si>
    <t>90</t>
  </si>
  <si>
    <t>Liczba uczestników spotkań</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</si>
  <si>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</si>
  <si>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3</t>
  </si>
  <si>
    <t>Liczba spotkań</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</si>
  <si>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zaplanowanych spotkań uwzględniane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</si>
  <si>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Dolnośląskie Partnerstwo ds. Wody (DPW) na terenie powiatu kamiennogórskiego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</si>
  <si>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</si>
  <si>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</si>
  <si>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Dolnośląskie Partnerstwo ds. Wody (DPW) na terenie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</si>
  <si>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</si>
  <si>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</si>
  <si>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Dolnośląskie Partnerstwo ds. Wody (DPW) na terenie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</si>
  <si>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</si>
  <si>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</si>
  <si>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Dolnośląskie Partnerstwo ds. Wody (DPW) na terenie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</si>
  <si>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jeleniogórskiego zainteresowane tematem</t>
  </si>
  <si>
    <t>Celem operacji jest zainicjowanie współpracy oraz stworzenie sieci kontaktów miedzy lokalnym społeczeństwem a instytucjami i urzędami, w zakresie gospodarki wodnej na obszarach wiejskich powiatu jeleniogórskiego, ze szczególnym uwzględnieniem rolnictwa. Przedmiotem operacji jest powołanie Dolnośląskiego Partnerstwa ds. Wody, obejmującego swym zasięgiem powiat jeleniogórski, w którego skład wejdą przedstawiciele  administracji publicznej, rolników, doradztwa rolniczego oraz nauki. Tematem operacji będzie: wzajemne poznanie zakresów działania i potrzeb związanych z gospodarowaniem wodą członków DPW powiatu jeleniogórskiego, diagnoza sytuacji w zakresie zarządzania zasobami wody pod kątem potrzeb rolnictwa i mieszkańców obszarów wiejskich powiatu jeleniogórskiego, analiza problemów oraz potencjalnych możliwości ich rozwiązania, upowszechnianie dobrych praktyk w zakresie gospodarki wodnej i oszczędnego gospodarowania nią w rolnictwie i na obszarach wiejskich powiatu jeleniogórskiego.</t>
  </si>
  <si>
    <t>Dolnośląskie Partnerstwo ds. Wody (DPW) na terenie powiatu jeleniogórskiego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</si>
  <si>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</si>
  <si>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</si>
  <si>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Dolnośląskie Partnerstwo ds. Wody (DPW) na terenie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</si>
  <si>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</si>
  <si>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</si>
  <si>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Dolnośląskie Partnerstwo ds. Wody (DPW) na terenie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</si>
  <si>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</si>
  <si>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</si>
  <si>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Dolnośląskie Partnerstwo ds. Wody (DPW) na terenie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</si>
  <si>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</si>
  <si>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</si>
  <si>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Dolnośląskie Partnerstwo ds. Wody (DPW) na terenie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</si>
  <si>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</si>
  <si>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</si>
  <si>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Dolnośląskie Partnerstwo ds. Wody (DPW) na terenie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</si>
  <si>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</si>
  <si>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</si>
  <si>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Dolnośląskie Partnerstwo ds. Wody (DPW) na terenie powiatu świdnickiego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</si>
  <si>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</si>
  <si>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</si>
  <si>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Dolnośląskie Partnerstwo ds. Wody (DPW) na terenie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</si>
  <si>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</si>
  <si>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</si>
  <si>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Dolnośląskie Partnerstwo ds. Wody (DPW) na terenie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</si>
  <si>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</si>
  <si>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</si>
  <si>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Dolnośląskie Partnerstwo ds. Wody (DPW) na terenie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</si>
  <si>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</si>
  <si>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</si>
  <si>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Dolnośląskie Partnerstwo ds. Wody (DPW) na terenie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</si>
  <si>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</si>
  <si>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</si>
  <si>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Dolnośląskie Partnerstwo ds. Wody (DPW) na terenie powiatu jaworskiego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</si>
  <si>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</si>
  <si>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</si>
  <si>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Dolnośląskie Partnerstwo ds. Wody (DPW) na terenie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</si>
  <si>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</si>
  <si>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</si>
  <si>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Dolnośląskie Partnerstwo ds. Wody (DPW) na terenie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</si>
  <si>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</si>
  <si>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wolowskiego, analiza problemów oraz potencjalnych możliwości ich rozwiązania, upowszechnianie dobrych praktyk w zakresie gospodarki wodnej i oszczędnego gospodarowania nią w rolnictwie i na obszarach wiejskich powiatu wołowskiego.</t>
  </si>
  <si>
    <t>Dolnośląskie Partnerstwo ds. Wody (DPW) na terenie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</si>
  <si>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</si>
  <si>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</si>
  <si>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Dolnośląskie Partnerstwo ds. Wody (DPW) na terenie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</si>
  <si>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</si>
  <si>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</si>
  <si>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Dolnośląskie Partnerstwo ds. Wody (DPW) na terenie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</si>
  <si>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</si>
  <si>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</si>
  <si>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Dolnośląskie Partnerstwo ds. Wody (DPW) na terenie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</si>
  <si>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</si>
  <si>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</si>
  <si>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Dolnośląskie Partnerstwo ds. Wody (DPW) na terenie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</si>
  <si>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</si>
  <si>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</si>
  <si>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Dolnośląskie Partnerstwo ds. Wody (DPW) na terenie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</si>
  <si>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</si>
  <si>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</si>
  <si>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Dolnośląskie Partnerstwo ds. Wody (DPW) na terenie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</si>
  <si>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</si>
  <si>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</si>
  <si>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Dolnośląskie Partnerstwo ds. Wody (DPW) na terenie powiatu górowskiego</t>
  </si>
  <si>
    <t>Liczba uczestników wyjazdów studyjnych</t>
  </si>
  <si>
    <t>Liczba wyjazdów studyjnych</t>
  </si>
  <si>
    <t>120</t>
  </si>
  <si>
    <t>dolnośląscy rolnicy, producenci, hodowcy bydła, doradcy, przedstawiciele świata nauki, mieszkańcy obszarów wiejskich zainteresowani tematyką</t>
  </si>
  <si>
    <t>spotkanie,
wyjazd studyjny</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</si>
  <si>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</si>
  <si>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Zespół Tematyczny związany z zagadnieniami chowu i hodowli bydła mięsnego</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</si>
  <si>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</si>
  <si>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</si>
  <si>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Cykl filmów "Wino integruje ludzi"</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</si>
  <si>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</si>
  <si>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</si>
  <si>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Produkcja win musujących w małej winiarni</t>
  </si>
  <si>
    <t>Liczba uczestników warsztatów</t>
  </si>
  <si>
    <t>mieszkańcy obszarów wiejskich, rolnicy, właściciele gospodarstw agroturystycznych, doradcy, osoby  zainteresowane podejmowaniem i rozwojem przedsiębiorczości na obszarach wiejskich oraz wdrażaniem innowacyjnych rozwiązań na obszarach wiejskich</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</si>
  <si>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</si>
  <si>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Wiosna w winnicy</t>
  </si>
  <si>
    <t>600</t>
  </si>
  <si>
    <t>Szacowana liczba uczestników targów</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</si>
  <si>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</si>
  <si>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Liczba targów</t>
  </si>
  <si>
    <t>targ</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</si>
  <si>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</si>
  <si>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 sera "Wielkie SER-wowanie"</t>
  </si>
  <si>
    <t>14</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</si>
  <si>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</si>
  <si>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Liczna wyjazdów studyjnych</t>
  </si>
  <si>
    <t>wyjazd studyjny,
spotkanie</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</si>
  <si>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</si>
  <si>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Spotkanie Zespołu tematycznego związanego z serowarstwem. Dojrzeć do serowarstwa.</t>
  </si>
  <si>
    <t>144</t>
  </si>
  <si>
    <t>Liczba postów na portalu społecznościowym</t>
  </si>
  <si>
    <t>12 000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</si>
  <si>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</si>
  <si>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20</t>
  </si>
  <si>
    <t>targi,
informacje i publikacje w Internecie</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</si>
  <si>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</si>
  <si>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Dolnośląski Targ Rolny</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</si>
  <si>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</si>
  <si>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3
45
1</t>
  </si>
  <si>
    <t>Liczba szkoleń online
Liczba uczestników szkoleń online
Liczba filmów szkoleniowych</t>
  </si>
  <si>
    <t>szkolenie online,
film szkoleniowy</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</si>
  <si>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</si>
  <si>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Innowacyjne rozwiązania w dolnośląskiej enoturystyce.</t>
  </si>
  <si>
    <t xml:space="preserve">rolnicy, przedstawiciele doradztwa rolniczego, przedstawiciele nauki, przedstawiciele jednostek samorządowych, instytucje pracujące na rzecz rolnictwa  ekologicznego </t>
  </si>
  <si>
    <t xml:space="preserve">2
1
60
1
25
1
1 000
1
1 000
</t>
  </si>
  <si>
    <t>Liczba konkursów
Liczba konferencji online
Liczba uczestników konferencji online
Liczba szkoleń online
Liczba uczestników szkoleń online
Liczba broszur
Nakład (egz.)
Liczba ulotek
Nakład (egz.)</t>
  </si>
  <si>
    <t>konkurs,
konferencja online,
szkolenie online,
broszura,
ulotka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</si>
  <si>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</si>
  <si>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Rolnictwo ekologiczne - lepsza strona dolnośląskiego rolnictwa</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</si>
  <si>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</si>
  <si>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1
100</t>
  </si>
  <si>
    <t>Liczba szkoleń online
Liczba uczestników szkoleń online</t>
  </si>
  <si>
    <t>szkolenie online</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</si>
  <si>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</si>
  <si>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Nowoczesna i bezpieczna uprawa ziemniaka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</si>
  <si>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</si>
  <si>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2
70
2
110
1
200</t>
  </si>
  <si>
    <t>Liczba spotkań 
Liczba uczestników spotkań
Liczba spotkań online
Liczba uczestników spotkań online
Liczba raportów
Nakład (egz.)</t>
  </si>
  <si>
    <t>spotkanie,
spotkanie online,
raport</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</si>
  <si>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</si>
  <si>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Dolnośląskie Partnerstwo ds. Wody (DPW)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</si>
  <si>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</si>
  <si>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1
15
5
1
40
9</t>
  </si>
  <si>
    <t>Liczba spotkań
Liczba uczestników spotkań,
w tym liczba doradców
Liczba szkoleń
Liczba uczestników szkoleń, w tym liczba doradców</t>
  </si>
  <si>
    <t>spotkanie,
szkolenie</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</si>
  <si>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</si>
  <si>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Rolnictwo ekologiczne szansą dla polskiego rolnictwa</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</si>
  <si>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</si>
  <si>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1
60
8
3</t>
  </si>
  <si>
    <t>Liczba konferencji
Liczba uczestników konferencji, w tym doradców,
w tym liczba przedstawicieli LGD</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</si>
  <si>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</si>
  <si>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Od rolnika do koszyka</t>
  </si>
  <si>
    <t>10
6 000
1
120 000
230
10</t>
  </si>
  <si>
    <t>Liczba targów
Szacowana liczba uczestników targów
Liczba ulotek
Nakład (egz.)
Liczba spotów reklamowych w radio
Liczba postów na portalu społecznościowym</t>
  </si>
  <si>
    <t>targi,
ulotka,
spot w radio,
informacje i publikacje w Internecie</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</si>
  <si>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</si>
  <si>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</si>
  <si>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1
35
1
1 500</t>
  </si>
  <si>
    <t>Liczba szkoleń online
Liczba uczestników szkoleń online
Liczba broszur
Nakład (egz.)</t>
  </si>
  <si>
    <t>szkolenie online,
broszura</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</si>
  <si>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</si>
  <si>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Innowacje w dolnośląskim winiarstwie</t>
  </si>
  <si>
    <t>2
140
6
1
70
1
25
4
1</t>
  </si>
  <si>
    <t xml:space="preserve">Liczba spotkań
Liczba uczestników spotkań,
w tym liczba doradców
Liczba spotkań online
Liczba uczestników spotkań online
Liczba wyjazdów studyjnych
Liczba uczestników wyjazdów studyjnych, w tym liczba doradców
Liczba filmów
</t>
  </si>
  <si>
    <t>spotkanie,
spotkanie online,
wyjazd studyjny,
film</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</si>
  <si>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</si>
  <si>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Działania Zespołu Tematycznego związanego 
z zagadnieniami chowu i hodowli bydła mięsnego</t>
  </si>
  <si>
    <t>1
14
2</t>
  </si>
  <si>
    <t>Liczba warsztatów
Liczba uczestników warsztatów,
w tym liczba doradców</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</si>
  <si>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</si>
  <si>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Technologia uprawy winorośli w teorii i praktyce</t>
  </si>
  <si>
    <t>Liczba opracowań</t>
  </si>
  <si>
    <t>Opracowanie</t>
  </si>
  <si>
    <t>Ilość egzemplarzy</t>
  </si>
  <si>
    <t>Broszura</t>
  </si>
  <si>
    <t>Liczba uczestników</t>
  </si>
  <si>
    <t>Liczba spotkań online</t>
  </si>
  <si>
    <t>Spotkanie online</t>
  </si>
  <si>
    <t>Liczba wideokonferencji</t>
  </si>
  <si>
    <t>Wideokonferencja</t>
  </si>
  <si>
    <t>Minikowo                                   89-122 Minikowo</t>
  </si>
  <si>
    <t xml:space="preserve">Kujawsko-Pomorski Ośrodek Doradztwa Rolniczego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</si>
  <si>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</si>
  <si>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</si>
  <si>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Lokalne Partnerstwa Wodne </t>
  </si>
  <si>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</si>
  <si>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r>
      <rPr>
        <sz val="11"/>
        <rFont val="Calibri"/>
        <family val="2"/>
        <charset val="238"/>
        <scheme val="minor"/>
      </rPr>
      <t/>
    </r>
  </si>
  <si>
    <t xml:space="preserve">Upowszechnianie wiedzy oraz dobrych praktyk w przetwórstwie i rolnictwie ekologicznym. </t>
  </si>
  <si>
    <t xml:space="preserve"> II-IV</t>
  </si>
  <si>
    <t>konsorcjanci Grup Operacyjnych EPI realizujących swoje projekty na terenie woj. kujawsko-pomorskiego, osoby zainteresowane tematem innowacji w rolnictwie</t>
  </si>
  <si>
    <t>Podczas pierwszej uroczystej Gali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</si>
  <si>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Gala Grup EPI województwa                                  kujawsko-pomorskiego</t>
  </si>
  <si>
    <t>pszczelarze, rolnicy, mieszkańcy obszarów wiejskich, przedstawiciele doradztwa rolniczego, pracownicy naukowi, zainteresowani tematyką</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</si>
  <si>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Dzięki temu wiedza zdobyta podczas wyjazdu studyjnego, oprócz rozpowszechnienia w wydawnictwach KPODR, trafi do szerokiego grona przedstawicieli środowiska pszczelarskiego.</t>
  </si>
  <si>
    <t>Dużo zdrowego miodu od pszczelego rodu - innowacyjne rozwiązania w gospodarstwach pasiecznych.</t>
  </si>
  <si>
    <t xml:space="preserve">Liczba demonstracji </t>
  </si>
  <si>
    <t>Demonstracja polowa</t>
  </si>
  <si>
    <t>Liczba wyświetleń</t>
  </si>
  <si>
    <t>Liczba dni relacji</t>
  </si>
  <si>
    <t>Relacja "na żywo" z wydarzenia</t>
  </si>
  <si>
    <t xml:space="preserve"> 
I - IV</t>
  </si>
  <si>
    <t>Rolnicy, przedstawiciele doradztwa rolniczego, pracownicy uczelni i jednostek naukowych, przedsiębiorcy, studenci kierunków rolniczych, zainteresowani tematyką operacji</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</si>
  <si>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konferencji, demonstracji oraz relacji "na żywo" z Krajowych Dni Pola. </t>
  </si>
  <si>
    <t>Krajowe Dni Pola Minikowo 2021 – Europejski Zielony Ład na pol@ch w Polsce</t>
  </si>
  <si>
    <t>Liczba odsłon</t>
  </si>
  <si>
    <t>Liczba nagranych filmów</t>
  </si>
  <si>
    <t>Film</t>
  </si>
  <si>
    <t xml:space="preserve">rolnicy ekologiczni, rolnicy zainteresowani przestawieniem gospodarstwa na system rolnictwa ekologicznego, doradcy rolni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</si>
  <si>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</si>
  <si>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Upowszechnianie wiedzy oraz dobrych praktyk w przetwórstwie i rolnictwie ekologicznym </t>
  </si>
  <si>
    <t>1
50</t>
  </si>
  <si>
    <t xml:space="preserve">Liczba konferencji
Liczba uczestników </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</si>
  <si>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</si>
  <si>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1
30</t>
  </si>
  <si>
    <t>Liczba szkoleń
Liczba uczestników szkolenia</t>
  </si>
  <si>
    <t>Szkolenie</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</si>
  <si>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</si>
  <si>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Program dla polskiego ziemniaka. Bioasekuracja oraz innowacyjne rozwiązania w zakresie agrotechniki, ochrony i przechowalnictwa ziemniaka</t>
  </si>
  <si>
    <t>Raport</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</si>
  <si>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</si>
  <si>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</si>
  <si>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</si>
  <si>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</si>
  <si>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Innowacyjne rozwiązania w przedsiębiorczości na obszarach wiejskich – dobre przykłady z Dolnego Śląska i Małopolski.</t>
  </si>
  <si>
    <t>Liczba emisji</t>
  </si>
  <si>
    <t>II -  IV</t>
  </si>
  <si>
    <t>mieszkańcy obszarów wiejskich, rolnicy,  przetwórcy, przedsiębiorcy, pracownicy naukowi, doradcy rolniczy, potencjalni członkowie grup operacyjnych, z województwa kujawsko-pomorskiego</t>
  </si>
  <si>
    <t>Liczba nagranych felietonów</t>
  </si>
  <si>
    <t>Felieton</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</si>
  <si>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</si>
  <si>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Innowacje w krótkich łańcuchach dostaw żywności w województwie kujawsko-pomorskim.</t>
  </si>
  <si>
    <t>Łączna liczba wyświetleń</t>
  </si>
  <si>
    <t>Liczba relacji</t>
  </si>
  <si>
    <t>Relacja z poletek demonstracyjnych</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</si>
  <si>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</si>
  <si>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Krajowe Dni Pola Minikowo 2020 – innowacyjne rozwiązania w uprawie roślin</t>
  </si>
  <si>
    <t>Końskowola ul. Pożowska 8, 24-130 Końskowola</t>
  </si>
  <si>
    <t>Lubelski Ośrodek Doradztwa Rolniczego w Końskowoli</t>
  </si>
  <si>
    <t>rolnicy,
przedstawiciele doradztwa rolniczego,  przedsiębiorcy, przedstawiciele instytucji rolniczych, około rolniczych i naukowych</t>
  </si>
  <si>
    <t>webinarium</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</si>
  <si>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</si>
  <si>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Produkcja świń w dobie zmieniających się warunków produkcji z uwzględnieniem wpływu na środowisko</t>
  </si>
  <si>
    <t>film relacja</t>
  </si>
  <si>
    <t>relacja</t>
  </si>
  <si>
    <t>pokazy polowe</t>
  </si>
  <si>
    <t>I - III</t>
  </si>
  <si>
    <t>rolnicy, osoby planujące rozpocząć działalność rolniczą, 
przedstawiciele doradztwa rolniczego,  przedsiębiorcy, przedstawiciele instytucji rolniczych, około rolniczych i naukowych, przedstawiciele organizacji i stowarzyszeń, osoby zainteresowane tematyką</t>
  </si>
  <si>
    <t>wykłady</t>
  </si>
  <si>
    <t xml:space="preserve">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Pokazy polowe, poletka demonstracyjne, pokazy sprzętu, stoiska firmowe będą zorganizowane na polu doświadczalno-wdrożeniowym LODR w Końskowoli,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
</t>
  </si>
  <si>
    <t>Zielony AgroPiknik Młodych Rolników</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</si>
  <si>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</si>
  <si>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wideokonferencja</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</si>
  <si>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</si>
  <si>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Lokalne Partnerstwo  ds. Wody (LPW)</t>
  </si>
  <si>
    <t>I - II</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</si>
  <si>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</si>
  <si>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Nowoczesna agrotechnika warzyw kapustnych</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</si>
  <si>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</si>
  <si>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Nowoczesne technologie w uprawie maliny i jeżyny</t>
  </si>
  <si>
    <t>II - IV</t>
  </si>
  <si>
    <t>rolnicy,
przedstawiciele doradztwa rolniczego,  przedsiębiorcy, przedstawiciele instytucji rolniczych, około rolniczych i naukowych, przedstawiciele administracji publicznej</t>
  </si>
  <si>
    <t xml:space="preserve">Celem operacji jest podwyższenie poziomu wiedzy uczestników wyjazdu studyjnego w zakresie możliwości poprawy jakości powietrza, wykorzystania technologii OZE oraz ich zastosowania w gospodarstwach rolnych i przedsiębiorczości. Dla osiągnięcia celu zorganizowany zostanie wyjazd studyjny na terenie woj. lubelskiego, które jest jednym z liderów w walce ze złą jakością powietrza oraz jest bardzo efektywnym regionem wykorzystującym środki UE, mające na celu poprawę jakości powietrza. Program wyjazdu został przygotowany w ten sposób, by naświetlić uczestnikom stan aktualny jakości powietrza w Polsce oraz pokazać możliwości wykorzystania OZE w gospodarstwach rolnych, przedsiębiorczości, energetyce komunalnej. Wyjazd będzie okazją do upowszechniania wiedzy w zakresie inicjatyw promujących innowacyjne rozwiązania z zakresie poprawy jakości powietrza z wykorzystaniem odnawialnych źródeł energii, umożliwi wymianę doświadczeń między uczestnikami oraz nawiązanie stałej współpracy między nimi.
</t>
  </si>
  <si>
    <t>Ekoinnowacyjność w gospodarstwach rolnych - wykorzystanie odnawialnych źródeł energii</t>
  </si>
  <si>
    <t xml:space="preserve">film relacja </t>
  </si>
  <si>
    <t>rolnicy, początkujący pszczelarze, osoby zainteresowane tematyką</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</si>
  <si>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</si>
  <si>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Nowoczesne rozwiązania w zakładaniu i prowadzeniu pasieki</t>
  </si>
  <si>
    <t>rolnicy, przetwórcy, osoby zainteresowane tworzeniem grup operacyjnych w zakresie przetwórstwa mleka</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</si>
  <si>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</si>
  <si>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W stronę innowacji: wyjazd studyjny do woj. dolnośląskiego - regionu produkcji serów</t>
  </si>
  <si>
    <t xml:space="preserve">Celem operacji jest zachęcenie uczestników do współpracy w zakresie tworzenia grup operacyjnych EPI ukierunkowanych na realizację innowacyjnych projektów, a także przekazanie wiedzy na temat krótkich łańcuchów dostaw, ekologii, świadomym wyborze zdrowego żywienia. Wyjazd studyjny przyczyni się także do budowy powiązań i sieci kontaktów pomiędzy rolnikami, oraz rolnikami a innymi uczestnikami łańcucha innowacji zainteresowanych tworzeniem grup operacyjnych. Realizacja operacji ułatwił transfer wiedzy i innowacji w rolnictwie oraz na obszarach wiejskich, a co za tym idzie pomoże zawiązać współpracę pomiędzy podmiotami zajmującymi się rolnictwem i przetwórstwem ekologicznym, a  także przyczyni się do promocji innowacji w rolnictwie i produkcji żywności ekologicznej oraz może pomóc w utworzeniu potencjalnej grupy operacyjnej, która działałaby w obszarze innowacyjnych metod stosowanych w przetwórstwie ekologicznym i rolnictwie. </t>
  </si>
  <si>
    <t>Z NATURY innowacyjne… - Innowacyjne formy działalności na terenach wiejskich. Ziołowy zakątek. Innowacyjne zastosowanie ziół w gospodarstwie</t>
  </si>
  <si>
    <t>rolnicy, mieszkańcy obszarów wiejskich, osoby zainteresowane tematyką</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</si>
  <si>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</si>
  <si>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zielarstwie i kosmetyce naturalnej</t>
  </si>
  <si>
    <t>rolnicy, przetwórcy, osoby zainteresowane tematyką</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</si>
  <si>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</si>
  <si>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Innowacje w przetwórstwie produktów pochodzenia zwierzęcego</t>
  </si>
  <si>
    <t>rolnicy, przetwórcy, posiadacze winnic, producenci wina, osoby zainteresowane tematyką</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</si>
  <si>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</si>
  <si>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 xml:space="preserve">Innowacje w winiarstwie </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</si>
  <si>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</si>
  <si>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Rola agroleśnictwa w przeciwdziałaniu zmianom klimatu</t>
  </si>
  <si>
    <t>rolnicy, producenci rolni, przedstawiciele doradztwa rolniczego, członkowie stowarzyszeń działających na terenach wiejskich, firmy poszukujące żywności wysokiej jakości</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</si>
  <si>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</si>
  <si>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Świadomość konsumenta a kształtowanie rynków produkcji ekologicznej w Polsce</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</si>
  <si>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</si>
  <si>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Nowe technologie uprawy roślin bobowatych grubonasiennych oraz soi</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</si>
  <si>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</si>
  <si>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Innowacyjne technologie uprawy rzepaku na terenie województwa lubelskiego</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</si>
  <si>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</si>
  <si>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chowie i hodowli trzody chlewnej</t>
  </si>
  <si>
    <t>rolnicy</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</si>
  <si>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</si>
  <si>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lubelskim serowarstwie</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</si>
  <si>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</si>
  <si>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</si>
  <si>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Nowoczesna i bezpieczna hodowla ziemniaka w województwie lubelskim</t>
  </si>
  <si>
    <t>wydruk raportu</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</si>
  <si>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</si>
  <si>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emisja telewizyjna</t>
  </si>
  <si>
    <t>potencjalni członkowie grup operacyjnych, rolnicy, mieszkańcy obszarów wiejskich, pracownicy naukowi, pracownicy jednostek doradztwa rolniczego</t>
  </si>
  <si>
    <t>film promocyjny</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</si>
  <si>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</si>
  <si>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Dobre i zdrowe – przetwarzanie i sprzedaż produktów z gospodarstwa rolnego</t>
  </si>
  <si>
    <t>rolnicy,
przedstawiciele doradztwa rolniczego, przedsiębiorcy, przedstawiciele instytucji rolniczych, około rolniczych i naukowych przedstawiciele stowarzyszeń</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</si>
  <si>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</si>
  <si>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Cykl filmów instruktażowych w zakresie nowoczesnych technologii uprawy roślin polowych</t>
  </si>
  <si>
    <t>materiał publikowany w internecie</t>
  </si>
  <si>
    <t>rolnicy,
przedstawiciele doradztwa rolniczego, przedsiębiorcy, przedstawiciele instytucji rolniczych, około rolniczych i naukowych przedstawiciele stowarzyszeń, osoby zainteresowane tematyką</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</si>
  <si>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</si>
  <si>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Ekologiczna uprawa owoców miękkich – malina i borówka</t>
  </si>
  <si>
    <t>rolnicy, początkujący pszczelarze</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</si>
  <si>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</si>
  <si>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</si>
  <si>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 xml:space="preserve">II ABC serowarstwa w województwie lubelskim </t>
  </si>
  <si>
    <t>rolnicy,
przedstawiciele doradztwa rolniczego,  przedsiębiorcy, przedstawiciele instytucji rolniczych, około rolniczych i naukowych, osoby zainteresowane tematyką</t>
  </si>
  <si>
    <t>wyjazd studyjny, warsztaty</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</si>
  <si>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</si>
  <si>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Innowacyjne wdrożenia oraz doświadczenia w organizacji grup operacyjnych w województwie lubelskim</t>
  </si>
  <si>
    <t>relacja w telewizji</t>
  </si>
  <si>
    <t xml:space="preserve">konferencja </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</si>
  <si>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</si>
  <si>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Dzień Ziemniaka - Innowacyjne technologie uprawy ziemniaka oraz możliwości wykorzystania skrobi w przemyśle</t>
  </si>
  <si>
    <t>ekologiczni producenci rolni, rolnicy, przedstawiciele doradztwa rolniczego, przedsiębiorcy, przedstawiciele instytucji rolniczych, około rolniczych i naukowych, przedstawiciele stowarzyszeń i grup producenckich, osoby zainteresowane tematyką</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</si>
  <si>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</si>
  <si>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Organizacja kanałów i możliwości sprzedaży produktów ekologicznych.</t>
  </si>
  <si>
    <t>rolnicy, producenci rolni, przedstawiciele doradztwa rolniczego, członkowie stowarzyszeń działających na terenach wiejskich, firmy poszukujące żywności wysokiej jakości, osoby zainteresowane tematyką</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</si>
  <si>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</si>
  <si>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Środowiskowe uwarunkowania zdrowia na obszarach wiejskich</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</si>
  <si>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</si>
  <si>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</si>
  <si>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</si>
  <si>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produkcji drobiarskiej</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</si>
  <si>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</si>
  <si>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Wykorzystanie nowych technologii  uprawy sposobem na łagodzenie skutków niekorzystnego oddziaływania warunków glebowo-klimatycznych na wzrost i rozwój kukurydzy</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</si>
  <si>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</si>
  <si>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 xml:space="preserve">Innowacyjne rozwiązania w nawadnianiu warzyw gruntowych </t>
  </si>
  <si>
    <t>Kalsk 91, 66 - 100 Sulechów</t>
  </si>
  <si>
    <t>Lubuski Ośrodek Doradztwa Rolniczego</t>
  </si>
  <si>
    <t>II - III</t>
  </si>
  <si>
    <t>Rolnicy, producenci rolni, hodowcy, mieszkańcy obszarów wiejskich, właściciele gospodarstw ekologicznych,  jednostki naukowe i samorządowe, specjaliści LODR i inne osoby zainteresowane wdrażaniem innowacji w rolnictwie i na obszarach wiejskich.</t>
  </si>
  <si>
    <t xml:space="preserve">Głównym celem operacji będzie poznanie innowacyjnych kierunków działań prowadzonych przez Instytut Zootechniki PIB w Balicach.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</si>
  <si>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Zwierzęta użytkowe - kierunek chowu i hodowli na przykładzie polskich doświadczeń.</t>
  </si>
  <si>
    <t>Rolnicy, mieszkańcy obszarów wiejskich, przedsiębiorcy, doradcy i specjaliści rolniczy, jednostki naukowe  i samorządowe.</t>
  </si>
  <si>
    <t>warsztaty polowe</t>
  </si>
  <si>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precyzyjnego.Będzie to możliwe dzięki zorganizowaniu przedmiotowych warsztatów polowych połączonych z demonstracją pól uprawnych. „Dni Pola” odpowiednio w dwóch regionach (południowy i północny) woj. lubuskiego przyczynią się do poznanie i wskazanie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t>
  </si>
  <si>
    <t>"DNI POLA" w województwie lubuskim. Innowacyjne rozwiązania wspierające produkcję roślinną z naciskiem na produkcję polskiego białka.</t>
  </si>
  <si>
    <t>20 x 20</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</si>
  <si>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</si>
  <si>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 xml:space="preserve">spotkanie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</si>
  <si>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</si>
  <si>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Lokalne Partnerstwo ds. Wody (LPW)</t>
  </si>
  <si>
    <t>Winiarze, rolnicy, uczestnicy spotkań zespołów tematycznych, przetwórcy, przedstawicieli instytucji naukowych, samorządowych i doradczych zainteresowanych innowacjami w uprawie winorośli na poczet rozwoju sieci innowacji w rolnictwie na terenie województwa lubuskiego.</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</si>
  <si>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Przedmiotem operacji będzie pokazanie potrzeb oraz problemów, nad których rozwiązaniami mogą pracować lubuscy winiarze. Nawiązane kontakty z winnicami przyczynią się do wzbogacenia bazy o potencjalnych partnerów sieci na rzecz innowacji w rolnictwie.</t>
  </si>
  <si>
    <t>Innowacyjne formy prowadzenia winorośli</t>
  </si>
  <si>
    <t>Uczestnicy spotkań zespołów tematycznych, rolnicy, przedsiębiorcy,  winiarze, przedstawicieli instytucji naukowych, samorządowych i doradczych zainteresowani innowacjami w uprawie winorośli.</t>
  </si>
  <si>
    <t>Celem wyjazdu jest zapoznanie uczestników, głównie lubuskich winiarzy z gruzińską innowacyjną (kachetyjską) metodą produkcji wina. W ramach wyjazdu zostaną też przekazane informacje poświęcone wsparciu, jakie gruziński rząd oferuje producentom produktów regionalnych. Podniesienie poziomu wiedzy i wymiana doświadczeń pomiędzy polskimi producentami wina a producentami z Gruzji.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t>
  </si>
  <si>
    <t>Innowacyjna technologia produkcji wina - Gruzja kolebką światowego winiarstwa</t>
  </si>
  <si>
    <t>Rolnicy, producenci rolni, hodowcy, mieszkańcy obszarów wiejskich, właściciele gospodarstw agroturystycznych,  jednostki naukowe i samorządowe, specjaliści LODR i inne osoby zainteresowane wdrażaniem innowacji w rolnictwie i na obszarach wiejskich.</t>
  </si>
  <si>
    <t>spotkania informacyjne</t>
  </si>
  <si>
    <t>Celem poszczególnych Zespołów Tematycznych ds. innowacji jest inicjowanie wymiany wiedzy i doświadczeń, identyfikacji bieżących problemów oraz poszukiwanie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t>
  </si>
  <si>
    <t>Spotkania Zespołów Tematycznych ds. innowacji</t>
  </si>
  <si>
    <t>Właściciele gospodarstw agroturystycznych, mieszkańcy obszarów wiejskich, rolnicy, hodowcy, specjaliści LODR, uczestnicy targów rolniczych.</t>
  </si>
  <si>
    <t>liczba pokazów</t>
  </si>
  <si>
    <t>pokaz</t>
  </si>
  <si>
    <t>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t>
  </si>
  <si>
    <t>Innowacje podczas Targów Rolniczych</t>
  </si>
  <si>
    <t>Mieszkańcy obszarów wiejskich, właściciele gospodarstw ekologicznych, rolnicy, instytucje naukowe i samorządowe, przedsiębiorcy, przetwórcy oraz specjaliści LODR i inni zainteresowani innowacyjnymi aspektami tematyki zdrowej żywności.</t>
  </si>
  <si>
    <t>Celem konferencji oraz wyjazu studyjnego jest przekazanie wiedzy teoretycznej potwierdzonej praktyką w zakresie rolnictwa ekologicznego, uprawy ziół, skracaniu łańcucha dostaw żywności, rozwoju innowacyjnych form działalności na terenach wiejskich.</t>
  </si>
  <si>
    <t>Z NATURY innowacyjne… - alternatywne źródła dochodu gospodarstwa rolnego.</t>
  </si>
  <si>
    <t>Uczestnicy zespołów tematycznych, mieszkańcy obszarów wiejskich, rolnicy, hodowcy bydła oraz przedsiębiorcy i przedstawiciele jednostek naukowych oraz samorządowych, właściciele gospodarstw agroturystycznych zainteresowani nowymi rozwiązaniami w dziedzinie produkcji zwierzęcej oraz agroturystyki.</t>
  </si>
  <si>
    <t>Rolnicy, hodowcy bydła, przedsiębiorcy, przetwórcy, przedstawicieli instytucji naukowych, samorządowych i doradczych zainteresowanych innowacjami w chowie i hodowli bydła w Polsce oraz na świecie.</t>
  </si>
  <si>
    <t>konferencja + wyjazd studyjny</t>
  </si>
  <si>
    <t xml:space="preserve">Głównym celem operacji będzie podniesienie poziomu wiedzy na temat aktualnych innowacji technologicznych w produkcji bydła mięsnego oraz identyfikacja potrzeb i problemów w tym zakresie. Porównanie rozwoju polskiej hodowli z produkcją światową. Wyjazd studyjny zrealizowany w danym gospodarstwie bezpośrednio po konferencji pozwoli na konfrontację zdobytej wiedzy z praktyką. Takie połączenie form realizacji operacji najbardziej wpisuje się w efektywną współpracę rolników z hodowcami, przedsiębiorcami, przetwórcami oraz jednostkami naukowymi i doradczymi dla rozwoju sieci na rzecz innowacji. </t>
  </si>
  <si>
    <t>Innowacje w chowie i hodowli bydła mięsnego w Polsce i na świecie.</t>
  </si>
  <si>
    <t xml:space="preserve">Rolnicy, przedsiębiorcy branży rolnej, przedstawiciele świata nauki oraz specjaliści LODR i inni zainteresowani tworzeniem grup operacyjnych EPI w dziedzinie systemów zarządzania wodą </t>
  </si>
  <si>
    <t>Celem operacji jest upowszechnienie i praktyczne wdrożenie wiedzy na temat innowacyjnych systemów nawadniania na przykładzie portugalskich gospodarstw rolnych oraz sklasyfikowanie potrzeb i problemów nad którymi przyszłe Grupy Operacyjne w ramach Działania "Współpraca" w tej tematyce mogą pracować. Dobre praktyki portugalskich rolników w zakresie stosowania rozwiązań zapobiegania skutkom suszy będą wskazówką dla nowych ścieżek rozwoju oraz możliwości zastosowania innowacyjnych rozwiązań w województwie lubuskim. Operacja będzie okazją do nawiązania międzynarodowych kontaktów, poszukiwania partnerów do współpracy w ramach Działania "Współpraca".</t>
  </si>
  <si>
    <t>Innowacyjne rozwiązania problemów suszy na przykładzie portugalskich gospodarstw rolnych. Regionalne systemy zarządzania wodą.</t>
  </si>
  <si>
    <t>materiał informacyjny</t>
  </si>
  <si>
    <t>Konkurs na Najlepsze Gospodarstwo Ekologiczne w województwie lubuskim</t>
  </si>
  <si>
    <t>Konkurs Najlepszy Doradca Ekologiczny</t>
  </si>
  <si>
    <t xml:space="preserve">Rolnicy, przetwórcy, mieszkańcy obszarów wiejskich, przedstawiciele doradztwa rolniczego i nauki, administracja rządowa i samorządowa,  instytucje pracujące na rzecz rolnictwa  ekologicznego </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</si>
  <si>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</si>
  <si>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Rolnictwo ekologiczne - szansą rozwoju gospodarstwa rolnego</t>
  </si>
  <si>
    <t xml:space="preserve"> nakład</t>
  </si>
  <si>
    <t>materiały informacyjne</t>
  </si>
  <si>
    <t>Rolnicy, przetwórcy, producenci żywności, każdy potencjalny nabywca produktów wytworzonych lokalnie, mieszkańcy obszarów wiejskich zainteresowani prawidłowym odżywianiem, zakupem produktów wysokiej jakości, wytworzonych lokalnie.</t>
  </si>
  <si>
    <t>Krótkie Łańcuchy Dostaw - alternatywą dla gospodarstw w województwie lubuskim</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</si>
  <si>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</si>
  <si>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</si>
  <si>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film krótkometrażowy</t>
  </si>
  <si>
    <t>pokaz polowy</t>
  </si>
  <si>
    <t>2 x 50</t>
  </si>
  <si>
    <t xml:space="preserve">liczba szkoleń </t>
  </si>
  <si>
    <t>Nowoczesna i bezpieczna hodowla ziemniaka w województwie lubuskim</t>
  </si>
  <si>
    <t>Rolnicy, mieszkańcy obszarów wiejskich, przedsiębiorcy, doradcy i specjaliści rolniczy, potencjalni członkowie Grup Operacyjnych z województwa lubuskiego</t>
  </si>
  <si>
    <t>Innowacyjne metody produkcji roślinnej w ramach organizowanych "Dni Pola" w Złotniku</t>
  </si>
  <si>
    <t>drukowane materiały informacyjne</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</si>
  <si>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</si>
  <si>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Innowacyjne rozwiązania wspierające rozwój gospodarki pasiecznej na przykładzie województwa lubuskiego.</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</si>
  <si>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</si>
  <si>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 xml:space="preserve">Innowacje w uprawie i pielęgnacji winorośli w województwie lubuskim.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</si>
  <si>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</si>
  <si>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</si>
  <si>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Gospodarstwa opiekuńcze przykładem innowacyjnej formy działalności dla lubuskich gospodarstw.</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</si>
  <si>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</si>
  <si>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</si>
  <si>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Innowacyjne rozwiązania w nawadnianiu upraw w aspekcie niedoboru wody na terenach wiejskich.</t>
  </si>
  <si>
    <t>spotkania informacyjno-promocyjne</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</si>
  <si>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</si>
  <si>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Zespołów Tematycznych ds. innowacji.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</si>
  <si>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</si>
  <si>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</si>
  <si>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Innowacje w chowie i hodowli bydła mięsnego na terenie województwa lubuskiego.</t>
  </si>
  <si>
    <t xml:space="preserve"> liczba pokazów</t>
  </si>
  <si>
    <t xml:space="preserve">III   </t>
  </si>
  <si>
    <t>Promocja hodowli zwierząt - alpaki nowatorską inicjatywą dla gospodarstw agroturystycznych w województwie lubuskim.</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</si>
  <si>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</si>
  <si>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</si>
  <si>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Innowacje w uprawie, przetwórstwie i dystrybucji lubelskich ziół oraz dobre praktyki mazowieckich pszczelarzy.</t>
  </si>
  <si>
    <t xml:space="preserve"> </t>
  </si>
  <si>
    <t>Łódzki Ośrodek Doradztwa Rolniczego z siedzibą w Bratoszewicach     ul. Nowości 32;  95-011 Bratoszewice</t>
  </si>
  <si>
    <t>Łódzki Ośrodek Doradztwa Rolniczego</t>
  </si>
  <si>
    <t>rolnicy, przedstawiciele doradztwa, przedstawiciele administracji publicznej, potencjalni partnerzy LPW</t>
  </si>
  <si>
    <t>16       
                                           800</t>
  </si>
  <si>
    <t xml:space="preserve">      
ilość spotkań                
                                                                                                                    liczba uczestników 
spotkań</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</si>
  <si>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</si>
  <si>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Lokalne Partnerstwo do spraw Wody 2021</t>
  </si>
  <si>
    <t xml:space="preserve"> doradcy rolniczy, pracownicy jednostek doradztwa rolniczego, instytucje pracujące na rzecz rolnictwa  ekologicznego oraz osoby zainteresowane tematem</t>
  </si>
  <si>
    <t>Celem operacji jest promocja dobrych praktyk w zakresie rolnictwa ekologicznego opartego na wyspecjalizowanej kadrze doradczej pracującej na innowacyjnych metodach i rozwiązaniach w systemie rolnictwa ekologicznego. Konkurs ma za zadanie zachęcić doradców do podejmowania nowych wyzwań na rzecz innowacji w rolnictwie ekologicznym oraz do podnoszenia swoich kompetencji w tym zakresie. Operacja wpłynie na promocję systemu rolnictwa ekologicznego oraz doradztwa z zakresu innowacji w  ekologii, produkcji i przetwórstwa metodami ekologicznymi.</t>
  </si>
  <si>
    <t>rolnicy ekologiczni, mieszkańcy obszarów wiejskich, doradcy rolniczy, pracownicy jednostek doradztwa rolniczego, instytucje pracujące na rzecz rolnictwa ekologicznego oraz osoby zainteresowane tematem</t>
  </si>
  <si>
    <t xml:space="preserve">konkurs </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</si>
  <si>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</si>
  <si>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Konkurs na Najlepsze Gospodarstwo Ekologiczne - finał wojewódzki</t>
  </si>
  <si>
    <t>pszczelarze, rolnicy, przedstawiciele instytucji działających na rzecz rolnictwa, mieszkańcy obszarów wiejskich, pracownicy naukowi, doradcy rolniczy, pracownicy jednostek doradztwa rolniczego</t>
  </si>
  <si>
    <t>1              
                                    30</t>
  </si>
  <si>
    <t xml:space="preserve">                                                    liczba wyjazdów
                                                   liczba uczestników wyjazdu</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</si>
  <si>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</si>
  <si>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Współpraca i tworzenie partnerstw w branży pszczelarskiej</t>
  </si>
  <si>
    <t>rolnicy, mieszkańcy obszarów wiejskich, pracownicy naukowi, doradcy rolniczy, pracownicy jednostek doradztwa rolniczego oraz innych instytucji związanych z branżą rolniczą, osoby zainteresowane tematem</t>
  </si>
  <si>
    <t>1     
                                1   
                                 1      
80</t>
  </si>
  <si>
    <t xml:space="preserve">
liczba konferencji   
                                                                                   liczba nagranych filmów
liczba emisji telewizyjnych   
liczba uczestników konferencji</t>
  </si>
  <si>
    <t>konferencja                                                                             film krótkometrażowy                                                        emisja telewizyjna</t>
  </si>
  <si>
    <t>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W celu dotarcia do większej liczby odbiorców planowany jest  film z przedmiotowego wydarzenia oraz jego emisja w telewizji o zasięgu regionalnym.</t>
  </si>
  <si>
    <t>Prezentacja postępu hodowlanego w produkcji roślinnej</t>
  </si>
  <si>
    <t xml:space="preserve">Łódzki Ośrodek Doradztwa Rolniczego z siedziba w Bratoszewicach </t>
  </si>
  <si>
    <t>rolnicy, przetwórcy RHD, przedstawiciele Kół Gospodyń Wiejskich, mieszkańcy obszarów wiejskich, pracownicy naukowi, doradcy rolniczy, pracownicy jednostek doradztwa rolniczego</t>
  </si>
  <si>
    <t>1                 
                                   30</t>
  </si>
  <si>
    <t xml:space="preserve">                                                    liczba wyjazdów
                                        liczba uczestników wyjazdu</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</si>
  <si>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</si>
  <si>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Przetwórstwo w kierunku produktów fermentowanych w ramach RHD.</t>
  </si>
  <si>
    <t>sadownicy, rolnicy, mieszkańcy obszarów wiejskich, pracownicy naukowi, doradcy rolniczy, pracownicy jednostek doradztwa rolniczego</t>
  </si>
  <si>
    <t>1                  
                                     30</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</si>
  <si>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</si>
  <si>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Innowacje w uprawie i pielęgnacji winorośli. Wymagania prawno - ekonomiczne prowadzenia winnicy.</t>
  </si>
  <si>
    <t>pszczelarze, rolnicy, mieszkańcy obszarów wiejskich, pracownicy naukowi, doradcy rolniczy, pracownicy jednostek doradztwa rolniczego</t>
  </si>
  <si>
    <t xml:space="preserve">                                                    liczba wyjazdów
                                                      liczba uczestników wyjazdu</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</si>
  <si>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</si>
  <si>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Innowacje w prowadzeniu pasieki i hodowli pszczół  </t>
  </si>
  <si>
    <t>rolnicy ekologiczni, mieszkańcy obszarów wiejskich, doradcy rolniczy, pracownicy jednostek doradztwa rolniczego, pracownicy naukowi, instytucje pracujące na rzecz rolnictwa  ekologicznego</t>
  </si>
  <si>
    <t xml:space="preserve">1
30                                                                                                                                                                                                                                                                                                                                                                                                            </t>
  </si>
  <si>
    <t xml:space="preserve">                                                   liczba wyjazdów
ilość uczestników wyjazdu                                    </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</si>
  <si>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</si>
  <si>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</si>
  <si>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</si>
  <si>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</si>
  <si>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XIII edycja ogólnopolskiego Konkursu na Najlepsze Gospodarstwo Ekologiczne - finał wojewódzki</t>
  </si>
  <si>
    <t>potencjalni partnerzy LPW</t>
  </si>
  <si>
    <t>4  
                                    200</t>
  </si>
  <si>
    <t xml:space="preserve">
ilość spotkań    
liczba uczestników spotkań</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</si>
  <si>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</si>
  <si>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Lokalne Partnerstwo do spraw Wody</t>
  </si>
  <si>
    <t>producenci ziemniaka lub zamierzający podjąć taką produkcję, rolnicy, mieszkańcy obszarów wiejskich, pracownicy naukowi, doradcy rolniczy, pracownicy jednostek doradztwa rolniczego, inne podmioty zainteresowane tematyką</t>
  </si>
  <si>
    <t>2
100</t>
  </si>
  <si>
    <t xml:space="preserve">
ilość szkoleń
liczba uczestników szkoleń</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</si>
  <si>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</si>
  <si>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Innowacyjna uprawa ziemniaka w województwie łódzkim</t>
  </si>
  <si>
    <t>potencjalni członkowie grup operacyjnych, rolnicy, mieszkańcy obszarów wiejskich, pracownicy naukowi, doradcy rolniczy, pracownicy jednostek doradztwa rolniczego</t>
  </si>
  <si>
    <t xml:space="preserve">1 
1 </t>
  </si>
  <si>
    <t xml:space="preserve">
liczba nagranych filmów
liczba emisji telewizyjnych</t>
  </si>
  <si>
    <t>film krótkometrażowy,
emisja telewizyjna</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</si>
  <si>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</si>
  <si>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Polski Ocet Owocowy -  współpraca z Instytutem Biotechnologii Przemysłu Rolno-Spożywczego im. prof. Wacława Dąbrowskiego</t>
  </si>
  <si>
    <t>1
1
5000</t>
  </si>
  <si>
    <t>liczba nagranych filmów
liczba emisji telewizyjnych
 ilość ulotek</t>
  </si>
  <si>
    <t xml:space="preserve"> film krótkometrażowy,
emisja telewizyjna,
ulotka</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</si>
  <si>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</si>
  <si>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Od pola do stołu – przetwarzanie i sprzedaż produktów z gospodarstwa rolnego</t>
  </si>
  <si>
    <t>rolnicy, mieszkańcy obszarów wiejskich, pracownicy naukowi, doradcy rolniczy,  pracownicy jednostek doradztwa rolniczego</t>
  </si>
  <si>
    <t xml:space="preserve">
1
 30 
1
1                                                                                       </t>
  </si>
  <si>
    <t xml:space="preserve">
konferencja       
liczba uczestników operacji
liczba nagranych filmów
 liczba emisji telewizyjnych</t>
  </si>
  <si>
    <t>konferencja
film krótkometrażowy,
emisja telewizyjna</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</si>
  <si>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</si>
  <si>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Przeciwdziałanie skutkom suszy na przykładzie innowacyjnych metod uprawy kukurydzy na ziarno</t>
  </si>
  <si>
    <t>konferencja
liczba uczestników operacji</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</si>
  <si>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</si>
  <si>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„Rolniczy Handel Detaliczny – innowacyjny kierunek promocji i sprzedaży produktów pszczelich”</t>
  </si>
  <si>
    <t>ul. Osiedlowa 9,  32-082 Karniowice</t>
  </si>
  <si>
    <t>Małopolski Ośrodek Doradztwa Rolniczego</t>
  </si>
  <si>
    <t>Rolnicy, mieszkańcy obszarów wiejskich, przedstawiciele instytucji i organizacji działających na rzecz rolnictwa, mieszkańcy województwa małopolskiego, osoby zainteresowane tematem.</t>
  </si>
  <si>
    <t>liczba zorganizowanych stoisk promocyjno - wystawienniczych</t>
  </si>
  <si>
    <t>stoisko promocyjno-wystawiennicze</t>
  </si>
  <si>
    <t>Celem operacji jest promocja produktów lokalnych oraz wsparcie ich sprzedaży w ramach krótkich łańcuchów dostaw żywności.  Realizacja operacji sprzyja nawiązywaniu kontaktów pomiędzy producentami żywności a konsumentami zainteresowanymi produktami lokalnymi.  Przedmiotem operacji jest stworzenie stoisk promujących dziedzictwo kulinarne regionu w czasie 2 wystaw rolniczych planowanych przez Małopolski Ośrodek Doradztwa Rolniczego w roku 2021.  W czasie wydarzeń dystrybuowane będą materiały promocyjne, przewidziano degustację produktów tradycyjnych, organizowane będą konkursy itp.    Tematem operacji będzie popularyzacja sprzedaży żywności w ramach krótkich łańcuchów dostaw.</t>
  </si>
  <si>
    <t>Innowacyjna Małopolska</t>
  </si>
  <si>
    <t>łączna liczba egzemplarzy publikacji</t>
  </si>
  <si>
    <t>liczba uczestników konferencji stacjonarnych lub w trybie zdalnym</t>
  </si>
  <si>
    <t xml:space="preserve">Rolnicy, właściciele gospodarstw agroturystycznych,  mieszkańcy obszarów wiejskich, przedstawiciele podmiotów doradczych, przedstawiciele instytucji i organizacji działających na rzecz rolnictwa, osoby zainteresowane tematem. </t>
  </si>
  <si>
    <t>liczba konferencji stacjonarnych lub w trybie zdalnym</t>
  </si>
  <si>
    <t>konferencja, publikacja</t>
  </si>
  <si>
    <t xml:space="preserve">Celem operacji jest wzmocnienie branży agroturystycznej, przygotowanie jej na zakończenie pandemii wirusa SARS-CoV-2 oraz aktywizowanie do podejmowania odpowiednich działań. Wobec wyzwań powodujących zmiany w branży przedstawione zostaną nowe możliwości i kierunki rozwoju w zmienionej rzeczywistości gospodarczej.  Przedsięwzięcie pokaże możliwości wzmocnienia i nawiązywania kontaktów pomiędzy gospodarstwami agroturystycznymi a podmiotami działającymi na rzecz rozwoju turystyki wiejskiej.  Przedmiotem operacji jest organizacja konferencji dla 100 uczestników, opracowanie i wydanie publikacji oraz katalogu gospodarstw agroturystycznych. Tematem operacji jest wspieranie rozwoju przedsiębiorczości na obszarach wiejskich przez podnoszenie poziomu wiedzy i umiejętności uczestników. </t>
  </si>
  <si>
    <t>Agroturystyka a dziedzictwo kulturowe w okresie zagrożenia epidemiologicznego</t>
  </si>
  <si>
    <t>liczba uczestników wyjazdów szkoleniowych</t>
  </si>
  <si>
    <t>Pszczelarze, rolnicy, mieszkańcy obszarów wiejskich, przedstawiciele podmiotów doradczych, przedstawiciele instytucji i organizacji działających na rzecz rolnictwa.</t>
  </si>
  <si>
    <t>liczba wyjazdów szkoleniowych</t>
  </si>
  <si>
    <t>wyjazd szkoleniowy</t>
  </si>
  <si>
    <t xml:space="preserve">Celem operacji jest  promowanie nowoczesnych i innowacyjnych rozwiązań w produkcji pszczelarskiej oraz wspieranie tworzenia sieci kontaktów pomiędzy różnymi grupami interesariuszy.   Przedmiotem operacji jest zorganizowanie wyjazdów szkoleniowych w celu zapoznania uczestników z najlepszymi pasiekami południowej Polski.  Tematem operacji jest wspieranie rozwoju sieci współpracy partnerskiej dotyczącej rolnictwa  oraz przedsiębiorczości na obszarach wiejskich. </t>
  </si>
  <si>
    <t>Nowoczesna produkcja pszczelarska w Małopolsce</t>
  </si>
  <si>
    <t>Rolnicy, mieszkańcy obszarów wiejskich, przedstawiciele instytucji i organizacji działających na rzecz rolnictwa, osoby zainteresowane tematem, mieszkańcy województwa małopolskiego.</t>
  </si>
  <si>
    <t>liczba audycji telewizyjnych</t>
  </si>
  <si>
    <t>audycja telewizyjna</t>
  </si>
  <si>
    <t>Celem operacji jest  zaprezentowanie udanych przykładów przedsięwzięć  dotyczących innowacyjnych form przetwórstwa i sprzedaży produktów rolnych oraz wsparcie tworzenia krótkich łańcuchów dostaw.   Przedmiotem operacji będzie wyprodukowanie oraz wyemitowanie w telewizji naziemnej o zasięgu regionalnym 2 programów (reportaży).  Tematem operacji będzie upowszechnianie wiedzy w zakresie tworzenia krótkich łańcuchów dostaw i małego przetwórstwa.</t>
  </si>
  <si>
    <t>Innowacyjne formy funkcjonowania krótkich łańcuchów dostaw żywności</t>
  </si>
  <si>
    <t>liczba uczestników konferencji w trybie zdalnym</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</si>
  <si>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</si>
  <si>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liczba konferencji w trybie zdalnym</t>
  </si>
  <si>
    <t xml:space="preserve">konferencje w trybie zdalnym, audycje telewizyjne, publikacje  </t>
  </si>
  <si>
    <t xml:space="preserve">Celem operacji jest  wsparcie tworzenia sieci kontaktów pomiędzy lokalnym społeczeństwem a instytucjami i urzędami w zakresie gospodarki wodnej na obszarach wiejskich ze szczególnym uwzględnieniem rolnictwa.  Operacja jest kontynuacją działań rozpoczętych podczas pilotażu w roku 2020.  Przedmiotem operacji jest tworzenie Partnerstw ds. Wody, obejmujących swym zasięgiem kolejne powiaty województwa małopolskiego.  Tematem operacji jest:  wzajemne poznanie zakresów działania i potrzeb związanych z gospodarowaniem wodą członków LPW,   identyfikacja  problemów w obszarze zarządzania zasobami wody pod kątem potrzeb rolnictwa i mieszkańców obszarów wiejskich  oraz potencjalnych możliwości ich rozwiązania a także upowszechnianie dobrych praktyk w zakresie gospodarki wodnej i oszczędnego gospodarowania nią w rolnictwie i na obszarach wiejskich.   </t>
  </si>
  <si>
    <t>Lokalne Partnerstwo ds. Wody (LPW) w Małopolsce.</t>
  </si>
  <si>
    <t>liczba egzemplarzy publikacji</t>
  </si>
  <si>
    <t>liczba szkoleń w trybie zdalnym</t>
  </si>
  <si>
    <t>Rolnicy, mieszkańcy obszarów wiejskich, przedstawiciele instytucji i organizacji działających na rzecz rolnictwa, pracownicy publicznych i prywatnych jednostek doradztwa rolniczego, doradcy rolniczy.</t>
  </si>
  <si>
    <t>konkurs, szkolenie, publikacja</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</si>
  <si>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</si>
  <si>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Rolnictwo ekologiczne szansą dla rolników i konsumentów w Małopolsce.</t>
  </si>
  <si>
    <t>Rolnicy, mieszkańcy obszarów wiejskich, przedstawiciele instytucji i organizacji działających na rzecz rolnictwa, przedsiębiorcy, pracownicy jednostek doradztwa rolniczego.</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</si>
  <si>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</si>
  <si>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 xml:space="preserve">Nowoczesna i bezpieczna uprawa ziemniaka w Małopolsce. </t>
  </si>
  <si>
    <t>3 / 1000</t>
  </si>
  <si>
    <t>liczba publikacji / liczba egzemplarzy publikacji</t>
  </si>
  <si>
    <t>2 / 100</t>
  </si>
  <si>
    <t xml:space="preserve">liczba opracowanych ekspertyz  (raportów) / liczba wydanych egzemplarzy </t>
  </si>
  <si>
    <t>planowana liczba uczestników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</si>
  <si>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</si>
  <si>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liczba spotkań lub spotkań zdalnych</t>
  </si>
  <si>
    <t>spotkanie, ekspertyza, film,  publikacja</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</si>
  <si>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</si>
  <si>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Lokalne Partnerstwo ds. Wody (LPW).</t>
  </si>
  <si>
    <t>Rolnicy, mieszkańcy obszarów wiejskich, przedstawiciele instytucji i organizacji działających na rzecz rolnictwa, mieszkańcy województwa małopolskiego,</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</si>
  <si>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</si>
  <si>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Współpraca na rzecz rozwoju innowacyjnej Małopolski.</t>
  </si>
  <si>
    <t>liczba uczestników wyjazdów studyjnych</t>
  </si>
  <si>
    <t>Rolnicy, przedstawiciele instytucji i organizacji działających na rzecz rolnictwa, pracownicy jednostek doradztwa rolniczego.</t>
  </si>
  <si>
    <t>liczba zorganizowanych wyjazdów studyjnych</t>
  </si>
  <si>
    <t>Produkcja zielarska jako dodatkowe źródło dochodu w gospodarstwie.</t>
  </si>
  <si>
    <t>Rolnicy, mieszkańcy obszarów wiejskich, przedstawiciele instytucji i organizacji działających na rzecz rolnictwa, pracownicy jednostek doradztwa rolniczego, osoby zainteresowane tematem.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</si>
  <si>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</si>
  <si>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Małe przetwórstwo w gospodarstwie rolnym.</t>
  </si>
  <si>
    <t>ilość uczestników wyjazdów studyjnych</t>
  </si>
  <si>
    <t>02-456 Warszawa, ul. Czereśniowa 98</t>
  </si>
  <si>
    <t>Mazowiecki Ośrodek Doradztwa Rolniczego z siedzibą w Warszawie</t>
  </si>
  <si>
    <t>mieszkańcy obszarów wiejskich  zainteresowani małym przetwórstwem lokalnym,  rolnicy, przedstawiciele KGW, organizacji pozarządowych i pracownicy JDR</t>
  </si>
  <si>
    <t>ilość wyjazdów studyjnych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</si>
  <si>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</si>
  <si>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Przetwórstwo jako innowacyjny sposób na poprawę dochodowości gospodarstw rolnych</t>
  </si>
  <si>
    <t>pszczelarze, rolnicy, mieszkańcy obszarów wiejskich, pracownicy JDR</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</si>
  <si>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</si>
  <si>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VII Mazowiecka Konferencja Pszczelarska „Ratujmy Pszczoły”  innowacyjne rozwiązania w dobie zmian klimatu</t>
  </si>
  <si>
    <t>rolnicy prowadzący gospodarstwa ekologiczne i rolnicy zainteresowani przestawieniem swoich gospodarstw na ekologiczne metody produkcji, mieszkańcy obszarów wiejskich</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</si>
  <si>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</si>
  <si>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Rolnictwo ekologiczne szansą na zwiększenie bioróżnorodności</t>
  </si>
  <si>
    <t>rolnicy, mieszkańcy obszarów wiejskich, przedsiębiorcy, przedstawiciele doradztwa rolniczego, osoby zainteresowane tematem</t>
  </si>
  <si>
    <t>ilość filmów</t>
  </si>
  <si>
    <t>informacje i publikacje w internecie</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</si>
  <si>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</si>
  <si>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Współdziałanie na rzecz rozwoju mazowieckiej wsi</t>
  </si>
  <si>
    <t>rolnicy, mieszkańcy obszarów wiejskich, przedsiębiorcy, pracownicy JDR, przedstawiciele nauki, osoby zainteresowane tworzeniem grup operacyjnych</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</si>
  <si>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</si>
  <si>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Formalne i nieformalne formy wspólnego i innowacyjnego działania producentów rolnych</t>
  </si>
  <si>
    <t>ilość uczestników szkoleń</t>
  </si>
  <si>
    <t>rolnicy, mieszkańcy obszarów wiejskich, pracownicy JDR, przedsiębiorcy, osoby zainteresowane tworzeniem grup operacyjnych</t>
  </si>
  <si>
    <t>ilość szkoleń</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</si>
  <si>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</si>
  <si>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Innowacje łąkowo-pastwiskowe w produkcji mleka i wołowiny</t>
  </si>
  <si>
    <t>ilość uczestników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</si>
  <si>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</si>
  <si>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konferencji</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</si>
  <si>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</si>
  <si>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 xml:space="preserve">Wsparcie w innowacyjnej działalności pozarolniczej </t>
  </si>
  <si>
    <t>rolnicy, przedstawiciele doradztwa rolniczego, mieszkańcy obszarów wiejskich, partnerzy SIR, partnerzy systemu AKIS</t>
  </si>
  <si>
    <t>Celem operacji jest poszerzanie współpracy i wymiany wiedzy pomiędzy partnerami systemu Wiedzy i Innowacji w Rolnictwie (AKIS), w szczególności pomiędzy nauką a praktyką rolniczą.</t>
  </si>
  <si>
    <t>Współpraca miedzy nauką a praktyką - przykłady innowacyjnych rozwiązań</t>
  </si>
  <si>
    <t>rolnicy, pracownicy jednostek doradztwa rolniczego, przedsiębiorcy, mieszkańcy obszarów wiejskich, pszczelarze</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</si>
  <si>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</si>
  <si>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Apiturystyka</t>
  </si>
  <si>
    <t>rolnicy, przedstawiciele doradztwa rolniczego, mieszkańcy obszarów wiejskich</t>
  </si>
  <si>
    <t>liczba audycji</t>
  </si>
  <si>
    <t>audycja w telewizji</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</si>
  <si>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</si>
  <si>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Agroakcja: kooperacja!</t>
  </si>
  <si>
    <t>publikacja/materiał drukowany</t>
  </si>
  <si>
    <t>Producenci ziemniaka lub osoby zamierzające podjąć taką produkcję,  doradcy rolniczy,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</si>
  <si>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</si>
  <si>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Nowoczesna i bezpieczna uprawa ziemniaka w województwie mazowieckim</t>
  </si>
  <si>
    <t>rolnicy, doradcy rolni, przedsiębiorcy, mieszkańcy obszarów wiejskich</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</si>
  <si>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</si>
  <si>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Efektywna współpraca z grupą</t>
  </si>
  <si>
    <t>rolnicy, przedsiębiorcy, mieszkańcy obszarów wiejskich</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</si>
  <si>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</si>
  <si>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Rolnictwo wobec zmian klimatu</t>
  </si>
  <si>
    <t>publikacja "Dobra praktyka Higieniczna i Produkcyjna jako podstawa do rozwoju innowacyjnego przetwórstwa żywności w warunkach domowych"</t>
  </si>
  <si>
    <t>publikacja "Agroturystyka wschodniego Mazowsza - przykłady innowacyjnych rozwiązań"</t>
  </si>
  <si>
    <t>ilość wyróżnionych</t>
  </si>
  <si>
    <t>właściciele gospodarstw agroturystycznych i turystyki wiejskiej, rolnicy, mieszkańcy obszarów wiejskich, przedsiębiorcy, Koła Gospodyń Wiejskich, organizacje pozarządowe, doradcy</t>
  </si>
  <si>
    <t>ilość nagrodzonych</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</si>
  <si>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</si>
  <si>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Innowacje w działalności pozarolniczej</t>
  </si>
  <si>
    <t>rolnicy, przedstawiciele doradztwa rolniczego, mieszkańcy obszarów wiejskich, partnerzy SIR, jednostki naukowo-badawcze</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</si>
  <si>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</si>
  <si>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Forum "Sieciowanie na Mazowszu narzędziem budowy lokalnych partnerstw"</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</si>
  <si>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</si>
  <si>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Żywienie trzody chlewnej paszami bez GMO w świetle działalności grup producenckich</t>
  </si>
  <si>
    <t>rolnicy, mieszkańcy obszarów wiejskich, Koła Gospodyń Wiejskich, organizacje pozarządowe, przedstawiciele doradztwa rolniczego, osoby zainteresowane tematem</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</si>
  <si>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</si>
  <si>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Wsparcie rolników w podejmowaniu i rozwoju działalności pozarolniczej</t>
  </si>
  <si>
    <t>pszczelarze, rolnicy, mieszkańcy obszarów wiejskich</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</si>
  <si>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</si>
  <si>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VI Mazowiecka Konferencja Pszczelarska „Ratujmy Pszczoły” – Innowacje w gospodarce pasiecznej</t>
  </si>
  <si>
    <t>rolnicy, mieszkańcy obszarów wiejskich, przedsiębiorcy, przedstawiciele doradztwa rolniczego</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</si>
  <si>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</si>
  <si>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Regeneracja środowiska gleb poprzez ich wapnowanie</t>
  </si>
  <si>
    <t>rolnicy, przedstawiciele doradztwa rolniczego, przedsiębiorcy, instytucje powiązane z branżą rolniczą</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</si>
  <si>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</si>
  <si>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Produkujemy zdrową truskawkę</t>
  </si>
  <si>
    <t>Koła Gospodyń Wiejskich, mieszkańcy obszarów wiejskich, rolnicy, osoby zainteresowane tematem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</si>
  <si>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</si>
  <si>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Produkt regionalny, tradycyjny i lokalny jako źródło dodatkowego dochodu w gospodarstwie rolnym</t>
  </si>
  <si>
    <t>rolnicy prowadzący gospodarstwa ekologiczne i rolnicy zainteresowani przestawieniem swoich gospodarstw na ekologiczne metody produkcji</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</si>
  <si>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</si>
  <si>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Rolnictwo ekologiczne - nowe wyzwania</t>
  </si>
  <si>
    <t>Wsparcie dla tworzenia Lokalnych Partnerstw ds. Wody</t>
  </si>
  <si>
    <t>rolnicy, mieszkańcy obszarów wiejskich, przedsiębiorcy</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</si>
  <si>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</si>
  <si>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Innowacyjność i efektywność w uprawie zbóż w województwie mazowieckim</t>
  </si>
  <si>
    <t>rolnicy, mieszkańcy obszarów wiejskich</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</si>
  <si>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</si>
  <si>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Innowacyjne żywienie bydła mlecznego wpływające na zdrowotność stada</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</si>
  <si>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</si>
  <si>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Innowacyjne rozwiązania w uprawie papryki pod osłonami wysokimi</t>
  </si>
  <si>
    <t>rolnicy, mieszkańcy obszarów wiejskich, przedstawiciele doradztwa rolniczego, przedsiębiorcy</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</si>
  <si>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</si>
  <si>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metody uprawy warzyw w tunelach foliowych</t>
  </si>
  <si>
    <t>rolnicy, przedstawiciele doradztwa rolniczego</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</si>
  <si>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</si>
  <si>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Innowacyjne metody redukcji amoniaku w różnych systemach utrzymania zwierząt gospodarskich</t>
  </si>
  <si>
    <t>rolnicy, mieszkańcy obszarów wiejskich, producenci żywności, przedstawiciele KGW, organizacje pozarządowe, przedstawiciele jednostek naukowych, przedstawiciele doradztwa rolniczego</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</si>
  <si>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</si>
  <si>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Innowacje w wielofunkcyjnym rozwoju gospodarstwa rolnego – przetwórstwo na poziomie gospodarstwa</t>
  </si>
  <si>
    <t>rolnicy, mieszkańcy obszarów wiejskich, przedstawiciele doradztwa rolniczego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</si>
  <si>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</si>
  <si>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Czynniki wpływające na sukces w chowie i hodowli bydła mlecznego</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</si>
  <si>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</si>
  <si>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Choroby i szkodniki w uprawie kukurydzy</t>
  </si>
  <si>
    <t>rolnicy, mieszkańcy obszarów wiejskich, przedstawiciele KGW, organizacji pozarządowych, przedstawiciele doradztwa rolniczego</t>
  </si>
  <si>
    <t>60</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</si>
  <si>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</si>
  <si>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Bezpieczeństwo żywności – dobra praktyka higieniczna i produkcyjna przy wytwarzaniu żywności w warunkach domowych</t>
  </si>
  <si>
    <t>rolnicy - producenci mleka i wołowiny</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</si>
  <si>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</si>
  <si>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Innowacje łąkowo –pastwiskowe w trudnej drodze ekonomicznej po lepsze mleko i wołowinę</t>
  </si>
  <si>
    <t>Jednostka</t>
  </si>
  <si>
    <t xml:space="preserve">Budżet brutto operacji  
(w zł)
</t>
  </si>
  <si>
    <t>Harmonogram / termin realizacji
(w ujęciu kwartalnym)</t>
  </si>
  <si>
    <t xml:space="preserve">49-330 Łosiów,
  ul. Główna 1 </t>
  </si>
  <si>
    <t>Opolski Ośrodek Doradztwa Rolniczego w Łosiowie</t>
  </si>
  <si>
    <t>Rolnicy, firmy przetwórstwa rolno-spożywczego i usług rolniczych, doradcy rolni, mieszkańcy obszarów wiejskich oraz osoby zainteresowane tematem.</t>
  </si>
  <si>
    <t>sztuk</t>
  </si>
  <si>
    <t xml:space="preserve">Głównym celem będzie upowszechnianie dobrych praktyk organizacyjnych z zakresu: innowacyjnych technologii produkcji i usług rolniczych, dostosowania sprawdzonych rozwiązań technologicznych do potrzeb rynku. Film zaprezentuje w/w praktyki wśród podmiotów uczestniczących w rozwoju obszarów wiejskich. </t>
  </si>
  <si>
    <t>Dobre praktyki w gospodarstwach rolnych oraz  firmach przetwórstwa rolno - spożywczego i usług rolniczych województwa opolskiego</t>
  </si>
  <si>
    <t>49-330 Łosiów, ul. Główna 1</t>
  </si>
  <si>
    <t xml:space="preserve">Opolski Ośrodek Doradztwa Rolniczego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</si>
  <si>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</si>
  <si>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 xml:space="preserve">1
40
</t>
  </si>
  <si>
    <t xml:space="preserve"> konferencja
liczba uczestników</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</si>
  <si>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</si>
  <si>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Innowacje w ofercie turystycznej - kreowanie wizerunku opolskiej wsi</t>
  </si>
  <si>
    <t>Rolnicy, właściciele gospodarstw agroturystycznych oraz rolnych woj. opolskiego, członkowie stowarzyszeń oraz lokalnych grup działania, doradcy rolniczy, osoby zainteresowane tematem.</t>
  </si>
  <si>
    <t xml:space="preserve">1
30
</t>
  </si>
  <si>
    <t>wyjazd studyjny
liczba uczestników</t>
  </si>
  <si>
    <t xml:space="preserve"> wyjazd studyjny</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</si>
  <si>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</si>
  <si>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Zioła w ogrodzie - innowacyjne wykorzystanie w kuchni i kosmetyce. </t>
  </si>
  <si>
    <t xml:space="preserve">Partnerzy zarejestrowani w bazie Partnerów SIR, potencjalni partnerzy, przedstawiciele jednostek naukowych, przedsiębiorcy, pracownicy jednostek doradztwa rolniczego, rolnicy. </t>
  </si>
  <si>
    <t xml:space="preserve">2
30
</t>
  </si>
  <si>
    <t>spotkania tematyczne
liczba uczestników</t>
  </si>
  <si>
    <t>spotkania tematyczne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</si>
  <si>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</si>
  <si>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Opolskie zespoły tematyczne ds. innowacji w rolnictwie - krótkie łańcuchy dostaw </t>
  </si>
  <si>
    <t>49-330 Łosiów,
  ul. Główna 1</t>
  </si>
  <si>
    <t xml:space="preserve">Przedsiębiorcy, rolnicy, osoby z branży rolniczej – winiarzy, przedstawiciele podmiotów doradczych, przedstawiciele świata nauki. </t>
  </si>
  <si>
    <t>1
25</t>
  </si>
  <si>
    <t>szkolenie                                   liczba uczestników</t>
  </si>
  <si>
    <t xml:space="preserve"> szkolenie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</si>
  <si>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</si>
  <si>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Innowacyjne w opolskim winiarstwie</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</si>
  <si>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</si>
  <si>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1                          400                                            1</t>
  </si>
  <si>
    <t>publikacja                             liczba egzemplarzy                                         wersja online</t>
  </si>
  <si>
    <t xml:space="preserve">publikacja
</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</si>
  <si>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</si>
  <si>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Przewodnik po innowacyjnych doświadczeniach polowych OODR w Łosiowie 2021</t>
  </si>
  <si>
    <t>1                          300                                 1</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</si>
  <si>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</si>
  <si>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Omówienie wyników innowacyjnych doświadczeń polowych Opolskiego Ośrodka Doradztwa Rolniczego
w Łosiowie za rok 2020</t>
  </si>
  <si>
    <t>Hodowcy trzody chlewnej, rolnicy indywidualni działający na terenie województwa opolskiego, doradcy rolniczy, pracownicy jednostek doradztwa rolniczego oraz do osoby zainteresowane hodowali chowem trzody chlewnej</t>
  </si>
  <si>
    <t xml:space="preserve">szkolenie                                               liczba uczestników </t>
  </si>
  <si>
    <t xml:space="preserve">szkolenie </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</si>
  <si>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</si>
  <si>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Innowacje w produkcji trzody chlewnej</t>
  </si>
  <si>
    <t>Hodowcy bydła mlecznego, rolnicy indywidualni działający na terenie województwa opolskiego, doradcy rolniczy, pracownicy jednostek doradztwa rolniczego, spółdzielnie mleczarskie oraz do osoby zainteresowane hodowlą bydła mlecznego.</t>
  </si>
  <si>
    <t>Szkolenie                                    liczba uczestników</t>
  </si>
  <si>
    <t>szkolenie on-line</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</si>
  <si>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</si>
  <si>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Nowatorskie rozwiązania w hodowli bydła mlecznego</t>
  </si>
  <si>
    <t>Potencjalni partnerzy LPW, przedstawiciele jednostek naukowych, samorządów terytorialnych, spółek wodnych, rolnicy, pracownicy jednostek doradztwa rolniczego oraz osoby zainteresowane tematem.</t>
  </si>
  <si>
    <t xml:space="preserve">
3
750
2</t>
  </si>
  <si>
    <t xml:space="preserve">
broszury
łączna liczba egzemplarzy 
filmy</t>
  </si>
  <si>
    <t xml:space="preserve">
broszury, e-broszury, filmy krótkometrażowe
</t>
  </si>
  <si>
    <t xml:space="preserve">Celem operacji jest promowanie innowacyjnych rozwiązań oraz upowszechnianie doświadczeń w gospodarce wodnej, za pośrednictwem filmów, broszur i e-broszur o nowoczesnych i skutecznych działaniach zapobiegających stratom wody. </t>
  </si>
  <si>
    <t>Zakładanie lokalnych partnerstw do spraw wody (LPW) - nowatorskie elementy racjonalnej gospodarki wodnej na obszarach wiejskich</t>
  </si>
  <si>
    <t xml:space="preserve">10
200
135
</t>
  </si>
  <si>
    <t xml:space="preserve">spotkania tematyczne
liczba uczestników
materiały szkoleniowe
</t>
  </si>
  <si>
    <t>spotkania tematyczne
materiały szkoleniowe</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</si>
  <si>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</si>
  <si>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Szkolenia dla kooperantów lokalnych partnerstw do spraw wody (LPW) - dobre praktyki w gospodarce wodnej</t>
  </si>
  <si>
    <t xml:space="preserve">7
140
250
</t>
  </si>
  <si>
    <t xml:space="preserve">spotkania tematyczne
liczba uczestników
liczba egzemplarzy raportu
</t>
  </si>
  <si>
    <t xml:space="preserve">spotkania tematyczne on-line,
druk raportu 
</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</si>
  <si>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</si>
  <si>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Spotkania tematyczne dt. założenia lokalnych partnerstw do spraw wody (LPW)</t>
  </si>
  <si>
    <t>Producenci rolni i specjaliści/doradcy rolniczy, naukowcy, przedstawiciele biznesu</t>
  </si>
  <si>
    <t>1
24</t>
  </si>
  <si>
    <t>szkolenie - warsztaty polowe                             liczba uczestników szkolenia</t>
  </si>
  <si>
    <t>szkolenie połączone z warszatami polowymi</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</si>
  <si>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</si>
  <si>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Innowacje w praktyce - wpływ uprawy roślin strączkowych na środowisko</t>
  </si>
  <si>
    <t>Mieszkańcy województwa opolskiego –  rolnicy i producenci rolni, doradcy rolniczy, pracownicy jednostek doradztwa rolniczego, przedstawiciele samorządów i nauki.</t>
  </si>
  <si>
    <t xml:space="preserve">1
50
</t>
  </si>
  <si>
    <t xml:space="preserve">konferencja online 
liczba uczestników
</t>
  </si>
  <si>
    <t xml:space="preserve">Konferencja online, </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</si>
  <si>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</si>
  <si>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Dbamy o nasze środowisko – działania na rzecz ochrony środowiska na poziomie gospodarstwa</t>
  </si>
  <si>
    <t>Doradcy rolniczy, pracownicy jednostek doradztwa rolniczego,  rolnicy, samorządowcy, mieszkańcy województwa opolskiego.</t>
  </si>
  <si>
    <t xml:space="preserve">   1   
     40</t>
  </si>
  <si>
    <t>szkolenie z wyjazdem studyjnym
                                                 liczba uczestników</t>
  </si>
  <si>
    <t xml:space="preserve"> szkolenie z wyjazdem studyjnym </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</si>
  <si>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</si>
  <si>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Dobre przykłady zastosowania rozwiązań OZE w gminach</t>
  </si>
  <si>
    <t>Producenci rolni, rolnicy ekologiczni i konwencjonalni, doradcy rolniczy, pracownicy jednostek doradztwa rolniczego, mieszkańcy obszarów wiejskich oraz osoby zainteresowane tematem.</t>
  </si>
  <si>
    <t>1                                                                                          300                                                                    1</t>
  </si>
  <si>
    <t>broszura                                                    liczba egzemplarzy                                               wersja online</t>
  </si>
  <si>
    <t xml:space="preserve">broszura, e-broszura
</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</si>
  <si>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</si>
  <si>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Dobre praktyki w rolnictwie ekologicznym- rozpowszechnienie wiedzy i rozwiązań.</t>
  </si>
  <si>
    <t>Doradcy rolniczy, pracownicy jednostek doradztwa rolniczego, rolnicy, mieszkańcy obszarów wiejskich oraz osoby zainteresowane tematem.</t>
  </si>
  <si>
    <t xml:space="preserve">1
40 </t>
  </si>
  <si>
    <t>szkolenie z wyjazdem  studyjnym
liczba uczestników</t>
  </si>
  <si>
    <t xml:space="preserve"> szkolenie z wyjazdem studyjnym           </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</si>
  <si>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</si>
  <si>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Innowacyjne rozwiązania zapobiegające stratom azotu oraz optymalizacja warunków glebowo-wodnych w produkcji rolniczej</t>
  </si>
  <si>
    <t xml:space="preserve">Doradcy rolniczy, pracownicy jednostek doradztwa rolniczego, rolnicy, samorządowcy, urzędy gmin, mieszkańcy województwa opolskiego oraz osoby zainteresowane tematem. </t>
  </si>
  <si>
    <t>1
500
1</t>
  </si>
  <si>
    <t xml:space="preserve">Broszura
ilość egzemplarzy
wersja online                                                                                                                     </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</si>
  <si>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</si>
  <si>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 xml:space="preserve"> Zatrzymaj Smog! Innowacyjne rozwiązania walki ze smogiem poprzez zastosowanie nowoczesnych metod energetycznych, w tym zastosowanie odnawialnych źródeł energii</t>
  </si>
  <si>
    <t xml:space="preserve">Broszury
ilość egzemplarzy
wersja online                                                                                                                     </t>
  </si>
  <si>
    <t>Producenci ziemniaka lub zamierzający podjąć taką produkcję oraz przedstawiciele podmiotów doradczych na terenie województwa opolskiego.</t>
  </si>
  <si>
    <t xml:space="preserve">szkolenie on-line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</si>
  <si>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</si>
  <si>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1
70</t>
  </si>
  <si>
    <t>szkolenie z warsztatami,
liczba uczestników</t>
  </si>
  <si>
    <t>Potencjalni partnerzy LPW, przedstawiciele jednostek naukowych, samorządów terytorialnych, spółek wodnych, rolnicy, pracownicy jednostek doradztwa rolniczego, oraz osoby zainteresowane tematem.</t>
  </si>
  <si>
    <t>spotkania tematyczne
liczba uczestników
raport
film</t>
  </si>
  <si>
    <t xml:space="preserve">spotkania tematyczne 
raport
film 
</t>
  </si>
  <si>
    <t>Rolnicy, właściciele gospodarstw agroturystycznych oraz obiektów,  doradcy rolni, przedsiębiorcy, mieszkańcy terenów wiejskich, osoby zainteresowane innowacyjnymi rozwiązaniami z zakresu rolnictwa, pracownicy jednostek doradztwa rolniczego.</t>
  </si>
  <si>
    <t xml:space="preserve">wyjazd studyjny
liczba uczestników   </t>
  </si>
  <si>
    <t>wyjazd studyjny 1 dniowy</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</si>
  <si>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</si>
  <si>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Innowacje szansą na rozwój obszarów wiejskich – konopie włókniste</t>
  </si>
  <si>
    <t>5
125</t>
  </si>
  <si>
    <t>szkolenia e-learningowe
liczba uczestników</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</si>
  <si>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</si>
  <si>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 z zakresu innowacyjnych rozwiązań w gospodarstwach rolnych i agroturystycznych</t>
  </si>
  <si>
    <t>4
1000
4</t>
  </si>
  <si>
    <t>Broszury, e-broszury</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</si>
  <si>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</si>
  <si>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informacyjne z zakresu wdrażania innowacyjnych rozwiązań w rolnictwie i na obszarach wiejskich</t>
  </si>
  <si>
    <t>poradnik online/samouczek</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</si>
  <si>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</si>
  <si>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System retencji rozproszonej jako element gospodarowania wodą</t>
  </si>
  <si>
    <t>Producenci rolni, doradcy rolniczy, pracownicy jednostek doradztwa rolniczego, mieszkańcy obszarów wiejskich oraz osoby zainteresowane tematem.</t>
  </si>
  <si>
    <t>1                                            1                                                500</t>
  </si>
  <si>
    <t xml:space="preserve">broszura
e-broszura
liczba egzemplarzy </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</si>
  <si>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</si>
  <si>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Soja - ważne wskazówki nowoczesnej uprawy</t>
  </si>
  <si>
    <t>Rolnicy, doradcy rolni, mieszkańcy obszarów wiejskich oraz osoby zainteresowane tematem.</t>
  </si>
  <si>
    <t xml:space="preserve">e-broszura </t>
  </si>
  <si>
    <t>e-broszura</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</si>
  <si>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</si>
  <si>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 xml:space="preserve">Nowoczesne rozwiązania zwiększające bezpieczeństwo i komfort pracy rolników </t>
  </si>
  <si>
    <t>1 
1
 500</t>
  </si>
  <si>
    <t>broszura, e-broszura</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</si>
  <si>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</si>
  <si>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Innowacyjne rozwiązania techniczne zapobiegające zmianom klimatu - racjonalne gospodarowanie wodą w gospodarstwie rolnym i ograniczanie strat azotu w produkcji rolniczej</t>
  </si>
  <si>
    <t xml:space="preserve"> Mieszkańcy województwa opolskiego –  rolnicy i producenci rolni, doradcy rolniczy, pracownicy jednostek doradztwa rolniczego, przedstawiciele samorządów i nauki, laureaci konkursów.</t>
  </si>
  <si>
    <t>1
60
2
13</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</si>
  <si>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</si>
  <si>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Ochrona środowiska naturalnego na obszarach wiejskich.</t>
  </si>
  <si>
    <t xml:space="preserve"> Mieszkańcy województwa opolskiego – doradcy rolniczy, pracownicy jednostek doradztwa rolniczego, rolnicy ekologiczni i konwencjonalni zainteresowani przetwórstwem.</t>
  </si>
  <si>
    <t>1
40</t>
  </si>
  <si>
    <t>wyjazd studyjny 3 dniowy</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</si>
  <si>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</si>
  <si>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"Szkolenie wyjazdowe z zakresu rolnictwa ekologicznego pn; Możliwości zwiększenia dochodowości gospodarstw ekologicznych - przetwórstwo produktów roślinnych i zwierzęcych"</t>
  </si>
  <si>
    <t>Doradcy rolniczy, pracownicy jednostek doradztwa rolniczego, rolnicy, samorządowcy, mieszkańcy województwa opolskiego.</t>
  </si>
  <si>
    <t xml:space="preserve">   11 
   11  x20 osób= 220 osób </t>
  </si>
  <si>
    <t>szkolenie w każdym powiecie województwa opolskiego
                                                 liczba uczestników</t>
  </si>
  <si>
    <t>11 szkoleń w każdym powiecie województwa opolskiego</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</si>
  <si>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</si>
  <si>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Szkolenie z zakresu wiedzy na temat innowacyjnych rozwiązań poboru ciepła i energii elektrycznej  konwencjonalnych oraz oze.</t>
  </si>
  <si>
    <t xml:space="preserve">Producenci rolni, spółki i spółdzielnie produkcyjne prowadzące produkcję roślinną na terenie województwa opolskiego i województw ościennych oraz osób zainteresowanych. </t>
  </si>
  <si>
    <t>1
450
1</t>
  </si>
  <si>
    <t xml:space="preserve">publikacja
liczba egzemplarzy
wersja online </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</si>
  <si>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</si>
  <si>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Przewodnik po polu doświadczalnym OODR w Łosiowie 2020</t>
  </si>
  <si>
    <t xml:space="preserve">Producenci i hodowcy trzody chlewnej z województwa opolskiego, doradcy rolniczy,  pracownicy jednostek doradztwa rolniczego oraz  osoby zainteresowane hodowlą trzody chlewnej. </t>
  </si>
  <si>
    <t>1
1
250</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</si>
  <si>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</si>
  <si>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Chów i hodowla trzody chlewnej – innowacyjne gospodarstwo produkcyjne</t>
  </si>
  <si>
    <t xml:space="preserve">Hodowcy bydła mlecznego, rolnicy indywidualni działający na terenie województwa opolskiego, doradcy rolniczy, pracownicy jednostek doradztwa rolniczego, spółdzielnie mleczarskie, osoby zainteresowane hodowlą bydła mlecznego. </t>
  </si>
  <si>
    <t>1 
1 
250</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</si>
  <si>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</si>
  <si>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Nowoczesna produkcja mleka</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</si>
  <si>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</si>
  <si>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1
300</t>
  </si>
  <si>
    <t>publikacja
liczba egzemplarzy</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</si>
  <si>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</si>
  <si>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Wyniki doświadczeń terenowych za rok 2019</t>
  </si>
  <si>
    <t xml:space="preserve">3
51
</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</si>
  <si>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</si>
  <si>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Opolskie zespoły tematyczne ds. innowacji w rolnictwie</t>
  </si>
  <si>
    <t xml:space="preserve">IV </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</si>
  <si>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</si>
  <si>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3
1
25
 2</t>
  </si>
  <si>
    <t xml:space="preserve">film
webinarium 
 liczba uczestników
sktypty 
</t>
  </si>
  <si>
    <t xml:space="preserve">filmy, webinarium, skrypty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</si>
  <si>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</si>
  <si>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Innowacyjne elementy oferty turystycznej  jako narzędzie rozwoju Opolszczyzny </t>
  </si>
  <si>
    <t>Mieszkańcy obszarów wiejskich, rolnicy, właściciele gospodarstw agroturystycznych i zagród edukacyjnych, przedstawiciele podmiotów doradczych , przedstawiciele lokalnych władz, osoby zainteresowane tematem.</t>
  </si>
  <si>
    <t>1 
1</t>
  </si>
  <si>
    <t>Film instruktażowy   dostępny online
Skrypt online</t>
  </si>
  <si>
    <t>Film instruktażowy  dostępny online
Skrypt online</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</si>
  <si>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</si>
  <si>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 Terapie roślinne w profilaktyce zdrowotnej- szansą na innowacyjne wykorzystywanie surowców zielarskich</t>
  </si>
  <si>
    <t xml:space="preserve">Mieszkańcy obszarów wiejskich, rolnicy, właściciele gospodarstw agroturystycznych i zagród edukacyjnych, przedstawiciele podmiotów doradczych. </t>
  </si>
  <si>
    <t xml:space="preserve">1
1                                20        </t>
  </si>
  <si>
    <t>szkolenie online,
film instruktażowy - transmisja online,
liczba uczestników</t>
  </si>
  <si>
    <t xml:space="preserve">szkolenie online
film instruktażowy - transmisja online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</si>
  <si>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</si>
  <si>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Produkcja serów podpuszczkowych dojrzewających w warunkach małej serowarni rzemieślniczej 
</t>
  </si>
  <si>
    <t>1
50</t>
  </si>
  <si>
    <t>konferencja
liczba uczestników</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</si>
  <si>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</si>
  <si>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Sieciowanie Partnerów SIR województwa opolskiego</t>
  </si>
  <si>
    <t xml:space="preserve">I </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</si>
  <si>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</si>
  <si>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seminarium,
liczba uczestników</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</si>
  <si>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</si>
  <si>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Wiejskie usługi opiekuńcze – innowacyjna forma przedsiębiorczości</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</si>
  <si>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</si>
  <si>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          szkolenie z warsztatami                      </t>
  </si>
  <si>
    <t>Celem szkolenia będzie poszerzenie wiedzy ze wskazaniem nowych rozwiązań w uprawie winorośli w polskich warunkach klimatycznych.</t>
  </si>
  <si>
    <t>Innowacje w uprawie, technice i pielęgnacji winorośli. Aspekty prawno-ekonomiczne działalności prowadzenia winnicy w województwie opolskim.</t>
  </si>
  <si>
    <t>q</t>
  </si>
  <si>
    <t>ul. Suszyckich 9, 
36-040 Boguchwała</t>
  </si>
  <si>
    <t>Podkarpacki Ośrodek Doradztwa Rolniczego z siedzibą w Boguchwale</t>
  </si>
  <si>
    <t>42               3 360</t>
  </si>
  <si>
    <t xml:space="preserve">Spotkanie                   Ilość uczestników      </t>
  </si>
  <si>
    <t xml:space="preserve">Celem operacji jest nawiązanie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powiaty z województwa podkarpackiego ,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
</t>
  </si>
  <si>
    <t xml:space="preserve">Lokalne Partnerstwo  ds. Wody (LPW) na Podkarpaciu </t>
  </si>
  <si>
    <t>rolnicy , przedstawiciele nauki, instytucje pracujące na rzecz rolnictwa, osoby zainteresowane proponowaną  tematyką</t>
  </si>
  <si>
    <t>1                      200</t>
  </si>
  <si>
    <t xml:space="preserve">1. Konferencja                2. Ilość uczestników      </t>
  </si>
  <si>
    <t xml:space="preserve">konferencja                             </t>
  </si>
  <si>
    <t xml:space="preserve">Celem operacji jest  wsparcie tworzenia  grup operacyjnych w ramach  Krótkich Łańcuchów Dostaw Żywności jako  nowego sposobu organizacji produkcji, dystrybucji i transakcji pomiędzy producentem żywności,  a ostatecznym konsumentem.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Założone cele wpłyną na podwyższenie wiedzy potencjalnych członków grup operacyjnych, rolników, przetwórców i służby doradczej  dotyczącej wdrażania ciekawych rozwiązań w rolnictwie oraz pozyskiwania środków w ramach działania "Współpraca".  
</t>
  </si>
  <si>
    <t xml:space="preserve">„Turystyka kulinarna szansą na rozwój obszarów wiejskich" </t>
  </si>
  <si>
    <t xml:space="preserve">1                          40             </t>
  </si>
  <si>
    <t xml:space="preserve">1. wyjazd                           2. liczba uczestników   </t>
  </si>
  <si>
    <t>rolnicy , przedstawiciele nauki, instytucje pracujące na rzecz rolnictwa  , osoby zainteresowane proponowaną  tematyką</t>
  </si>
  <si>
    <t>1                       100</t>
  </si>
  <si>
    <t xml:space="preserve">Celem operacji jest wspieranie tworzenia sieci kontaktów i przyszłej współpracy  dotyczącej rolnictwa i obszarów wiejskich  w dziedzinie hodowli zwierząt z naciskiem na nowatorską hodowlę alpak w gospodarstwie i rolę alpakoterapii . Dlatego realizacja operacji  będzie okazją  do przekazu informacji w zakresie hodowli alpak dla szerokiego grona zainteresowanych , a także zachęceniem uczestników do podjęcia tego  rodzaju gałęzi produkcji. </t>
  </si>
  <si>
    <t>„Innowacyjne rozwiązania w hodowli zwierząt”</t>
  </si>
  <si>
    <t xml:space="preserve">1. wyjazd                                    2. liczba uczestników   </t>
  </si>
  <si>
    <t>II-IIV</t>
  </si>
  <si>
    <t>rolnicy prowadzący produkcję roślinną, przedstawiciele doradztwa rolniczego, przedstawiciele nauki, instytucje pracujące na rzecz rolnictwa, osoby zainteresowane proponowaną  tematyką</t>
  </si>
  <si>
    <t>1                            100</t>
  </si>
  <si>
    <t xml:space="preserve">1. Konferencja                2. Liczba uczestników      </t>
  </si>
  <si>
    <t xml:space="preserve">Celem operacji jest wsparcie tworzenia potencjalnych grup operacyjnych EPI w obszarze opracowywania  innowacyjnych rozwiązań dotyczących  nowoczesnych technologii zbioru różnych grup roślin  oraz wspieranie tworzenia sieci współpracy partnerskiej dotyczącej rolnictwa i obszarów wiejskich.   W ramach operacji zostanie zorganizowana konferencja oraz wyjazd studyjny.  Operacja ta  będzie okazją  do przekazu informacji w zakresie innowacyjnych rozwiązań  szerokiemu gronu zainteresowanych, a także zmotywuje uczestników do współpracy w zakresie tworzenia grup operacyjnych ukierunkowanych na opracowywanie i testowanie nowatorskich rozwiązań. </t>
  </si>
  <si>
    <t xml:space="preserve">„Innowacyjne rozwiązania  w uprawie roślin”  </t>
  </si>
  <si>
    <t>szkolenie wraz z  warsztatami</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</si>
  <si>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</si>
  <si>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Sieciowanie  - narzędziem budowy partnerstw</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</si>
  <si>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</si>
  <si>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 xml:space="preserve">ilość wystawców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</si>
  <si>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</si>
  <si>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Targi innowacji </t>
  </si>
  <si>
    <t xml:space="preserve"> IV</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</si>
  <si>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</si>
  <si>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Liczba wideokonferencji
Liczba uczestników wideokonferencji</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</si>
  <si>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</si>
  <si>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 xml:space="preserve">Nowoczesna i bezpieczna produkcja ziemniaka w województwie podkarpackim </t>
  </si>
  <si>
    <t xml:space="preserve">Konkurs Najlepsze  gospodarstwo ekologiczne </t>
  </si>
  <si>
    <t>katalog - druk i opracowanie</t>
  </si>
  <si>
    <t xml:space="preserve">rolnicy, przedstawiciele doradztwa rolniczego, przedstawiciele nauki, administracja rządowa i samorządowa,  instytucje pracujące na rzecz rolnictwa  ekologicznego </t>
  </si>
  <si>
    <t>konferencja ( 1 konferencja w trybie stacjonarnym, 1 wideo konferencja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</si>
  <si>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</si>
  <si>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spotkania ( 3 spotkania stacjonarne oraz 2 spotkanie online)</t>
  </si>
  <si>
    <t xml:space="preserve">II-III </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</si>
  <si>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</si>
  <si>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30
2
6
242</t>
  </si>
  <si>
    <t>1.  ilość wystawców  
2. ilość pokazów 
3. ilość godzin emisji   
4.  - ilość osób na wideo konferencji</t>
  </si>
  <si>
    <t xml:space="preserve">wystawa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</si>
  <si>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</si>
  <si>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Wirtualny Dzień Pola </t>
  </si>
  <si>
    <t xml:space="preserve">II-IV </t>
  </si>
  <si>
    <t xml:space="preserve">
uczestnicy e-bazarku 
 1. Producenci rolni.
2. Przetwórcy artykułów rolno- spożywczych.
3.  Przedsiębiorcy.
 4.  Liderzy środowisk lokalnych oferujący produkty rolnicze .
</t>
  </si>
  <si>
    <t xml:space="preserve">1.  - 447 szt.
2. -  7 szt.
3. - 7 szt.
4. - 10 szt.
5. -  1000
</t>
  </si>
  <si>
    <t xml:space="preserve">1. reklama w radio 
2. reklama w TV
3. Reklama na nośniku multimedialnym 
4. reklama na bilbordzie 
5. liczba zarejestrowanych uczestników  
</t>
  </si>
  <si>
    <t xml:space="preserve">1. reklama w radio 
2. reklama w TV
3. Reklama na nośniku multimedialnym 
4. reklama na bilbordzie 
5. baza kontaktów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</si>
  <si>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</si>
  <si>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Podkarpacki E-Bazarek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</si>
  <si>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</si>
  <si>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 xml:space="preserve">1                       300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</si>
  <si>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</si>
  <si>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 ,,Życie mlekiem i miodem płynące"  </t>
  </si>
  <si>
    <t>Szepietowo Wawrzyńce 64       18-210 Szepietowo</t>
  </si>
  <si>
    <t>Podlaski Ośrodek Doradztwa Rolniczego     w Szepietowie</t>
  </si>
  <si>
    <t>Grupę docelową będą stanowili mieszkańcy obszarów wiejskich, rolnicy, przedstawiciele instytucji, przedstawiciele podmiotów świadczących usługi doradcze i inne osoby zainteresowane tematyką</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</si>
  <si>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</si>
  <si>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 xml:space="preserve"> Zrównoważony rozwój jako główny czynnik wpływający na postęp gospodarstw rolnych i agroprzedsiębiorstw - prezentacja przykładów</t>
  </si>
  <si>
    <t>III/IV</t>
  </si>
  <si>
    <t>Grupę docelową będą stanowili mieszkańcy obszarów wiejskich, rolnicy,  przedstawiciele podmiotów świadczących usługi doradcze</t>
  </si>
  <si>
    <t>webinar</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</si>
  <si>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</si>
  <si>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 xml:space="preserve">Nowoczesne kanały komunikacji z potencjalnym klientem w ramach krótkiego łańcucha dostaw </t>
  </si>
  <si>
    <t>II/IV</t>
  </si>
  <si>
    <t xml:space="preserve"> Grupę docelową będą stanowili mieszkańcy obszarów wiejskich, hodowcy bydła, rolnicy,  przedstawiciele podmiotów świadczących usługi doradcze</t>
  </si>
  <si>
    <t>Celem operacji jest prezentacja i wspieranie innowacji w hodowli  bydła, ze szczególnym wyróżnieniem ras wysokoproduktywnych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</si>
  <si>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Innowacje w zakresie odchowu cieląt </t>
  </si>
  <si>
    <t xml:space="preserve">Grupę docelową będą stanowili przedstawiciele i domownicy gospodarstw zajmujących się pszczelarstwem, przedstawiciele świata nauki,  przedstawiciele podmiotów świadczących usługi doradcze oraz inne osoby zainteresowane tematyką,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</si>
  <si>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</si>
  <si>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 xml:space="preserve">Innowacyjne pszczelarstwo </t>
  </si>
  <si>
    <t xml:space="preserve">Grupę docelową będą stanowili przedstawiciele i domownicy gospodarstw zajmujących się agroturystyką,  przedstawiciele podmiotów świadczących usługi doradcze oraz inne osoby zainteresowane tematyką, </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</si>
  <si>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</si>
  <si>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Innowacyjne formy zagospodarowania zagrody wiejskiej w agroturystyce</t>
  </si>
  <si>
    <t>liczba uczestników biorących udział w podsumowaniu konkursu</t>
  </si>
  <si>
    <t>Grupę docelową będą stanowili rolnicy, domownicy gospodarstw rolnych, właściciele gospodarstw agroturystycznych, wytwórcy produktu regionalnego,  przedstawiciele podmiotów świadczących usługi doradcze oraz inne osoby zainteresowane tematyką</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</si>
  <si>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</si>
  <si>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Innowacje w agroturystyce - konkurs na najlepsze gospodarstwo agroturystyczne</t>
  </si>
  <si>
    <t>Grupę docelową będą stanowili rolnicy, domownicy gospodarstw rolnych, wytwórcy produktu regionalnego,  przedstawiciele podmiotów świadczących usługi doradcze oraz inne osoby zainteresowane tematyką</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</si>
  <si>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</si>
  <si>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Wykorzystanie lawendy  w  innowacyjnym krótkim łańcuchu żywnościowym</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</si>
  <si>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</si>
  <si>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Przetwórstwo na małą skalę szansą dla niewielkich producentów rolnych</t>
  </si>
  <si>
    <t>80</t>
  </si>
  <si>
    <t>Gala Serów - konkurs</t>
  </si>
  <si>
    <t>8 warsztatów domowych</t>
  </si>
  <si>
    <t>liczba uczestników operacji</t>
  </si>
  <si>
    <t>8 warsztatów</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</si>
  <si>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</si>
  <si>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Podlaska Akademia Serowarska edycja II</t>
  </si>
  <si>
    <t>II/III</t>
  </si>
  <si>
    <t>Grupę docelową będą stanowili rolnicy, domownicy gospodarstw rolnych, pszczelarze, wytwórcy produktu regionalnego,  przedstawiciele podmiotów świadczących usługi doradcze oraz inne osoby zainteresowane tematyką</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</si>
  <si>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</si>
  <si>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 xml:space="preserve">Tradycyjne rośliny miododajne w nowoczesnej pasiece </t>
  </si>
  <si>
    <t>I/IV</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</si>
  <si>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</si>
  <si>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spotkanie tematyczne</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</si>
  <si>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</si>
  <si>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Konkurs na Najlepszego Doradcę Ekologicznego w woj. podlaskim</t>
  </si>
  <si>
    <t>liczba uczestników wyjazdu na podsumowanie etapu krajowego</t>
  </si>
  <si>
    <t>Grupę docelową będą stanowili rolnicy, przedstawiciele doradztwa rolniczego, przedstawiciele nauki, mieszkańcy obszarów wiejskich oraz instytucje pracujące na rzecz rolnictwa ekologicznego</t>
  </si>
  <si>
    <t>Konkurs na Najlepsze Gospodarstwo Ekologiczne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</si>
  <si>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</si>
  <si>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i na "Najlepszego Doradcę Ekologicznego" w woj. podlaskim</t>
  </si>
  <si>
    <t>I/II/III/IV</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</si>
  <si>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</si>
  <si>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</si>
  <si>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Nowoczesna i bezpieczna uprawa ziemniaka w warunkach województwa podlaskiego</t>
  </si>
  <si>
    <t>II/III/IV</t>
  </si>
  <si>
    <t>Lokalne Partnerstwo ds. Wody.</t>
  </si>
  <si>
    <t>Grupę docelową będą stanowili hodowcy bydła mlecznego, producenci mleka, osoby zainteresowane tematem, przedstawiciele firm i instytucji związanych z tematem, przedstawiciele podmiotów świadczących usługi doradcze</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</si>
  <si>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</si>
  <si>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Innowacyjne i efektywne wykorzystanie narzędzi wspomagających zarządzanie stadem krów mlecznych</t>
  </si>
  <si>
    <t>Grupę docelową będą stanowili konsumenci, rolnicy i domownicy gospodarstw rolnych, przedstawiciele i domownicy gospodarstw zajmujących się agroturystyką,  wytwórcy produktu regionalnego oraz inne osoby zainteresowane tematyką</t>
  </si>
  <si>
    <t>kampania informacyjno-promocyjna - film</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</si>
  <si>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</si>
  <si>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Innowacyjne rozwiązania w rolnictwie z zakresu uprawy roślin w warunkach suszy</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</si>
  <si>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</si>
  <si>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Zdrowie zaczyna się na talerzu</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</si>
  <si>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</si>
  <si>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</si>
  <si>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Genotypowanie jałowic jako determinanta zachowania dobrostanu i zwiększenia wydajności stada - zespół tematyczny</t>
  </si>
  <si>
    <t>Grupę docelową będą stanowili rolnicy, wytwórcy produktu regionalnego, przedstawiciele podmiotów świadczących usługi doradcze oraz inne osoby zainteresowane tematem</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</si>
  <si>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</si>
  <si>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Upowszechnianie innowacji z zakresu rolnictwa ekologicznego na przykładzie Francji</t>
  </si>
  <si>
    <t>Grupę docelową będą stanowili rolnicy,  domownicy gospodarstw rolnych, przedstawiciele podmiotów świadczących usługi doradcze oraz inne osoby zainteresowane tematem</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</si>
  <si>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</si>
  <si>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Hodowla pszczół – zakładanie  i prowadzenie pasieki</t>
  </si>
  <si>
    <t>Grupę docelową będą stanowili rolnicy, hodowcy bydła mlecznego,  przedstawiciele podmiotów świadczących usługi doradcze oraz inne osoby zainteresowane tematem</t>
  </si>
  <si>
    <t>82</t>
  </si>
  <si>
    <t xml:space="preserve">webinarium </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</si>
  <si>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</si>
  <si>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Nowatorskie rozwiązania w produkcji mleka</t>
  </si>
  <si>
    <t>Grupę docelową będą stanowili rolnicy, hodowcy bydła mlecznego i mięsnego, przedstawiciele podmiotów świadczących usługi doradcze oraz inne osoby zainteresowane tematem</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</si>
  <si>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</si>
  <si>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Innowacyjne technologie wykorzystywane przy budowie oraz wyposażeniu obór</t>
  </si>
  <si>
    <t>wyjazd studyjny - 3 dni</t>
  </si>
  <si>
    <t>Podniesienie wiedzy z zakresu promocji krótkich łańcuchów dostaw żywności, nowych/ulepszonych metod produkcji sera, innowacyjnych sposobów marketingu sprzedaży produktów serowarskich wytwarzanych na poziomie gospodarstwa</t>
  </si>
  <si>
    <t>Pierwsza podlaska akademia serowarska</t>
  </si>
  <si>
    <t xml:space="preserve">nakład </t>
  </si>
  <si>
    <t>Lubań, ul, Tadeusza Maderskiego 3, 83-422 Nowy Barkoczyn</t>
  </si>
  <si>
    <t>Pomorski Ośrodek Doradztwa Rolniczego w Lubaniu</t>
  </si>
  <si>
    <t>* rolnicy * hodowcy bydła mięsnego  *doradcy rolniczy i specjaliści ODR *przedsiębiorcy związani z sektorem bydła mięsnego  *przedstawiciele instytucji naukowych i samorządowych zainteresowanych innowacjami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</si>
  <si>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</si>
  <si>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Innowacyjne rozwiązania w chowie i hodowli bydła mięsnego</t>
  </si>
  <si>
    <t xml:space="preserve">*rolnicy *mieszkańcy obszarów wiejskich  *przedstawiciele doradztwa rolniczego  *pracownicy firm i instytucji działających na rzecz rolnictwa </t>
  </si>
  <si>
    <t>komplet</t>
  </si>
  <si>
    <t>film/ filmy edukacyjno-informacyjne</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</si>
  <si>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</si>
  <si>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Pomorska Wieś Innowacyjna </t>
  </si>
  <si>
    <t>* rolnicy *hodowcy zwierząt  *doradcy i specjaliści PODR oraz innych ośrodków  *przedsiębiorcy sektora rolno-spożywczego *przedstawiciele związków hodowców  *przedstawiciele nauki i instytucji związanych z sektorem rolnym *osoby  zainteresowane tematyką</t>
  </si>
  <si>
    <t xml:space="preserve">Celem operacji jest podniesienie poziomu wiedzy i wymiana doświadczeń podczas zaplanowanej  konferencji dla hodowców drobiu. Jej celem jest przekazanie producentom drobiu nowych, innowacyjnych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Dodatkowo w ramach operacji zaplanowano realizację filmu, który będzie publikowany w internecie. Będzie to materiał zebrany z konferencji oraz rozmów przeprowadzonych z właścicielami gospodarstw, którzy podzielą się swoimi wiedzą, spostrzeżeniami i doświadczeniami. </t>
  </si>
  <si>
    <t>Innowacyjne technologie w produkcji drobiu</t>
  </si>
  <si>
    <t>pokazy</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</si>
  <si>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</si>
  <si>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ilość spotkań</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</si>
  <si>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</si>
  <si>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Pomorskie partnerstwa do spraw wody</t>
  </si>
  <si>
    <t>* rolnicy *hodowcy bydła mlecznego  *przedstawiciele doradztwa rolniczego  *pracownicy firm i instytucji działających na rzecz rolnictwa *mieszkańcy obszarów wiejskich * inne osoby zainteresowane tematyką operacji</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</si>
  <si>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</si>
  <si>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Innowacyjne technologie w hodowli bydła i produkcji mleka na terenie województwa pomorskiego</t>
  </si>
  <si>
    <t>*rolnicy *hodowcy trzody chlewnej *doradcy i specjaliści PODR oraz innych ośrodków *przedsiębiorcy sektora rolno-spożywczego *przedstawiciele związków hodowców *przedstawiciele nauki i instytucji związanych z sektorem rolnym *osoby  zainteresowane tematyką</t>
  </si>
  <si>
    <t xml:space="preserve">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Dodatkowo w ramach operacji zaplanowano nagranie materiału filmowego, który będzie publikowany w internecie. Będzie to materiał zebrany z konferencji oraz z rozmów przeprowadzonych z właścicielami gospodarstw, którzy podzielą się swoimi wiedzą, spostrzeżeniami i doświadczeniami. </t>
  </si>
  <si>
    <t>Innowacyjne technologie w hodowli trzody chlewnej w województwie pomorskim</t>
  </si>
  <si>
    <t xml:space="preserve">*pszczelarze oraz osoby  zainteresowane  tym typem produkcji,            *przedstawiciele związków i zrzeszeń pszczelarskich, *przedstawiciele jednostek naukowych  i instytucji rolniczych,                                                *doradcy/specjaliści PODR </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</si>
  <si>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</si>
  <si>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Innowacyjne gospodarstwo pasieczne</t>
  </si>
  <si>
    <t xml:space="preserve">* rolnicy                                                                                    * przedstawiciele doradztwa rolniczego: doradcy/specjaliści PODR,  *przedsiębiorcy,                                                                                                           *odbiorcy zainteresowani tematyką *mieszkańcy obszarów wiejskich   *pracownicy firm i instytucji działających na rzecz rolnictwa </t>
  </si>
  <si>
    <t xml:space="preserve">wyjazd studyjny połączony z warsztatami </t>
  </si>
  <si>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</si>
  <si>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</si>
  <si>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 xml:space="preserve">ilość uczestników </t>
  </si>
  <si>
    <t>*rolnicy  *doradcy/specjaliści PODR *odbiorcy zainteresowani tematyką  *mieszkańcy obszarów wiejskich</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</si>
  <si>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prowadzących edukację w zagrodzie w zakresie np. produkcji roślinnej czy przetwórstwa  w woj. pomorskim, wpisanych do Ogólnopolskiej Sieci Zagród Edukacyjnych.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</si>
  <si>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Gospodarstwa edukacyjne i agroturystyczne przykładem innowacyjnej formy działalności pozarolniczej dla pomorskich gospodarstw</t>
  </si>
  <si>
    <t xml:space="preserve">rolnicy, mieszkańcy obszarów wiejskich, przedstawiciele doradztwa rolniczego,  pracownicy firm i instytucji działających na rzecz rolnictwa.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</si>
  <si>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</si>
  <si>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liczba emisji </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</si>
  <si>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</si>
  <si>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audycja radiowa</t>
  </si>
  <si>
    <t>Lokalne partnerstwa ds. wody w powiecie kościerskim</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</si>
  <si>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</si>
  <si>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liczba wydarzeń</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</si>
  <si>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</si>
  <si>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EKOBIZNES W ROLNICTWIE </t>
  </si>
  <si>
    <t>liczba emisji w TV</t>
  </si>
  <si>
    <t>materiał filmowy</t>
  </si>
  <si>
    <t>ilość emisji</t>
  </si>
  <si>
    <t>publikacja - broszura</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</si>
  <si>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postacji broszury, tak aby nowe informacje dotarły do szerszej grupy odbiorców i zainspirowały do włączenia się do współpracy pozostałe osoby, które nie mogły brać udziału w szkoleniu.</t>
  </si>
  <si>
    <t xml:space="preserve">INNOWACJE W EKOLOGICZNYM CHOWIE ZWIERZĄT </t>
  </si>
  <si>
    <t>liczba emisji</t>
  </si>
  <si>
    <t>*producenci ziemniaka lub zamierzający podjąć taką produkcję w celu zwiększenia rentowności swoich gospodarstw rolnych *doradcy rolniczy  *mieszkańcy obszarów wiejskich  *inne podmioty zainteresowane tematyką</t>
  </si>
  <si>
    <t xml:space="preserve">Nowoczesna i bezpieczna uprawa ziemniaka w województwie pomorskim </t>
  </si>
  <si>
    <t>publikacja w internecie</t>
  </si>
  <si>
    <t>analiza</t>
  </si>
  <si>
    <t>•	rolnicy - mieszkańcy woj. pomorskiego
•	przedsiębiorcy sektora rolno-spożywczego
•	przedstawiciele jednostek/ instytucji związanych z rozwojem sektora rolno-spożywczego
•	doradcy/specjaliści PODR w Lubaniu</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</si>
  <si>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</si>
  <si>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e-sieciowanie</t>
  </si>
  <si>
    <t>ilość słuchaczy</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</si>
  <si>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</si>
  <si>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Innowacyjne rozwiązania wspierające rozwój gospodarki pasiecznej oraz ochronę pszczoły miodnej</t>
  </si>
  <si>
    <t>*pszczelarze posiadający nr weterynaryjny,     *przedstawiciele związków i zrzeszeń pszczelarskich, *przedstawiciele jednostek naukowych  i instytucji rolniczych                                          *doradcy/specjaliści PODR   * inni, zainteresowani tematyką</t>
  </si>
  <si>
    <t>wyjazd studyjny połączony z warsztatami</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</si>
  <si>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</si>
  <si>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Innowacje w prowadzeniu gospodarstwa pasiecznego.</t>
  </si>
  <si>
    <t xml:space="preserve"> webinarium  </t>
  </si>
  <si>
    <t xml:space="preserve">* odbiorcy zainteresowani tematyką * rolnicy, *doradcy/specjaliści PODR,                 *przedsiębiorcy sektora rolno-spożywczego                            *mieszkańcy obszarów wiejskich,                        *przedstawiciele jednostek/ instytucji związanych z rozwojem sektora rolno-spożywczego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</si>
  <si>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</si>
  <si>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Wspieranie przedsiębiorczości i innowacji na obszarach wiejskich przez podnoszenie poziomu wiedzy i umiejętności w obszarze małej przedsiębiorczości na przykładzie województwa podlaskiego </t>
  </si>
  <si>
    <t>42</t>
  </si>
  <si>
    <t>233</t>
  </si>
  <si>
    <t>Sieciowanie doradztwa, praktyki rolniczej i nauki drogą do rozwiązywania zdiagnozowanych problemów na obszarach wiejskich</t>
  </si>
  <si>
    <t>42-200 Częstochowa ul. Wyszyńskiego 70/126</t>
  </si>
  <si>
    <t>Śląski Ośrodek Doradztwa Rolniczego w Częstochowie</t>
  </si>
  <si>
    <t>rolnicy, osoby prowadzące zagrody edukacyjne lub zainteresowane taką działalnością, przedstawiciele doradztwa</t>
  </si>
  <si>
    <t>Celem operacji jest promowanie działalności zagród edukacyjnych jako przykładu innowacyjności w zakresie przedsiębiorczości na obszarach wiejskich. Przedmiotem operacji jest wyjazd studyjny na terenie Polski do czynnie działających zagród edukacyjnych. Realizacja operacji przyczyni się do wymiany wiedzy, informacji i doświadczeń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W trakcie wyjazdu odbędą się warsztaty, na których uczestnicy zdobędą wiedzę na temat innowacyjnych rozwiązań marketingowych, sieciowania zagród edukacyjnych, wdrażania nowoczesnych produktów turystycznych oraz pomysłów do rozwiązywania problemów przed którymi zagrody edukacyjne stanęły w trakcie pandemii. koronawirusa.</t>
  </si>
  <si>
    <t>Różnicowanie pozarolniczej działalności na obszarach wiejskich - innowacyjne przykłady zagród edukacyjnych</t>
  </si>
  <si>
    <t>rolnicy zajmujący się  chowem, żywieniem oraz przetwórstwem owiec i kóz w woj., śląskim; naukowcy; przedstawiciele doradztwa</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</si>
  <si>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Wyjazd studyjny będzie współorganizowany ze Stowarzyszeniem  Serowarów Farmerskich i Zagrodowych do gospodarstw i serowarni. Wyjazd studyjny pozwoli na poznanie wykorzystania innowacyjnych rozwiązań w praktyce.</t>
  </si>
  <si>
    <t>Innowacyjne rozwiązania w hodowli i przetwórstwie małych przeżuwaczy.</t>
  </si>
  <si>
    <t>liczba egzemplarzy (nakład)</t>
  </si>
  <si>
    <t>rolnicy zajmujący się uprawą roślin, i/lub chowem, żywieniem bydła mlecznego i mięsnego w woj. śląskim, naukowcy, przedstawiciele doradztwa i osoby zainteresowane tematyką</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</si>
  <si>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wyjazd studyjny z wykładami, konferencja i wydanie publikacji tematycznej z zakresu: "Wykorzystanie probiotechnologii opartej na pożytecznych mikroorganizmach przykładem nowoczesnych i innowacyjnych technologii stosowanych w uprawach roślinnych, chowie oraz żywieniu bydła mlecznego i mięsnego w gospodarstwach rolnych w Polsce".</t>
  </si>
  <si>
    <t>Wykorzystanie probiotechnologii opartej na pożytecznych mikroorganizmach przykładem nowoczesnych i innowacyjnych technologii stosowanych w uprawach roślinnych, chowie oraz żywieniu bydła mlecznego i mięsnego w gospodarstwach rolnych w Polsce</t>
  </si>
  <si>
    <t>rolnicy, hodowcy, przedstawiciele doradztwa, naukowcy, podmioty reprezentujące nowe rozwiązania branży rolniczej ( w tym: maszyn i sprzętu rolniczego, zwierząt hodowlanych, środków do produkcji, uczestnicy targów w tym min.: rolnicy, przedsiębiorcy, przedstawiciele instytucji naukowo-badawczych,  instytucji doradczych, uczniowie i studenci szkół rolniczych)</t>
  </si>
  <si>
    <t>Celem operacji jest poszerzenie wiedzy na temat postępu hodowlanego u krów mlecznych  i jego wpływu na opłacalność produkcji. Celem operacji jest upowszechnianie wiedzy na temat innowacyjnych metod hodowli bydła mlecznego, w celu uzyskania zadowalających wyników hodowli. Realizacja operacji jest odpowiedzią na potrzebę szukania nowych rozwiązań w hodowli bydła mlecznego aby podnosić opłacalność produkcji. Wystawa bydła mlecznego zorganizowana we współpracy z Polska Gederacją Hodowców Bydła Mlecznego da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wykorzystywanych przy chowie i hodowli zwierząt oraz metod osiągania  najwyższego postępu hodowlanego. Przedsięwzięcie będzie obejmowało kwestie dotyczące doskonalenia szeroko rozumianej hodowli. Ponadto podczas konferencji zostaną poruszone kwestie możliwości wdrażania nowych technologii w gospodarstwach zajmujących się hodowlą zwierząt. Są to niezbędne warunki, aby ten kierunek produkcji miał szansę na perspektywiczny rozwój.</t>
  </si>
  <si>
    <t xml:space="preserve">Wystawa bydła mlecznego- postęp hodowlany a wzrost opłacalności produkcji </t>
  </si>
  <si>
    <t>rolnicy, przedstawiciele doradztwa, naukowcy</t>
  </si>
  <si>
    <t>liczba uczestników e-szkolenia</t>
  </si>
  <si>
    <t>e-konferencja</t>
  </si>
  <si>
    <t>Celem operacji jest podniesienie wiedzy uczestników na temat dobrostanu zwierząt jako innowacyjnej metody poprawy konkurencyjności i ekonomiki gospodarstwa. Aktualne przepisy unijne i krajowe wymagają od producentów rolnych zapewnienia jasnookreślonych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</si>
  <si>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Dobrostan zwierząt innowacyjną metodą poprawy konkurencyjności i ekonomiki gospodarstwa</t>
  </si>
  <si>
    <t>rolnicy, doradcy, przedstawiciele doradztwa, naukowcy</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</si>
  <si>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w temacie maksymalnego wykorzystania potencjału zwierząt.  Uczestnicy zdobędą wiedzę na temat  wykorzystania potencjału zwierząt poprzez nowoczesne metody przyspieszające postęp genetyczny i innowacyjne sposoby żywienia dzięki czemu uzyskiwane jest mięso najwyższej jakości i wartości prozdrowotnej co przyczyni się do nawiązywania współpracy pomiędzy zainteresowanymi stronami tj. naukowcami, rolnikami, hodowcami i przedstawicielami doradztwa. </t>
  </si>
  <si>
    <t>Produkcja mięsa najwyższej jakości jako maksymalne wykorzystanie potencjału zwierząt poprzez nowoczesne metody przyspieszające postęp genetyczny i innowacyjne sposoby żywienia.</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</si>
  <si>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</si>
  <si>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32/20/1/45</t>
  </si>
  <si>
    <t>liczba spotkań/liczba uczestników e-spotkań/liczba webinarium/liczba uczestników webinarium</t>
  </si>
  <si>
    <t>spotkania (e-spotkania)/webinarium</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</si>
  <si>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Lokalnego Partnerstwa do spraw Wody na terenie województwa śląskiego"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</si>
  <si>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Utworzenie Lokalnego Partnerstwa do spraw Wody na terenie województwa śląskiego</t>
  </si>
  <si>
    <t>rolnicy, hodowcy, właściciele gospodarstw agroturystycznych, przedstawiciele doradztwa, mieszkańcy obszarów wiejskich zainteresowanych prośrodowiskowymi innowacjami w rolnictwie</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</si>
  <si>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oraz hodowli koni zimnokrwistych w systemie silvopastoralnym u hodowców z gminy Tuczna. Realizacja  działania  wpłynie  na  zwiększenie  innowacyjnych  rozwiązań  w  polskim  rolnictwie,  produkcji  żywności  i  na  obszarach  wiejskich.</t>
  </si>
  <si>
    <t>Agroleśnictwo - innowacyjne rozwiązania w praktykach rolniczych</t>
  </si>
  <si>
    <t>rolnicy, ogrodnicy, przedstawiciele doradztwa, uczelni wyższych, reprezentanci firm branżowych oraz nauczyciele szkół rolniczych, mieszkańcy obszarów wiejskich i osoby zainteresowane tematyką.</t>
  </si>
  <si>
    <t>liczba filmów/liczba odcinków</t>
  </si>
  <si>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 oraz możliwościami uzyskania wsparcia w ramach działania "Współpraca".</t>
  </si>
  <si>
    <t>"Innowacje w precyzyjnym nawadnianiu roślin ogrodniczych"</t>
  </si>
  <si>
    <t>42-200 Częstochowa, ul. Wyszyńskiego 70/126</t>
  </si>
  <si>
    <t>rolnicy, producenci ziemniaka, przedstawiciele doradztwa</t>
  </si>
  <si>
    <t>2/100</t>
  </si>
  <si>
    <t xml:space="preserve">liczba konferencji,                      liczba  uczestników konferencji </t>
  </si>
  <si>
    <t xml:space="preserve">Konferencja </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</si>
  <si>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</si>
  <si>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"Innowacje w nowoczesnej uprawie ziemniaka - Program dla polskiego ziemniaka"</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</si>
  <si>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</si>
  <si>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4/2/20/1</t>
  </si>
  <si>
    <t xml:space="preserve">liczba spotkań/ liczba e-spotkań/liczba uczestników spotkań/liczba ekspertyz </t>
  </si>
  <si>
    <t>Spotkania/e-spotkania/Ekspertyza</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</si>
  <si>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</si>
  <si>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"Utworzenie Lokalnego Partnerstwa do spraw Wody w powiecie cieszyńskim"</t>
  </si>
  <si>
    <t>rolnicy, mieszkańcy obszarów wiejskich, przedstawiciele doradztwa</t>
  </si>
  <si>
    <t>4/2/1/80/79/2</t>
  </si>
  <si>
    <t xml:space="preserve">liczba szkoleń/liczba e-szkoleń/ liczba konkursów/ liczba uczestników szkoleń /liczba uczestników e-szkoleń/ liczba laureatów konkursu  </t>
  </si>
  <si>
    <t>Szkolenia/e-szkolenia/ Konkurs</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</si>
  <si>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</si>
  <si>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"Rolnictwo ekologiczne szansą dla rozwoju obszarów wiejskich"</t>
  </si>
  <si>
    <t>rolnicy, rybacy, przedstawiciele doradztwa, dyrektorzy jednostek badawczo rozwojowych, mieszkańcy obszarów wiejskich</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</si>
  <si>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</si>
  <si>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„Budowanie sieci kontaktów pomiędzy nauką i praktyką w województwie śląskim - perspektywy i plany”</t>
  </si>
  <si>
    <t>rolnicy, hodowcy zwierząt gospodarskich, osoby zainteresowane tematem</t>
  </si>
  <si>
    <t xml:space="preserve">Audycje radiowe </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</si>
  <si>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</si>
  <si>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"Wprowadzanie nowych ras zwierząt hodowlanych do gospodarstw rolnych województwa śląskiego"</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</si>
  <si>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</si>
  <si>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"Wprowadzanie nowych ras zwierząt hodowlanych do gospodarstw rolnych województwa śląskiego" Wystawa Zwierząt Hodowlanych 2020</t>
  </si>
  <si>
    <t xml:space="preserve">rolnicy, przedstawiciele doradztwa, mieszkańcy obszarów wiejskich </t>
  </si>
  <si>
    <t>E-szkolenie</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</si>
  <si>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</si>
  <si>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„Naukowe wsparcie usług doradczych z zakresu zarzadzania ryzkiem agrofagów o znaczeniu gospodarczym oraz wprowadzenie odpowiednich środków zapobiegawczych”</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</si>
  <si>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</si>
  <si>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</si>
  <si>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„Produkcja miodu w oparciu o uprawę roślin miododajnych na gruntach o niskiej przydatności  rolniczej”</t>
  </si>
  <si>
    <t>rolnicy, przedstawiciele doradztwa, mieszkańcy obszarów wiejskich</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</si>
  <si>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</si>
  <si>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„Strategia ochrony rzepaku ozimego przed wybranymi agrofagami z uwzględnieniem podatności odmian, zmian klimatycznych i narastania odporności na środki ochrony roślin”</t>
  </si>
  <si>
    <t>480</t>
  </si>
  <si>
    <t>Modliszewice, 
ul. Piotrkowska 30, 
26-200 Końskie</t>
  </si>
  <si>
    <t>ŚODR Modliszewice</t>
  </si>
  <si>
    <t>I-IV 
kwartał</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</si>
  <si>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</si>
  <si>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24</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</si>
  <si>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24 spotkań w ramach Lokalnych Partnerstw ds. Wody, obejmujących swym zasięgiem wszystkie powiaty na terenie województwa świętokrzyskiego.
                                       </t>
  </si>
  <si>
    <t>„Nawiązywanie kontaktów pomiędzy podmiotami zainteresowanymi utworzeniem Lokalnych Partnerstw ds. Wody (LPW) w województwie świętokrzyskim”</t>
  </si>
  <si>
    <t>III kwartał</t>
  </si>
  <si>
    <t>rolnicy/producenci zbóż i bobowatych z województwa świętokrzyskiego, branżyści/przedstawiciele jednostek doradztwa rolniczego, naukowcy/pracownicy jednostek badawczych i instytutów naukowych i Stacji Doświadczalnej Oceny Odmiany</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</si>
  <si>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color theme="1"/>
        <rFont val="Calibri"/>
        <family val="2"/>
        <charset val="238"/>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</si>
  <si>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"Dobór odmian i integrowana ochrona roślin jako podstawa nowoczesnej i efektywnej uprawy zbóż i bobowatych"</t>
  </si>
  <si>
    <t>III-IV 
kwartał</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</si>
  <si>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</si>
  <si>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</si>
  <si>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„Grupy producentów rolnych i ich związki jako innowacyjna forma zrzeszania się rolników w oparciu o dobre przykłady”</t>
  </si>
  <si>
    <t xml:space="preserve">
rolnicy/producenci ziemniaków 
z woj. świętokrzyskiego, przedstawiciele jednostek doradztwa rolniczego, jednostek i instytutów badawczych oraz instytucji, firm prywatnych i innych podmiotów związanych z branżą ziemniaka   
</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</si>
  <si>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dwóch konferencji dla rolników/producentów ziemniaków z województwa świętokrzyskiego, które umożliwią osiągnięcie zakładanych celów operacji, w tym przede wszystkim umożliwią nawiązanie kontaktów między producentami, wymianę doświadczeń i zapoznanie się z Programem dla Polskiego Ziemianka w kontekście lokalnej produkcji. </t>
  </si>
  <si>
    <t>"Nowoczesna i bezpieczna uprawa ziemniaka 
w województwie świętokrzyskim"</t>
  </si>
  <si>
    <t>III-IV
kwartał</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</si>
  <si>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</si>
  <si>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Operacja umożliwi stworzenie i rozwój sieci kontaktów między rolnikami zainteresowanymi prowadzeniem gospodarstw demontracyjnych jako jednego z najefektywniejszy sposobów transferu wiedzy i informacji na temat stosowanych w produkcji rolnej innowacji, nowych osiągnięć nauki i techniki oraz umożliwiających wymianę doświadczeń pomiędzy rolnikami. 
Przedmiotem operacji jest organizacja dwudniowego krajowego wyjazdu studyjnego do funkcjonujących gospodarstw demonstracyjnych, które odniosły sukces, i które będą inspiracją do rozwoju sieci takich gospodarstw w województwie świętokrzyskim, co pozwoli osiągnąć planowane cele operacji. Wyjazd studyjny uzupełniony będzie blokiem wykładowym zawierającym najważniejsze informacje merytoryczne dotyczące zakładania, funkcjonowania i finansowania gospodarstw demonstracyjnych, a także ich sieciowania na poziomie krajowym. </t>
  </si>
  <si>
    <t>"Gospodarstwa demonstracyjne jako efektywny instrument transferu innowacji w rolnictwie"</t>
  </si>
  <si>
    <t>II-III
kwartał</t>
  </si>
  <si>
    <t>rolnicy z woj. świętokrzyskiego prowadzący produkcję roślinną, przedstawiciele instytutów badawczych i jednostek naukowych, branżyści z jednostek doradztwa rolniczego z województwa świętokrzyskiego</t>
  </si>
  <si>
    <t xml:space="preserve">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do instytutów badawczych, które prowadzą badania z zakresu konserwujących technik uprawy gleby i siewu oraz do gospodarstw, które je stosują w praktyce. Integralną częścią wyjazdu studyjnego będzie blok wykładowy prowadzony przez pracowników naukowych odwiedzanych instytutów badawczych. </t>
  </si>
  <si>
    <t>"Konserwujące techniki uprawy gleby i siewu
szansą na poprawę dochodowości produkcji roślinnej"</t>
  </si>
  <si>
    <t>III
kwartał</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</si>
  <si>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</si>
  <si>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dwudniowej konferencji, podczas której nastąpi transfer wiedzy z przedmiotowej tematyki operacji, wymiana dotychczasowych doświadczeń, nawiązanie współpracy i budowanie sieci kontaktów między rolnikami zainteresowanymi takim rodzajem produkcji oraz naukowcami prowadzącymi badania nad tymi odmianami.</t>
  </si>
  <si>
    <t>"Stare odmiany zbóż szansą poprawy 
konkurencyjności gospodarstw ekologicznych"</t>
  </si>
  <si>
    <t>rolnicy indywidualni (producenci owoców), grupy producentów owoców, przedstawiciele jednostek doradczych, przedstawicieli szkół rolniczych, inne osoby/podmioty zainteresowane tematem</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</si>
  <si>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</si>
  <si>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 xml:space="preserve">"Innowacje techniczne w pielęgnacji sadów 
i mechanicznym zbiorze owoców"
</t>
  </si>
  <si>
    <t xml:space="preserve">III-IV  
kwartał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</si>
  <si>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</si>
  <si>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</si>
  <si>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„Innowacyjne rozwiązania w zakresie uprawy leszczyny i mechanicznego zbioru 
orzechów laskowych”
</t>
  </si>
  <si>
    <t xml:space="preserve">II -III      kwartał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</si>
  <si>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</si>
  <si>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</si>
  <si>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"Przeciwdziałanie skutkom suszy w uprawach warzyw gruntowych z wykorzystaniem innowacyjnych rozwiązań"</t>
  </si>
  <si>
    <t>II-III 
kwartał</t>
  </si>
  <si>
    <t>rolnicy, właściciele gospodarstw agroturystycznych, producenci żywności na małą skalę, przedsiębiorcy, członkowie  KGW,  przedstawiciele jednostek doradztwa rolniczego z województwa świętokrzyskiego</t>
  </si>
  <si>
    <t xml:space="preserve">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t>
  </si>
  <si>
    <t>"Zintegrowanie usług okołorolniczych w województwie świętokrzyskim jako innowacyjne narzędzie rozwoju obszarów wiejskich"</t>
  </si>
  <si>
    <t>liczba podmiotów 
na stoisku wystawienniczym</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</si>
  <si>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</si>
  <si>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</si>
  <si>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"Sieciowanie kontaktów jako element  organizacyjnej innowacji wśród producentów ekologicznych z województwa świętokrzyskiego" </t>
  </si>
  <si>
    <t>IV 
kwartał</t>
  </si>
  <si>
    <t xml:space="preserve">
rolnicy/producenci ziemniaka, przedstawiciele jednostek doradztwa rolniczego, jednostek i instytutów badawczych oraz instytucji, firm prywatnych i jednostek związanych z branżą ziemniaka   
</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</si>
  <si>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</si>
  <si>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"Nowoczesna uprawa ziemniaka 
z zachowaniem zasad bioasekuracji"</t>
  </si>
  <si>
    <t>nakład drukowany 
(dodatkowo, publikacja dostępna będzie online bez ograniczeń)</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</si>
  <si>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</si>
  <si>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</si>
  <si>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"Nawiązywanie kontaktów między podmiotami zainteresowanymi utworzeniem Lokalnego Partnerstwa ds. Wody w powiecie koneckim"</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</si>
  <si>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</si>
  <si>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liczba seminariów 
z wyjazdem studyjnym</t>
  </si>
  <si>
    <t>seminarium 
z wyjazdem studyjny</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</si>
  <si>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</si>
  <si>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 xml:space="preserve">
"Ekologiczna uprawa i przetwórstwo warzyw i owoców jako innowacja dla produkcji ogrodniczej gospodarstw regionu sandomierskiego"</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</si>
  <si>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</si>
  <si>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"Właściwości i wykorzystanie ziół użytkowych, promocja i dystrybucja produktów ziołowych jako innowacja dla produkcji ogrodniczej i przetwórstwa  w regionie świętokrzyskim"</t>
  </si>
  <si>
    <t>rolnicy, przedstawiciele podmiotów/instytucji zaangażowanych w rozwój obszarów wiejskich przedsiębiorcy i doradcy rolni z terenu województwa świętokrzyskiego</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</si>
  <si>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</si>
  <si>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„Innowacje, Kreatywność, Aktywność, Rozwój – IKAR. Transfer doświadczeń z działań związanych z rozwojem obszarów wiejskich”</t>
  </si>
  <si>
    <t>2 bilbordy, 
16 emisji</t>
  </si>
  <si>
    <t>liczba bilbordów sponsorskich 
i liczba ich emisji</t>
  </si>
  <si>
    <t xml:space="preserve">2 zapowiedzi, 4 emisje </t>
  </si>
  <si>
    <t>liczba zapowiedzi  programów telewizyjnych i liczba ich emisji</t>
  </si>
  <si>
    <t>8 
(w tym 6 powtórzeń)</t>
  </si>
  <si>
    <t>liczba emisji programów telewizyjnych (w tym liczba powtórnych emisji)</t>
  </si>
  <si>
    <t>liczba programów telewizyjnych</t>
  </si>
  <si>
    <t>40 000 
(w tym 
32 000)</t>
  </si>
  <si>
    <t>nakład druku ulotek
(w tym nakład kolportażu 
odpłatnego ulotki)</t>
  </si>
  <si>
    <t>liczba ulotek</t>
  </si>
  <si>
    <t>liczba emisji radiowych rozmów reklamowych</t>
  </si>
  <si>
    <t>liczba radiowych rozmów reklamowych</t>
  </si>
  <si>
    <t>działania upowszechnienie:
- reklama radiowa
- druk i kolportaż ulotki
- reklama telewizyjna 
  i bilbord sponsorski</t>
  </si>
  <si>
    <t>II-IV 
kwartał</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</si>
  <si>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</si>
  <si>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</si>
  <si>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"Skracanie łańcuchów dostaw poprzez sprzedaż bezpośrednią jako innowacyjny sposób na poprawę dochodowości gospodarstw rolnych"</t>
  </si>
  <si>
    <t>hh</t>
  </si>
  <si>
    <t>ul. Jagiellońska 91
10-356 Olsztyn</t>
  </si>
  <si>
    <t>Warmińsko-Mazurski Ośrodek Doradztwa Rolniczego z siedzibą w Olsztynie</t>
  </si>
  <si>
    <t>rolnicy, pracownicy jednostek doradztwa rolniczego, pracownicy jednistek i firm działających w branży rolniczej, studenci kierunków rolniczych, nauczyciele i uczniowie szkół rolniczych</t>
  </si>
  <si>
    <t xml:space="preserve"> liczba uczestników szkolenia </t>
  </si>
  <si>
    <t>Celem operacji jest przekazanie wiedzy i informacji na temat nowoczesnych rozwiązań i zasad funkcjonowania systemów mechatronicznych stosowanych w pojazdach i maszynach rolniczych, tj.: agrotronikę, sensorykę, aktorykę, elektronikę, automatykę i sterowniki programowalne. Uczestnicy poznają najnowsze rozwiązania stosowane w agrotronice, które wynikającą z wprowadzania nowych technologii informatycznych w mechanizacji rolnictwa. Oprócz części teoretycznej w ramach szkolenia uczestnicy odbędą szereg ćwiczeń praktycznych na specjalistycznym sprzęcie edukacyjnym. Efektem szkolenia będzie zwiększenie świadomości i umiejętności uczestników w zakresie diagnostyki, serwisu i naprawy najnowocześniejszych urządzeń rolniczych oraz zbudowanie sieci kontaktów potencjalnych pracowników z pracodawcami - producentami i dystrybutorami sprzętu rolniczego.</t>
  </si>
  <si>
    <t>Agrotronika i informatyzacja w mechanizacji rolnictwa - wyzwania w diagnostyce, serwisie i naprawie nowoczesnych urządzeń rolniczych - szansa na sukces w zawodzie przyszłości</t>
  </si>
  <si>
    <t xml:space="preserve">spotkanie on-line </t>
  </si>
  <si>
    <t>konferencja on-line</t>
  </si>
  <si>
    <t>Warmińsko-Mazurski Ośrodek Doradztwa Rolniczego 
z siedzibą 
w Olsztynie</t>
  </si>
  <si>
    <t>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,oraz osoby zainteresowane tematem</t>
  </si>
  <si>
    <t>Celem operacji jest zintegrowanie środowiska, poprzez zakładanie Lokalnych Partnerstw ds. Wody w celu podejmowania wspólnych działań na rzecz racjonalnej gospodarki wodną na obszarach wiejskich ze szczególnym uwzględnieniem rolnictwa.  
Przedmiotem operacji jest powołanie 9 Lokalnych Partnerstw ds. Wody, obejmujących swym zasięgiem obszar administracyjny 9 powiatów na terenie województwa warmińsko-mazurskiego. W skład utworzonych kooperatyw wejdą przedstawiciele administracji publicznej, rolnicy, doradztwo rolnicze, nauka, przedsiębiorcy, przedstawiciele samorządu rolniczego oraz organizacji działających na rzecz rozwoju obszarów wiejskich i ochrony środowiska jak również lokalni liderzy. W wyniku prowadzonej operacji, poza utworzeniem sieci kontaktów i powiązań pomiędzy jej uczestnikami oraz upowszechnianiem wiedzy i dobrych praktyk w zakresie gospodarki wodnej i oszczędnego gospodarowania wodą w rolnictwie i na obszarach wiejskich zostanie opracowanych 9 raportów. Dokument będący analizą stanu obecnego i potrzeb oraz listą rekomendacji i inwestycji będzie mógł być traktowany jako wieloletni plan strategiczny dla powiatu, ułatwiając podejmowanie decyzji dążących do zapewnienia racjonalnej gospodarki wodą.</t>
  </si>
  <si>
    <t>liczba tytułów</t>
  </si>
  <si>
    <t>rolnicy, mieszkańcy obszarów wiejskich, przedstawiciele doradztwa rolniczego oraz przedstawiciele samorządu rolniczego, jednostek naukowych, organizacji działających na rzecz rolnictwa i przedstawicieli ,osoby zainteresowane tematem</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</si>
  <si>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t>
  </si>
  <si>
    <t>IV Warmińsko-Mazurskie Forum Innowacji w rolnictwie i na obszarach wiejskich</t>
  </si>
  <si>
    <t xml:space="preserve">ilość konferencji </t>
  </si>
  <si>
    <t>liczba  uczestników</t>
  </si>
  <si>
    <t>rolnicy, mieszkańcy obszarów wiejskich, przedstawiciele doradztwa rolniczego,  przedstawiciele samorządu rolniczego, przedstawiciele administracji rządowej i samorządowej, pracownicy jednostek wspierających rozwój rolnictwa ekologicznego</t>
  </si>
  <si>
    <t>ilość warsztatów</t>
  </si>
  <si>
    <t xml:space="preserve">Celem operacji jest poszerzenie wiedzy, oraz zaprezentowanie dobrych praktyk, wydajnych ekonomicznie, środowiskowo i społecznie w zakresie najnowszych technologii sektora rolniczego produktów wysokiej jakości (w tym ekologicznych). 
Przekazana wiedza, z jednej strony  przyczynić się ma do zwiększenia wydajności produkcji, konkurencyjności i poprawy jakości warsztatu pracy rolników z drugiej zaś do przewartościowania świadomości z „mieć” na „być”, w kontekście ochrony  środowiska i klimatu oraz do kreowania nowych postaw konsumpcyjnych naszych pokoleń. </t>
  </si>
  <si>
    <t>BioTech</t>
  </si>
  <si>
    <t>relacja telewizyjna</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</si>
  <si>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</si>
  <si>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 xml:space="preserve">ilość spotkań </t>
  </si>
  <si>
    <t>spotkania polowe</t>
  </si>
  <si>
    <t>Operacja ma na celu budowę sieci powiązań między sferą nauki i biznesu a rolnictwem oraz ułatwienie transferu wiedzy i innowacji do praktyki rolniczej. Poprzez Powiatowe Dni Pola będzie możliwość wymiana doświadczeń i rozwiązywania problemów technologicznych oraz upowszechnianie nowych metod technologii uprawy i propagowanie dobrych praktyk rolniczych w uprawie roślin. Dni pola mają łączyć przedstawicieli instytucji rolniczych, naukowych, firm  oraz rolników działających na terenie powiatu. Spotkania polowe będą obejmowały szkolenia i pokazy poletek demonstracyjnych.</t>
  </si>
  <si>
    <t>Powiatowe dni pola</t>
  </si>
  <si>
    <t>ilość e-learningów</t>
  </si>
  <si>
    <t>e-learning</t>
  </si>
  <si>
    <t>rolnicy, doradcy RS, mieszkańcy obszarów wiejskich, przedstawiciele doradztwa rolniczego,  przedstawiciele samorządu rolniczego, przedstawiciele administracji rządowej i samorządowej, pracownicy jednostek wspierających rozwój rolnictwa ekologicznego</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</si>
  <si>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</si>
  <si>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Rolnictwo ekologiczne - szansa dla rolników i konsumentów z województwa warmińsko-mazurskiego</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</si>
  <si>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</si>
  <si>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liczba webinarium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</si>
  <si>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</si>
  <si>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Nowoczesna i bezpieczna produkcja ziemniaka w województwie warmińsko-mazurskim</t>
  </si>
  <si>
    <t>liczba uczestników  spotkania</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</si>
  <si>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</si>
  <si>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</si>
  <si>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producenci rolni, przetwórcy żywności, lokalni liderzy, przedstawiciele Lokalnych Grup Działania, jednostek naukowych oraz doradztwa rolniczego</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</si>
  <si>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</si>
  <si>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Innowacje marketingowe w kreowaniu wizerunku marki lokalnej</t>
  </si>
  <si>
    <t>liczb uczestników</t>
  </si>
  <si>
    <t>seminarium stacjonarne</t>
  </si>
  <si>
    <t>liczba webinariów</t>
  </si>
  <si>
    <t>Innowacyjne działalności pozarolnicze, w tym produkcja i przetwórstwo surowców zielarskich
- alternatywa dla małych gospodarstw rolnych</t>
  </si>
  <si>
    <t>200</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</si>
  <si>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</si>
  <si>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rozwiązania w agrotechnice ze szczególnym uwzględnieniem nowoczesnych maszyn rolniczych</t>
  </si>
  <si>
    <t>18</t>
  </si>
  <si>
    <t>Prezentacja innowacji w rolnictwie województwa warmińsko-mazurskiego</t>
  </si>
  <si>
    <t>Poznań, ul. Sieradzka 29</t>
  </si>
  <si>
    <t>Wielkopolski Ośrodek Doradztwa Rolniczego w Poznaniu</t>
  </si>
  <si>
    <t>rolnicy, pracownicy jednostek doradztwa rolniczego, mieszkańcy obszarów wiejskich i osoby zainteresowane tematyką</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</si>
  <si>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</si>
  <si>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Innowacje w hodowli bydła</t>
  </si>
  <si>
    <t xml:space="preserve">liczba wydanych egzemplarzy publikacji </t>
  </si>
  <si>
    <t>producenci rolni, mieszkańcy obszarów wiejskich, pracownicy jednostki doradztwa rolniczego, osoby zainteresowane tematyką</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</si>
  <si>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</si>
  <si>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Konkurs „Innowacyjna wieś”</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</si>
  <si>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3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oraz inkubatora przetwórczego. Gospodarstwa rolne, do których odbędą się wyjazdy  prowadzą RHD oraz przetwórstwo, co daje możliwość zapoznania się z przykładami innowacyjnych rozwiązań organizacyjnych w produkcji i dystrybucji wytworzonych produktów na poziomie gospodarstwa. Inkubator przetwórczy jest innowacyjnym sposobem wsparcia rozwoju lokalnego na obszarach wiejskich w zakresie przetwórstwa rolno-spożywczego.
</t>
  </si>
  <si>
    <t>Rolniczy Handel Detaliczny i przetwórstwo żywności na niewielką skalę</t>
  </si>
  <si>
    <t xml:space="preserve">Celem operacji jest przekazanie wiedzy na temat innowacyjnych rozwiązań w rolnictwie i na obszarach wiejskich w zakresie agroleśnictwa oraz upowszechnianie dobrych praktyk. Realizacja operacji  przyczyni się do zwiększenia poziomu wiedzy na temat nowych praktyk rolniczych związanych z agrotechniką upraw zielarskich. 
Przedmiotem operacji jest wyjazd studyjny, podczas którego uczestnicy zapoznają się z wynikami wprowadzenia innowacyjnego modelu uprawy, przetwórstwa i dystrybucji ziół.  Podczas wyjazdu studyjnego odbędą się warsztaty polowe i zielarskie oraz wykłady na temat agroleśnictwa, upraw agroleśnych w systemie alejowym i przetwórstwa płodów rolnych pochodzących z upraw agroleśnych.
</t>
  </si>
  <si>
    <t>Agroleśnictwo innowacyjnym rozwiązaniem w rolnictwie</t>
  </si>
  <si>
    <t>liczba seminarium</t>
  </si>
  <si>
    <t>producenci rolni, przedstawiciele Gospodarstw Demonstracyjnych, mieszkańcy obszarów wiejskich, pracownicy jednostki doradztwa rolniczego, naukowcy, osoby zainteresowane tematyką</t>
  </si>
  <si>
    <t>liczba spotkań polowych</t>
  </si>
  <si>
    <t>spotkanie polowe</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</si>
  <si>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</si>
  <si>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Gospodarstwa Demonstracyjne - dobre praktyki w produkcji rolniczej i  działalności pozarolniczej</t>
  </si>
  <si>
    <t>producenci rolni, mieszkańcy obszarów wiejskich, pracownicy jednostki doradztwa rolniczego, naukowcy, osoby zainteresowane tematyką</t>
  </si>
  <si>
    <t xml:space="preserve">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
</t>
  </si>
  <si>
    <t>Współpraca nauki z praktyką w aspekcie innowacyjnych działań wdrażanych w polskim rolnictwie</t>
  </si>
  <si>
    <t xml:space="preserve">Gospodarstwa demonstracyjne jako narzędzia wspierające transfer wiedzy </t>
  </si>
  <si>
    <t>liczba stoisk informacyjnych</t>
  </si>
  <si>
    <t>stoisko informacyjne</t>
  </si>
  <si>
    <t>rolnicy, przedstawiciele nauki, administracji rządowej i samorządowej, przedstawiciele  instytucji pracujących na rzecz rolnictwa  ekologicznego, pracownicy jednostki doradztwa rolniczego</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</si>
  <si>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</si>
  <si>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Rolnictwo ekologiczne - szansa dla rolników i konsumentów*</t>
  </si>
  <si>
    <t>producenci rolni, pracownicy jednostki doradztwa rolniczego</t>
  </si>
  <si>
    <t>liczba uczestników szkolenia</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</si>
  <si>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</si>
  <si>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Nowoczesna i bezpieczna produkcja ziemniaka w województwie wielkopolskim</t>
  </si>
  <si>
    <t>producenci rolni, mieszkańcy obszarów wiejskich, pracownicy jednostki doradztwa rolniczego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</si>
  <si>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</si>
  <si>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Sposób na sukces - przetwarzanie i sprzedaż produktów z gospodarstwa rolnego</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</si>
  <si>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</si>
  <si>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Innowacyjna produkcja ogrodnicza</t>
  </si>
  <si>
    <t>liczba wydanych egzemplarzy publikacji</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</si>
  <si>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</si>
  <si>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Mała przedsiębiorczość na obszarach wiejskich</t>
  </si>
  <si>
    <t xml:space="preserve">dystrybucja ulotek </t>
  </si>
  <si>
    <t>liczba roll-upów</t>
  </si>
  <si>
    <t>roll-up</t>
  </si>
  <si>
    <t>liczba plakatów</t>
  </si>
  <si>
    <t>plakat</t>
  </si>
  <si>
    <t xml:space="preserve"> producenci rolni, przetwórcy artykułów rolno- spożywczych, przedsiębiorcy, konsumenci</t>
  </si>
  <si>
    <t>ulotka</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</si>
  <si>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</si>
  <si>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 xml:space="preserve">Nowatorskie narzędzie służące skracaniu łańcucha dostaw żywności </t>
  </si>
  <si>
    <t>producenci rolni, mieszkańcy obszarów wiejskich, pracownicy jednostki doradztwa rolniczego, przedstawiciele administracji samorządowej, przedstawiciele spółek wodnych</t>
  </si>
  <si>
    <t>łączna liczba uczestników  spotkań</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</si>
  <si>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</si>
  <si>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DZIEŃ POLA- Innowacyjne rozwiązania w produkcji polowej</t>
  </si>
  <si>
    <t>łączna liczba uczestników operacji</t>
  </si>
  <si>
    <t>Poznań 60-163, ul. Sieradzka 29</t>
  </si>
  <si>
    <t>Różnicowanie pozarolniczej działalności na obszarach wiejskich</t>
  </si>
  <si>
    <t>rolnicy, pracownicy jednostek doradztwa rolniczego</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</si>
  <si>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</si>
  <si>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Rolnictwo a zmiany klimatu</t>
  </si>
  <si>
    <t>Barzkowice 2                                       73-134 Barzkowice</t>
  </si>
  <si>
    <t>Zachodniopomorski Ośrodek Doradztwa Rolniczego w Barzkowicach</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</si>
  <si>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</si>
  <si>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ds.wodyobejmującym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</si>
  <si>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 xml:space="preserve">Lokalne Partnerstwo  ds. Wody (LPW) województwa zachodniopomorskiego </t>
  </si>
  <si>
    <t>Barzkowice 2                                     73-134 Barzkowice</t>
  </si>
  <si>
    <t>potencjalni członkowie grup operacyjnych,  właściciele winnic, producenci wina, przedsiębiorcy,  pracownicy jednostki doradztwa rolniczego</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</si>
  <si>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</si>
  <si>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 xml:space="preserve">Zakładanie plantacji winorośli - produkcja wina szansą mną rozwój dla gospodarstw z woj. Zachodniopomorskiego </t>
  </si>
  <si>
    <t xml:space="preserve">rolnicy , mieszkańcy obszarów wiejskich , osoby zainteresowane tematyką chowu alpak </t>
  </si>
  <si>
    <t xml:space="preserve">liczba pokazów </t>
  </si>
  <si>
    <t xml:space="preserve">Pokaz alpak </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</si>
  <si>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</si>
  <si>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IV Międzyregionalny Pokaz Alpak</t>
  </si>
  <si>
    <t>pszczelarze, osoby zajmujące się prowadzeniem pasiek, przedsiębiorcy , mieszkańcy obszarów wiejskich, pracownicy jednostki doradztwa rolniczego ,</t>
  </si>
  <si>
    <t xml:space="preserve">Celem jest zaprezentowanie innowacyjnych metod produkcji, służących poszerzeniu wachlarza produktów wytwarzanych w pasiekach. Istotą niniejszego wyjazdu jest możliwość poznania i przedyskutowania sposobów zakładania oraz prowadzenia pasiek w standardach XXI wieku, gdzie rynek narzuca coraz to nowsze ograniczenia, a z drugiej strony stwarza nowe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t>
  </si>
  <si>
    <t>Przetwórstwo produktów pszczelich sposobem na poprawę dochodowości innowacyjnej pasieki</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</si>
  <si>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</si>
  <si>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 xml:space="preserve">ilość filmów </t>
  </si>
  <si>
    <t xml:space="preserve">filmy krótkometrażowe </t>
  </si>
  <si>
    <t xml:space="preserve">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t>
  </si>
  <si>
    <t xml:space="preserve">Nowoczesne rozwiązania w prowadzeniu pasieki </t>
  </si>
  <si>
    <t xml:space="preserve">rolnicy, przedsiębiorcy , mieszkańcy obszarów wiejskich, pracownicy jednostki doradztwa rolniczego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</si>
  <si>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</si>
  <si>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Wymiana doświadczeń i poznawanie dobrych praktyk opartych na wykorzystaniu lokalnych zasobów kreujących rozwój obszarów wiejskich </t>
  </si>
  <si>
    <t>Barzkowice 2                                                    73-134 Barzkowice</t>
  </si>
  <si>
    <t xml:space="preserve"> III-IV</t>
  </si>
  <si>
    <t xml:space="preserve">telekonferencja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</si>
  <si>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</si>
  <si>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Nowoczesna i bezpieczna uprawa ziemniaka w województwie zachodniopomorskim </t>
  </si>
  <si>
    <t xml:space="preserve">rolnicy prowadzący gospodarstwa ekologiczne , instytucje pracujące  na rzecz rolnictwa ekologicznego </t>
  </si>
  <si>
    <t xml:space="preserve">liczba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</si>
  <si>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</si>
  <si>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Rolnictwo ekologiczne - szansą  dla rolników z województwa zachodniopomorskiego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</si>
  <si>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</si>
  <si>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Barzkowice 2                                      73-134</t>
  </si>
  <si>
    <t xml:space="preserve">pracownicy jednostki doradztwa rolniczego , mieszkańcy obszarów wiejskich , osoby zainteresowane funkcjonowaniem inkubatorów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</si>
  <si>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</si>
  <si>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Tworzenie i funkcjonowania inkubatorów przetwórczych, dobre praktyki promocji produktów regionalnych i zasobów lokalnych </t>
  </si>
  <si>
    <t xml:space="preserve">rolnicy, właściciele małych  gospodarstw, mieszkańcy obszarów wiejskich </t>
  </si>
  <si>
    <t xml:space="preserve">film krótkometrażowy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</si>
  <si>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</si>
  <si>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Przetwórstwo mleka sposobem na dywersyfikacje dochodów </t>
  </si>
  <si>
    <t>Barzkowice 2                                          73-134 Barzkowice</t>
  </si>
  <si>
    <t xml:space="preserve">rolnicy , mieszkańcy obszarów wiejskich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</si>
  <si>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</si>
  <si>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Racjonalne gospodarowanie  zasobami wody w warunkach suszy </t>
  </si>
  <si>
    <t xml:space="preserve">rolnicy, przedstawiciele instytucji działających w obszarze rolnictwa ekologicznego, pracownicy jednostki doradztwa rolniczego </t>
  </si>
  <si>
    <t xml:space="preserve">film  krótkometrażowy </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</si>
  <si>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</si>
  <si>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Innowacyjne rozwiązania w gospodarstwach ekologicznych szansą rozwoju zachodniopomorskich gospodarstw.</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</si>
  <si>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</si>
  <si>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Wdrażanie działań na rzecz transferu wiedzy pomiędzy nauka a praktyką rolniczą -promowanie innowacyjnych rozwiązań w rolnictwie</t>
  </si>
  <si>
    <t xml:space="preserve"> I -IV</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</si>
  <si>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</si>
  <si>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</si>
  <si>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Innowacyjne rozwiązania w gospodarce pasiecznej </t>
  </si>
  <si>
    <t>Barzkowice 2                              73-134 Barzkowice</t>
  </si>
  <si>
    <t>rolnicy ,mieszkańcy obszarów wiejskich, właściciele gospodarstw agroturystyczny</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</si>
  <si>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</si>
  <si>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Zagrody edukacyjne jako przykład innowacyjnej przedsiębiorczości na terenach wiejskich </t>
  </si>
  <si>
    <t xml:space="preserve">drukowane materiały informacyjne i promocyjne               </t>
  </si>
  <si>
    <t>Barzkowice 2                            73-134 Barzkowice</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</si>
  <si>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</si>
  <si>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III Międzyregionalny Pokaz Alpak </t>
  </si>
  <si>
    <t>Plan operacyjny KSOW na lata 2020-2021 (z wyłączeniem działania 8 Plan komunikacyjny) - CDR (SIR) - kwiecień 2021</t>
  </si>
  <si>
    <t>Plan operacyjny KSOW na lata 2020-2021 (z wyłączeniem działania 8 Plan komunikacyjny) - Dolnośląski ODR - kwiecień 2021</t>
  </si>
  <si>
    <t>Plan operacyjny KSOW na lata 2020-2021 (z wyłączeniem działania 8 Plan komunikacyjny) - Kujawsko-pomorski ODR - kwiecień 2021</t>
  </si>
  <si>
    <t>Plan operacyjny KSOW na lata 2020-2021 (z wyłączeniem działania 8 Plan komunikacyjny) - Lubelski ODR - kwiecień 2021</t>
  </si>
  <si>
    <t>Plan operacyjny KSOW na lata 2020-2021 (z wyłączeniem działania 8 Plan komunikacyjny) - Lubuski ODR - kwiecień 2021 r.</t>
  </si>
  <si>
    <t>Plan operacyjny KSOW na lata 2020-2021 (z wyłączeniem działania 8 Plan komunikacyjny) - Łódzki ODR - kwiecień 2021</t>
  </si>
  <si>
    <t>Plan operacyjny KSOW na lata 2020-2021 (z wyłączeniem działania 8 Plan komunikacyjny) - Małopolski ODR - kwiecień 2021</t>
  </si>
  <si>
    <t>Plan operacyjny KSOW na lata 2020-2021 (z wyłączeniem działania 8 Plan komunikacyjny) - Mazowiecki ODR - kwiecień 2021</t>
  </si>
  <si>
    <t>Plan operacyjny KSOW na lata 2020-2021 (z wyłączeniem działania 8 Plan komunikacyjny) - Opolski ODR - kwiecień 2021</t>
  </si>
  <si>
    <t>Plan operacyjny KSOW na lata 2020-2021 (z wyłączeniem działania 8 Plan komunikacyjny) - Podkarpacki ODR - kwiecień 2021</t>
  </si>
  <si>
    <t>Plan operacyjny KSOW na lata 2020-2021 (z wyłączeniem działania 8 Plan komunikacyjny) - Podlaski ODR - kwiecień 2021</t>
  </si>
  <si>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kwiecień 2021</t>
    </r>
  </si>
  <si>
    <t>Plan operacyjny KSOW na lata 2020-2021 (z wyłączeniem działania 8 Plan komunikacyjny) - Śląski ODR - kwiecień 2021</t>
  </si>
  <si>
    <t>Plan operacyjny KSOW na lata 2020-2021 (z wyłączeniem działania 8 Plan komunikacyjny) - Świętokrzyski ODR - kwiecień 2021</t>
  </si>
  <si>
    <t>Plan operacyjny KSOW na lata 2020-2021 (z wyłączeniem działania 8 Plan komunikacyjny) - Warmińsko-mazurski ODR - kwiecień 2021</t>
  </si>
  <si>
    <t>Plan operacyjny KSOW na lata 2020-2021 (z wyłączeniem działania 8 Plan komunikacyjny) - Wielkopolski ODR - kwiecień 2021</t>
  </si>
  <si>
    <t>Plan operacyjny KSOW na lata 2020-2021 (z wyłączeniem działania 8 Plan komunikacyjny) -  Zachodniopomorski ODR  - kwiecień 2021</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</si>
  <si>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</si>
  <si>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</si>
  <si>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</si>
  <si>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</si>
  <si>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</si>
  <si>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</si>
  <si>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</si>
  <si>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</si>
  <si>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</si>
  <si>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</si>
  <si>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</si>
  <si>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</si>
  <si>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</si>
  <si>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</si>
  <si>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</si>
  <si>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</si>
  <si>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</si>
  <si>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Plan operacyjny KSOW na lata 2020-2021 - Operacje własne jednostek wsparcia sieci z wyłączeniem działania 8 Plan komunikacyjny </t>
  </si>
  <si>
    <t>Razem</t>
  </si>
  <si>
    <r>
      <rPr>
        <b/>
        <sz val="11"/>
        <rFont val="Calibri"/>
        <family val="2"/>
        <charset val="238"/>
        <scheme val="minor"/>
      </rPr>
      <t>1</t>
    </r>
    <r>
      <rPr>
        <sz val="11"/>
        <rFont val="Calibri"/>
        <family val="2"/>
        <charset val="238"/>
        <scheme val="minor"/>
      </rPr>
      <t>/ 2560</t>
    </r>
  </si>
  <si>
    <r>
      <rPr>
        <b/>
        <sz val="10"/>
        <rFont val="Calibri"/>
        <family val="2"/>
        <charset val="238"/>
        <scheme val="minor"/>
      </rPr>
      <t xml:space="preserve">CEL: </t>
    </r>
    <r>
      <rPr>
        <sz val="10"/>
        <rFont val="Calibri"/>
        <family val="2"/>
        <charset val="238"/>
        <scheme val="minor"/>
      </rPr>
      <t xml:space="preserve">zapoznanie szerokiego grona internautów z bogatą ofertą miejsc do aktywnego odpoczynku wyposażonych w infrastrukturę tras rowerowych przebiegających przez teren województwa opolskiego. </t>
    </r>
    <r>
      <rPr>
        <b/>
        <sz val="10"/>
        <rFont val="Calibri"/>
        <family val="2"/>
        <charset val="238"/>
        <scheme val="minor"/>
      </rPr>
      <t>PRZEDMIOT:</t>
    </r>
    <r>
      <rPr>
        <sz val="10"/>
        <rFont val="Calibri"/>
        <family val="2"/>
        <charset val="238"/>
        <scheme val="minor"/>
      </rPr>
      <t xml:space="preserve"> produkcja i emisja w internecie materiałów filmowych, które w sposób nowoczesny dostarczą informacji na temat miejsc atrakcyjnych do uprawiania turystyki rowerowej w pięknych okolicznościach przyrody wsi opolskiej, przy jednoczesnej możliwości odwiedzenia wielu wspaniałych zamków, pałaców i innych skarbów dziedzictwa wiejskiego Śląska Opolskiego. Prezentowane będą treści dotyczące m.in.: najważniejszych turystycznych tras rowerowych (wraz z ich charakterystyką i występujących na nich atrakcji), oferty usługowej opolskich gospodarstw agroturystycznych, przedsiębiorców w zakresie turystyki, sportu i rekreacji rowerowej działających na obszarach wiejskich województwa opolskiego.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</si>
  <si>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2
8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</si>
  <si>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</si>
  <si>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 xml:space="preserve">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techniką cyfrową umożliwi lepszą wymianę wiedzy pomiędzy różnymi podmiotami ze szczególnym uwzględnieniem jednostek doradztwa rolniczego i instytutów badawczych.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</si>
  <si>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2
1200</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</si>
  <si>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10 000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</si>
  <si>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kompleksowy program doskonalenia i cykl szkoleń</t>
  </si>
  <si>
    <t>broszura elektroniczna</t>
  </si>
  <si>
    <r>
      <t>celem projektu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scheme val="minor"/>
      </rPr>
      <t>.</t>
    </r>
    <r>
      <rPr>
        <sz val="11"/>
        <rFont val="Calibri"/>
        <family val="2"/>
        <scheme val="minor"/>
      </rPr>
      <t xml:space="preserve"> Spotkanie poświęcone wręczeniu nagród i prezentacji najciekawszych przykładów jak również dyskusja na temat jak projekty współpracy mogą zachęcać środowiska lokalne do współpracy. Broszura prezentująca najlepsze projekty współpracy międzyterytorialnej i międzynarodowej.</t>
    </r>
  </si>
  <si>
    <t>13; 1; 1</t>
  </si>
  <si>
    <t>Operacja zakłada przygotowanie podmiotów zajmujących się tworzeniem i przygotowaniem projektów realizowanych przez Grupy Operacyjne EPI w ramach działania "Współpraca", w celu wsparcia skutecznych działań brokeringowych. W ramach operacji zostanie przeprowadzony  cykl czterech szkoleń dotyczących skutecznego brokeringu, promowania i upowszechniania innowacji w rolnictwie i na obszarach wiejskich, ze szczególnym uwzględnieniem metodyki tworzenia i funkcjonowania Grup Operacyjnych EPI. Szkolenie będzie prowadzone przez specjalistów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</si>
  <si>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 osoby zainteresowane tworzeniem Grup Operacyjnych EPI</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</si>
  <si>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 Przedmiotem operacji jest opracowanie dotyczące potrzeb szkół rolniczych w zakresie wzmocnienia wymiany wiedzy i doświadczenia, zwłaszcza z jednostkami naukowymi i doradztwem. W ramach operacji zostaną również zorganizowane spotkania dotyczące wyżej wymienionego zakresu, w których wezmą udział przedstawiciele szkół rolniczych, doradztwa oraz administracji rządowej.</t>
  </si>
  <si>
    <t>rolnicy, przedsiębiorcy, mieszkańcy obszarów wiejskich, jednostki doradztwa rolniczego, administracja rządowa i samorządowa , instytucje pracujące na rzecz rolnictwa, osoby zainteresowane tematem</t>
  </si>
  <si>
    <t>przedstawiciele podmiotów doradczych, nauka, rolnicy, przedsiębiorcy, administracja rządowa i samorządowa, osoby zainteresowane tematyką</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</si>
  <si>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filmów krótkometrażowych z wizyt w gospodarstwach ekologicznych na terenie województwa lubuskiego. W filmach, które zostaną zamieszczone na stronie internetowej Ośrodka i serwisie społecznościowym (krajowym SIR) zostaną zaprezentowane innowacyjne rozwiązania w ramach rolnictwa ekologicznego. Filmy będą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</si>
  <si>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Mieszkańcy obszarów wiejskich, ekolodzy, rolnicy, instytucje naukowe i samorządowe, przedsiębiorcy, przetwórcy oraz specjaliści LODR i inni zainteresowani innowacyjnymi aspektami tematyki zdrowej żywności.</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</si>
  <si>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    </t>
  </si>
  <si>
    <t>Właściciele gospodarstw agroturystycznych, mieszkańcy obszarów wiejskich, rolnicy, hodowcy, specjaliści LODR i inni zainteresowani nowatorską hodowlą alpak.</t>
  </si>
  <si>
    <t>100 + 5 wolnych słuchaczy</t>
  </si>
  <si>
    <t>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Ponadto, przedmiotem operacji będzie zorganizowanie warsztatów dot. cięcia zimowego winorośli, zamykającego tematykę uprawy i pielęgnacji winorośli. Przy tym,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</si>
  <si>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</si>
  <si>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Przedmiotem operacji jest bezpośrednia demonstracja upraw połączona z przekazem fachowej wiedzy w zakresie innowacyjnej produkcji roślinnej. Postęp hodowlany roślin uprawnych jak i w obszarze technologii uprawy, nawożenia, ochrony roślin i nawadniania w połączeniu z wykorzystaniem nowatorskiej technologii (zastosowanie dronów) doskonale wpisuje się w przedmiot operacji. Przedmiotem operacji będzie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Wzbogaceniem operacji będzie powstanie filmu z przedmiotowych „Dni Pola” zorganizowanych w czerwcu 2020 r. w Złotniku. </t>
  </si>
  <si>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2 szkolenia (Złotnik, Ośno Lubuskie) połączone adekwatnie z 2 pokazami polowymi (Złotnik, Połęcko) będą miały charakter innowacyjno-edukacyjny w połączeniu z praktyczną stroną hodowli ziemniaka. Zdobyta wiedza pozwoli na transfer wiedzy w zakresie dobrych praktyk wdrażania innowacji w rolnictwie i na obszarach wiejskich oraz promowania innowacyjnych technologii uprawy ziemniaka w województwie lubuskim. 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</si>
  <si>
    <t>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oraz inne podmioty i osoby zainteresowane tematyką</t>
  </si>
  <si>
    <t>Celem operacji w każdej z form jest wsparcie nawiązania kontaktów pomiędzy potencjalnymi członkami Grup Operacyjnych w aspekcie Krótkich Łańcuchów Dostaw Żywności będących zainteresowanymi złożeniem wniosków w ramach Działania "Współpraca". Wpływ pandemii ma aktualnie ogromny wpływ na zachowania konsumentów na rynku żywności. Podczas spotkań zostaną zaprezentowane tematy dotyczące możliwości uzyskania wsparcia finansowego w ramach działania "Współpraca" oraz zagadnienia rynku żywności, konsekwencji zaistniałej sytuacji epidemiologicznej dla organizacji sprzedaży produktów rolnych w aspekcie Krótkich Łańcuchów Dostaw. Wzbogaceniem operacji będzie powstanie materiałów informacyjnych w postaci broszury będącej kompendium wiedzy w zakresie Krótkich Łańcuchów Dostaw w tym sprzedaży i dostaw bezpośrednich produktów rolnych, działalności RHD.</t>
  </si>
  <si>
    <t xml:space="preserve">Dobre praktyki w rolnictwie łotewskim: hodowla bydła i przetwórstwo. Produkcja zwierzęca oraz przetwórstwo na Podlasiu wzorem innowacji. </t>
  </si>
  <si>
    <t>Celem operacji jest aktywizacja mieszkańców obszarów wiejskich, hodowców w ramach stworzenia partnerstw na rzecz reazliacji projektów dla powstania potencjalnych Grup Operacyjnych nakierowanych na innowacyjne rozwiązania w zakresie hodowli bydła oraz przetwórstwa. Przedstawienie dobrych praktyk w zakresie wdrażania innowacyjnych rozwiązań w rolnictwie i na obszarach wiejskich w tym m.in. w zakresie hodowli bydła mięsnego i mlecznego na przykładzie Łotwy będzie podstawą dla inspiracji nowatorskich projektów w przedmiocie działania "Współpraca". Wzbogaceniem operacji będzie poznanie innowacyjnych przykładów w prowadzeniu produkcji zwierzęcej oraz przetwórstwa na Podlasiu. Dobre praktyki w zakresie produktów regionalnych - produkcja i dystrybucja - krótkie łańcuchy dostaw żywności. Sieciowanie partnerów KSOW w połączeniu z identyfikacją partnerów na poczet powstania potencjalnych Grup Operacyjnych.</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</si>
  <si>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25 osób.  Tematem operacji jest wspieranie rozwoju przedsiębiorczości oraz wspieranie dywersyfikacji dochodu na obszarach wiejskich.</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</si>
  <si>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Przedmiotem operacji w 2021 roku jest powołanie Lokalnych Partnerstw Wodnych w pozostałych 36 powiatach województwa mazowieckiego, w tym przeprowadzenie cyklu szkoleń w 36 powiatach i stworzenie raportu w 8 powiatach.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</si>
  <si>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Konferencja-online, konkursy</t>
  </si>
  <si>
    <t>konferencja-online
liczba uczestników
konkursy
liczba uczestników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</si>
  <si>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</si>
  <si>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6
120
1
1
</t>
  </si>
  <si>
    <t>Nowoczesna i bezpieczna uprawa ziemniaka w województwie opolskim</t>
  </si>
  <si>
    <t>szkolenie on-line
liczba uczestników</t>
  </si>
  <si>
    <t>Broszura, e-broszura</t>
  </si>
  <si>
    <t>Celem operacji jest promowanie działalności zagród edukacyjnych jako przykładu innowacyjności w zakresie przedsiębiorczości na obszarach wiejskich. Przedmiotem operacji są 2 wyjazdy studyjne oraz publikacja. 
Wyjazdy odbędą się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Publikacja obejmie tematykę idei zagród edukacyjnych oraz charakterystykę wzorowo działających zagród edukacyjnych na terenie Wielkopolski.</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</si>
  <si>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Partnerstwa ds. Wody, obejmujących swym zasięgiem 30 powiatów woj. wielkopolskiego, w którego skład wejdą przedstawiciele  administracji publicznej, rolników, doradztwa rolniczego, nauki, a także opracowanie raportu podsumowującego spotkania LPW w 2020r.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</si>
  <si>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16 filmów oraz 5 wyjazdów studyjnych. Wyjazdy studyjne odbędą się do Gospodarstw Demonstracyjnych o różnym profilu produkcji.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t>
  </si>
  <si>
    <t xml:space="preserve">  konferencja + film krótkometrażowy </t>
  </si>
  <si>
    <t>wyjazd studyjny + film krótkometrażowy</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</si>
  <si>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Operacja realizowana będzie w roku 2020 w ilości 12 audycji, a w roku 2021 - 6 audycji </t>
  </si>
  <si>
    <t xml:space="preserve">rolnicy, mieszkańcy obszarów wiejskich, przedstawiciele doradztwa rolniczego,  pracownicy firm i instytucji działających na rzecz rolnictwa, osoby zainteresowane tematem innowacji w rolnictwie. </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</si>
  <si>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 Operacja jest pomysłem na wzrost konkurencyjności gospodarki oraz na wzrost liczby i jakości powiązań sieciowych. Misją ściśle powiązanych ze sobą form realizacji operacji jest ocalenie wielowiekowej tradycji regionu związanej z zielarstwem we współczesnych realiach gospodarczych. Aktywna promocja innowacyjnych produktów zielarskich oraz lepsze wykorzystanie walorów przyrodniczych regionu pobudzi nie tylko do aktywizacji społeczno-gospodarczej, ale  przyniesie wzrost atrakcyjności turystycznej regionu.</t>
  </si>
  <si>
    <t>rolnicy - właściciele małych gospodarstw, inni mieszkańcy obszarów wiejskich, w tym producenci żywności regionalnej, osoby zainteresowane rozpoczęciem działalności pozarolniczej, pracownicy nauki, pracownicy jednostek doradztwa rolniczego</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</si>
  <si>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się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</si>
  <si>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 odbiorcy zainteresowani tematyką  *mieszkańcy obszarów wiejskich, *rolnicy,                                              *doradcy/specjaliści PODR, *przedsiębiorcy sektora rolno-spożywczego,                                                 * przedstawiciele nauki i instytucji związanych z sektorem rolnym w województwie pomorskim.</t>
  </si>
  <si>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</si>
  <si>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z kolei materiał filmowy to  program w formie ok. 8 minutowego reportażu. W prezentowanych materiałach będą poruszane tematy odnośnie skutków występowania bakteriozy pierścieniowej i innych chorób w uprawie ziemniaka, jej diagnozowanie, odmiany zalecane do uprawy na terenie pomorza, jak kiedyś, a jak obecnie uprawiamy ziemniaki,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</si>
  <si>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*mieszkańcy obszarów wiejskich</t>
  </si>
  <si>
    <r>
      <t>200 egz.</t>
    </r>
    <r>
      <rPr>
        <sz val="10"/>
        <rFont val="Calibri"/>
        <family val="2"/>
        <charset val="238"/>
        <scheme val="minor"/>
      </rPr>
      <t xml:space="preserve"> (80 egz. dla uczestników konferencji + 120 egz. dla uczestników innych szkoleń, pokazów i wystaw bydła organizowanych przez PODR)</t>
    </r>
  </si>
  <si>
    <t>minimum            50 000 maksimum 800 000</t>
  </si>
  <si>
    <t>Załącznik nr 2 do uchwały nr 55 Grupy Roboczej do spraw Krajowej Sieci Obszarów Wiejskich z dnia 22 kwietnia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</si>
</sst>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zł&quot;_-;\-* #,##0.00\ &quot;zł&quot;_-;_-* &quot;-&quot;??\ &quot;zł&quot;_-;_-@_-"/>
    <numFmt numFmtId="43" formatCode="_-* #,##0.00_-;\-* #,##0.00_-;_-* &quot;-&quot;??_-;_-@_-"/>
    <numFmt numFmtId="164" formatCode="#,##0.00\ &quot;zł&quot;"/>
    <numFmt numFmtId="165" formatCode="[$-415]General"/>
    <numFmt numFmtId="166" formatCode="_-* #,##0.00\ _z_ł_-;\-* #,##0.00\ _z_ł_-;_-* &quot;-&quot;??\ _z_ł_-;_-@_-"/>
    <numFmt numFmtId="167" formatCode="#,##0.00\ _z_ł"/>
    <numFmt numFmtId="168" formatCode="#,##0.00&quot; zł&quot;"/>
    <numFmt numFmtId="169" formatCode="[$-415]mmm\-yy"/>
    <numFmt numFmtId="170" formatCode="yy\-mm"/>
    <numFmt numFmtId="171" formatCode="&quot;zł&quot;#,##0.00_);[Red]\(&quot;zł&quot;#,##0.00\)"/>
    <numFmt numFmtId="172" formatCode="#,##0.000"/>
    <numFmt numFmtId="173" formatCode="#,##0.00\ _z_ł;\-#,##0.00\ _z_ł"/>
    <numFmt numFmtId="174" formatCode="[$-415]#,##0.00"/>
    <numFmt numFmtId="175" formatCode="[$-415]0.00"/>
    <numFmt numFmtId="176" formatCode="[$-415]0"/>
    <numFmt numFmtId="177" formatCode="dd\-mmm"/>
  </numFmts>
  <fonts count="75"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name val="Arial CE"/>
      <charset val="238"/>
    </font>
    <font>
      <sz val="10"/>
      <name val="Calibri"/>
      <family val="2"/>
      <charset val="238"/>
      <scheme val="minor"/>
    </font>
    <font>
      <b/>
      <sz val="11"/>
      <color rgb="FFFF0000"/>
      <name val="Calibri"/>
      <family val="2"/>
      <charset val="238"/>
      <scheme val="minor"/>
    </font>
    <font>
      <sz val="11"/>
      <color theme="1"/>
      <name val="Calibri"/>
      <family val="2"/>
      <scheme val="minor"/>
    </font>
    <font>
      <sz val="11"/>
      <name val="Calibri"/>
      <family val="2"/>
      <charset val="238"/>
    </font>
    <font>
      <sz val="11"/>
      <color indexed="8"/>
      <name val="Calibri"/>
      <family val="2"/>
      <charset val="238"/>
      <scheme val="minor"/>
    </font>
    <font>
      <sz val="9"/>
      <color theme="1"/>
      <name val="Calibri"/>
      <family val="2"/>
      <charset val="238"/>
      <scheme val="minor"/>
    </font>
    <font>
      <sz val="12"/>
      <color theme="1"/>
      <name val="Calibri"/>
      <family val="2"/>
      <scheme val="minor"/>
    </font>
    <font>
      <b/>
      <sz val="12"/>
      <color theme="1"/>
      <name val="Calibri"/>
      <family val="2"/>
      <charset val="238"/>
      <scheme val="minor"/>
    </font>
    <font>
      <sz val="10"/>
      <name val="Arial"/>
      <family val="2"/>
      <charset val="238"/>
    </font>
    <font>
      <sz val="11"/>
      <color rgb="FF006100"/>
      <name val="Calibri"/>
      <family val="2"/>
      <charset val="238"/>
      <scheme val="minor"/>
    </font>
    <font>
      <i/>
      <sz val="11"/>
      <name val="Calibri"/>
      <family val="2"/>
      <charset val="238"/>
      <scheme val="minor"/>
    </font>
    <font>
      <b/>
      <sz val="13.5"/>
      <name val="Calibri"/>
      <family val="2"/>
      <charset val="238"/>
      <scheme val="minor"/>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sz val="11"/>
      <name val="Arial"/>
      <family val="2"/>
      <charset val="238"/>
    </font>
    <font>
      <sz val="11"/>
      <color rgb="FFFF0000"/>
      <name val="Calibri"/>
      <family val="2"/>
      <charset val="238"/>
    </font>
    <font>
      <b/>
      <sz val="11"/>
      <name val="Calibri"/>
      <family val="2"/>
      <charset val="238"/>
    </font>
    <font>
      <sz val="10"/>
      <name val="Times New Roman"/>
      <family val="1"/>
      <charset val="238"/>
    </font>
    <font>
      <b/>
      <sz val="11"/>
      <color rgb="FF000000"/>
      <name val="Calibri"/>
      <family val="2"/>
      <charset val="238"/>
    </font>
    <font>
      <strike/>
      <sz val="11"/>
      <name val="Calibri"/>
      <family val="2"/>
      <charset val="238"/>
      <scheme val="minor"/>
    </font>
    <font>
      <sz val="11"/>
      <color rgb="FF000000"/>
      <name val="Calibri"/>
      <family val="2"/>
      <charset val="238"/>
      <scheme val="minor"/>
    </font>
    <font>
      <sz val="14"/>
      <color theme="1"/>
      <name val="Calibri"/>
      <family val="2"/>
      <charset val="238"/>
      <scheme val="minor"/>
    </font>
    <font>
      <sz val="9"/>
      <name val="Calibri"/>
      <family val="2"/>
      <charset val="238"/>
      <scheme val="minor"/>
    </font>
    <font>
      <sz val="12"/>
      <name val="Arial CE"/>
      <charset val="238"/>
    </font>
    <font>
      <sz val="12"/>
      <name val="Calibri"/>
      <family val="2"/>
      <charset val="238"/>
      <scheme val="minor"/>
    </font>
    <font>
      <b/>
      <sz val="14"/>
      <color theme="1"/>
      <name val="Calibri"/>
      <family val="2"/>
      <charset val="238"/>
      <scheme val="minor"/>
    </font>
    <font>
      <sz val="14"/>
      <name val="Calibri"/>
      <family val="2"/>
      <charset val="238"/>
      <scheme val="minor"/>
    </font>
    <font>
      <sz val="11"/>
      <color theme="1" tint="4.9989318521683403E-2"/>
      <name val="Calibri"/>
      <family val="2"/>
      <scheme val="minor"/>
    </font>
    <font>
      <sz val="10"/>
      <color rgb="FFFF0000"/>
      <name val="Arial CE"/>
      <charset val="238"/>
    </font>
    <font>
      <b/>
      <sz val="11"/>
      <color theme="1" tint="4.9989318521683403E-2"/>
      <name val="Calibri"/>
      <family val="2"/>
      <scheme val="minor"/>
    </font>
    <font>
      <sz val="12"/>
      <name val="Calibri"/>
      <family val="2"/>
      <scheme val="minor"/>
    </font>
    <font>
      <sz val="11"/>
      <name val="Calibri"/>
      <family val="2"/>
      <scheme val="minor"/>
    </font>
    <font>
      <b/>
      <sz val="11"/>
      <name val="Calibri"/>
      <family val="2"/>
      <scheme val="minor"/>
    </font>
    <font>
      <b/>
      <sz val="12"/>
      <name val="Calibri"/>
      <family val="2"/>
      <charset val="238"/>
      <scheme val="minor"/>
    </font>
    <font>
      <sz val="12"/>
      <color indexed="8"/>
      <name val="Calibri"/>
      <family val="2"/>
      <charset val="238"/>
      <scheme val="minor"/>
    </font>
    <font>
      <b/>
      <sz val="16"/>
      <color theme="1"/>
      <name val="Calibri"/>
      <family val="2"/>
      <scheme val="minor"/>
    </font>
    <font>
      <sz val="11"/>
      <name val="Calibri"/>
      <family val="2"/>
    </font>
    <font>
      <sz val="11"/>
      <color rgb="FF9C6500"/>
      <name val="Calibri"/>
      <family val="2"/>
      <charset val="238"/>
      <scheme val="minor"/>
    </font>
    <font>
      <sz val="11"/>
      <color indexed="8"/>
      <name val="Calibri"/>
      <family val="2"/>
    </font>
    <font>
      <b/>
      <sz val="11"/>
      <color indexed="8"/>
      <name val="Calibri"/>
      <family val="2"/>
      <scheme val="minor"/>
    </font>
    <font>
      <sz val="14"/>
      <color rgb="FFFF0000"/>
      <name val="Calibri"/>
      <family val="2"/>
      <charset val="238"/>
      <scheme val="minor"/>
    </font>
    <font>
      <sz val="11"/>
      <color theme="1"/>
      <name val="Calibri"/>
      <family val="2"/>
      <charset val="238"/>
    </font>
    <font>
      <sz val="11"/>
      <color theme="1"/>
      <name val="Arial"/>
      <family val="2"/>
      <charset val="238"/>
    </font>
    <font>
      <b/>
      <u/>
      <sz val="11"/>
      <name val="Calibri"/>
      <family val="2"/>
      <charset val="238"/>
      <scheme val="minor"/>
    </font>
    <font>
      <sz val="12"/>
      <color rgb="FF000000"/>
      <name val="Calibri"/>
      <family val="2"/>
      <charset val="238"/>
    </font>
    <font>
      <sz val="12"/>
      <color indexed="8"/>
      <name val="Calibri"/>
      <family val="2"/>
      <charset val="238"/>
    </font>
    <font>
      <sz val="10"/>
      <color theme="1"/>
      <name val="Arial CE"/>
      <charset val="238"/>
    </font>
    <font>
      <sz val="11"/>
      <name val="Times New Roman"/>
      <family val="1"/>
      <charset val="238"/>
    </font>
    <font>
      <b/>
      <sz val="9"/>
      <color indexed="81"/>
      <name val="Tahoma"/>
      <family val="2"/>
    </font>
    <font>
      <sz val="9"/>
      <color indexed="81"/>
      <name val="Tahoma"/>
      <family val="2"/>
    </font>
    <font>
      <b/>
      <strike/>
      <sz val="11"/>
      <name val="Calibri"/>
      <family val="2"/>
      <charset val="238"/>
      <scheme val="minor"/>
    </font>
    <font>
      <i/>
      <sz val="11"/>
      <name val="Calibri"/>
      <family val="2"/>
      <charset val="238"/>
    </font>
    <font>
      <sz val="18"/>
      <color theme="1"/>
      <name val="Calibri"/>
      <family val="2"/>
      <charset val="238"/>
      <scheme val="minor"/>
    </font>
    <font>
      <sz val="16"/>
      <color theme="1"/>
      <name val="Calibri"/>
      <family val="2"/>
      <charset val="238"/>
      <scheme val="minor"/>
    </font>
    <font>
      <sz val="11"/>
      <color rgb="FF000000"/>
      <name val="Calibri"/>
      <family val="2"/>
      <charset val="1"/>
    </font>
    <font>
      <sz val="12"/>
      <name val="Calibri"/>
      <family val="2"/>
      <charset val="238"/>
    </font>
    <font>
      <strike/>
      <sz val="11"/>
      <name val="Calibri"/>
      <family val="2"/>
      <scheme val="minor"/>
    </font>
  </fonts>
  <fills count="1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99CC00"/>
        <bgColor rgb="FF92D050"/>
      </patternFill>
    </fill>
    <fill>
      <patternFill patternType="solid">
        <fgColor rgb="FFFFEB9C"/>
      </patternFill>
    </fill>
    <fill>
      <patternFill patternType="solid">
        <fgColor rgb="FF99CC00"/>
        <bgColor indexed="64"/>
      </patternFill>
    </fill>
    <fill>
      <patternFill patternType="solid">
        <fgColor rgb="FF92D050"/>
        <bgColor rgb="FF92D050"/>
      </patternFill>
    </fill>
    <fill>
      <patternFill patternType="solid">
        <fgColor rgb="FF99CC00"/>
        <bgColor rgb="FF99CC00"/>
      </patternFill>
    </fill>
    <fill>
      <patternFill patternType="solid">
        <fgColor rgb="FFFFFF66"/>
        <bgColor indexed="64"/>
      </patternFill>
    </fill>
    <fill>
      <patternFill patternType="solid">
        <fgColor rgb="FF99CC00"/>
        <bgColor rgb="FF77BC65"/>
      </patternFill>
    </fill>
    <fill>
      <patternFill patternType="solid">
        <fgColor theme="0"/>
        <bgColor rgb="FF99CC00"/>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8">
    <xf numFmtId="0" fontId="0" fillId="0" borderId="0"/>
    <xf numFmtId="44" fontId="6" fillId="0" borderId="0" applyFont="0" applyFill="0" applyBorder="0" applyAlignment="0" applyProtection="0"/>
    <xf numFmtId="165" fontId="8" fillId="0" borderId="0" applyBorder="0" applyProtection="0"/>
    <xf numFmtId="0" fontId="6" fillId="0" borderId="0"/>
    <xf numFmtId="0" fontId="11" fillId="6" borderId="0" applyBorder="0" applyProtection="0"/>
    <xf numFmtId="0" fontId="10" fillId="5" borderId="0" applyNumberFormat="0" applyBorder="0" applyAlignment="0" applyProtection="0"/>
    <xf numFmtId="0" fontId="3" fillId="0" borderId="0"/>
    <xf numFmtId="0" fontId="16" fillId="0" borderId="0"/>
    <xf numFmtId="0" fontId="16" fillId="0" borderId="0"/>
    <xf numFmtId="43" fontId="6" fillId="0" borderId="0" applyFont="0" applyFill="0" applyBorder="0" applyAlignment="0" applyProtection="0"/>
    <xf numFmtId="0" fontId="20" fillId="0" borderId="0"/>
    <xf numFmtId="0" fontId="22" fillId="0" borderId="0"/>
    <xf numFmtId="0" fontId="22" fillId="0" borderId="0"/>
    <xf numFmtId="43" fontId="6" fillId="0" borderId="0" applyFont="0" applyFill="0" applyBorder="0" applyAlignment="0" applyProtection="0"/>
    <xf numFmtId="0" fontId="23" fillId="9" borderId="0" applyNumberFormat="0" applyBorder="0" applyAlignment="0" applyProtection="0"/>
    <xf numFmtId="0" fontId="10" fillId="5" borderId="0" applyNumberFormat="0" applyBorder="0" applyAlignment="0" applyProtection="0"/>
    <xf numFmtId="44" fontId="6" fillId="0" borderId="0" applyFont="0" applyFill="0" applyBorder="0" applyAlignment="0" applyProtection="0"/>
    <xf numFmtId="0" fontId="55" fillId="11" borderId="0" applyNumberFormat="0" applyBorder="0" applyAlignment="0" applyProtection="0"/>
  </cellStyleXfs>
  <cellXfs count="1234">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4" fillId="0" borderId="0" xfId="0" applyFont="1"/>
    <xf numFmtId="0" fontId="0" fillId="0" borderId="0" xfId="0" applyAlignment="1">
      <alignment horizontal="center"/>
    </xf>
    <xf numFmtId="0" fontId="9" fillId="0" borderId="0" xfId="0" applyFont="1"/>
    <xf numFmtId="0" fontId="4" fillId="3" borderId="2" xfId="0" applyFont="1" applyFill="1"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7" borderId="2" xfId="0" applyNumberFormat="1" applyFill="1" applyBorder="1" applyAlignment="1">
      <alignment horizontal="center"/>
    </xf>
    <xf numFmtId="0" fontId="0" fillId="7" borderId="2" xfId="0" applyFill="1" applyBorder="1"/>
    <xf numFmtId="0" fontId="0" fillId="7" borderId="2" xfId="0" applyFill="1" applyBorder="1" applyAlignment="1">
      <alignment wrapText="1"/>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0" fillId="0" borderId="0" xfId="0" applyAlignment="1">
      <alignment vertical="center"/>
    </xf>
    <xf numFmtId="0" fontId="7" fillId="0" borderId="0" xfId="0" applyFont="1"/>
    <xf numFmtId="4" fontId="7" fillId="0" borderId="0" xfId="0" applyNumberFormat="1" applyFont="1"/>
    <xf numFmtId="0" fontId="0" fillId="0" borderId="0" xfId="0" applyFill="1"/>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7" fontId="0" fillId="0" borderId="2" xfId="0" applyNumberFormat="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0" xfId="0"/>
    <xf numFmtId="0" fontId="4" fillId="0" borderId="2" xfId="0" applyFont="1" applyBorder="1" applyAlignment="1">
      <alignment horizontal="left" vertical="center" wrapText="1"/>
    </xf>
    <xf numFmtId="0" fontId="4" fillId="0" borderId="0" xfId="0" applyFont="1" applyAlignment="1">
      <alignment vertical="center"/>
    </xf>
    <xf numFmtId="166" fontId="0" fillId="0" borderId="2" xfId="0" applyNumberFormat="1" applyBorder="1"/>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4" fontId="4" fillId="0" borderId="2" xfId="0" applyNumberFormat="1" applyFont="1" applyBorder="1" applyAlignment="1">
      <alignment horizontal="center" vertical="center" wrapText="1"/>
    </xf>
    <xf numFmtId="2" fontId="0" fillId="0" borderId="2" xfId="0" applyNumberFormat="1" applyBorder="1" applyAlignment="1">
      <alignment horizontal="center" vertical="center"/>
    </xf>
    <xf numFmtId="164" fontId="19" fillId="0" borderId="0" xfId="0" applyNumberFormat="1" applyFont="1" applyAlignment="1">
      <alignment horizontal="center" vertical="center"/>
    </xf>
    <xf numFmtId="0" fontId="0" fillId="3" borderId="0" xfId="0" applyFill="1"/>
    <xf numFmtId="0" fontId="3" fillId="0" borderId="0" xfId="0" applyFont="1" applyFill="1"/>
    <xf numFmtId="0" fontId="3" fillId="0" borderId="0" xfId="0" applyFont="1" applyFill="1" applyAlignment="1">
      <alignment horizontal="center" vertical="center"/>
    </xf>
    <xf numFmtId="0" fontId="0" fillId="0" borderId="0" xfId="0"/>
    <xf numFmtId="0" fontId="0" fillId="7" borderId="2" xfId="0" applyFill="1" applyBorder="1" applyAlignment="1">
      <alignment horizontal="center"/>
    </xf>
    <xf numFmtId="0" fontId="2"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1" fillId="0" borderId="0" xfId="0" applyFont="1"/>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 fontId="4" fillId="0" borderId="1" xfId="0" applyNumberFormat="1" applyFont="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13" fillId="0" borderId="0" xfId="0" applyFont="1" applyFill="1" applyAlignment="1">
      <alignment horizontal="center" vertical="center"/>
    </xf>
    <xf numFmtId="0" fontId="0" fillId="0" borderId="0" xfId="0" applyFill="1" applyAlignment="1">
      <alignment horizontal="left"/>
    </xf>
    <xf numFmtId="4" fontId="4" fillId="3" borderId="2" xfId="0" applyNumberFormat="1" applyFont="1" applyFill="1" applyBorder="1" applyAlignment="1">
      <alignment horizontal="center" vertical="center"/>
    </xf>
    <xf numFmtId="0" fontId="5" fillId="0" borderId="2" xfId="0" applyFont="1" applyBorder="1" applyAlignment="1">
      <alignment horizontal="center" vertical="center"/>
    </xf>
    <xf numFmtId="2" fontId="4" fillId="0" borderId="2" xfId="0" applyNumberFormat="1" applyFont="1" applyBorder="1" applyAlignment="1">
      <alignment horizontal="center" vertical="center"/>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164" fontId="0" fillId="3" borderId="0" xfId="0" applyNumberFormat="1" applyFill="1" applyAlignment="1">
      <alignment horizontal="center" vertical="center"/>
    </xf>
    <xf numFmtId="0" fontId="7" fillId="0" borderId="0" xfId="0" applyFont="1" applyAlignment="1">
      <alignment wrapText="1"/>
    </xf>
    <xf numFmtId="164" fontId="12" fillId="0" borderId="0" xfId="0" applyNumberFormat="1" applyFont="1" applyAlignment="1">
      <alignment horizontal="center" vertical="center"/>
    </xf>
    <xf numFmtId="0" fontId="12" fillId="0" borderId="0" xfId="0" applyFont="1"/>
    <xf numFmtId="0" fontId="0" fillId="0" borderId="0" xfId="0" applyAlignment="1">
      <alignment horizontal="center" vertical="center"/>
    </xf>
    <xf numFmtId="0" fontId="27" fillId="2" borderId="5"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2" xfId="0" applyFont="1" applyFill="1" applyBorder="1" applyAlignment="1">
      <alignment horizontal="center" vertical="center" wrapText="1"/>
    </xf>
    <xf numFmtId="1" fontId="27" fillId="2" borderId="2" xfId="0" applyNumberFormat="1" applyFont="1" applyFill="1" applyBorder="1" applyAlignment="1">
      <alignment horizontal="center" vertical="center" wrapText="1"/>
    </xf>
    <xf numFmtId="0" fontId="28" fillId="2" borderId="5" xfId="0" applyFont="1" applyFill="1" applyBorder="1" applyAlignment="1">
      <alignment horizontal="center" vertical="center"/>
    </xf>
    <xf numFmtId="4" fontId="27" fillId="2"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7" fillId="0" borderId="2" xfId="0" applyFont="1" applyBorder="1" applyAlignment="1">
      <alignment horizontal="center" vertical="center" wrapText="1"/>
    </xf>
    <xf numFmtId="0" fontId="32" fillId="0" borderId="2" xfId="0" applyFont="1" applyBorder="1" applyAlignment="1">
      <alignment horizontal="center" vertical="top" wrapText="1"/>
    </xf>
    <xf numFmtId="0" fontId="32" fillId="0" borderId="2" xfId="0" applyFont="1" applyBorder="1" applyAlignment="1">
      <alignment horizontal="center" vertical="center" wrapText="1"/>
    </xf>
    <xf numFmtId="0" fontId="0" fillId="10" borderId="5" xfId="0" applyFill="1" applyBorder="1" applyAlignment="1">
      <alignment horizontal="center" vertical="center" wrapText="1"/>
    </xf>
    <xf numFmtId="0" fontId="0" fillId="10" borderId="2" xfId="0" applyFill="1" applyBorder="1" applyAlignment="1">
      <alignment horizontal="center" vertical="center" wrapText="1"/>
    </xf>
    <xf numFmtId="1" fontId="0" fillId="10" borderId="2" xfId="0" applyNumberFormat="1" applyFill="1" applyBorder="1" applyAlignment="1">
      <alignment horizontal="center" vertical="center" wrapText="1"/>
    </xf>
    <xf numFmtId="0" fontId="0" fillId="10" borderId="5" xfId="0" applyFill="1" applyBorder="1" applyAlignment="1">
      <alignment horizontal="center" vertical="center"/>
    </xf>
    <xf numFmtId="4" fontId="0" fillId="10" borderId="2" xfId="0" applyNumberFormat="1" applyFill="1" applyBorder="1" applyAlignment="1">
      <alignment horizontal="center" vertical="center" wrapText="1"/>
    </xf>
    <xf numFmtId="0" fontId="5" fillId="0" borderId="2" xfId="0" applyFont="1" applyBorder="1" applyAlignment="1">
      <alignment horizontal="center" vertical="center" wrapText="1"/>
    </xf>
    <xf numFmtId="168" fontId="0" fillId="0" borderId="0" xfId="0" applyNumberFormat="1" applyAlignment="1">
      <alignment horizontal="center" vertical="center"/>
    </xf>
    <xf numFmtId="169" fontId="4" fillId="0" borderId="2" xfId="0" applyNumberFormat="1" applyFont="1" applyBorder="1" applyAlignment="1">
      <alignment horizontal="center" vertical="center" wrapText="1"/>
    </xf>
    <xf numFmtId="170" fontId="4" fillId="0" borderId="2" xfId="0" applyNumberFormat="1" applyFont="1" applyBorder="1" applyAlignment="1">
      <alignment horizontal="center" vertical="center" wrapText="1"/>
    </xf>
    <xf numFmtId="0" fontId="4" fillId="0" borderId="4" xfId="0" applyFont="1" applyBorder="1" applyAlignment="1">
      <alignment horizontal="center" vertical="center"/>
    </xf>
    <xf numFmtId="0" fontId="33" fillId="0" borderId="0" xfId="0" applyFont="1" applyAlignment="1">
      <alignment horizontal="left" vertical="center" wrapText="1"/>
    </xf>
    <xf numFmtId="4" fontId="0" fillId="0" borderId="2" xfId="0" applyNumberFormat="1" applyBorder="1" applyAlignment="1">
      <alignment horizontal="center" vertical="center"/>
    </xf>
    <xf numFmtId="0" fontId="36" fillId="0" borderId="0" xfId="0" applyFont="1"/>
    <xf numFmtId="0" fontId="0" fillId="0" borderId="0" xfId="0" applyAlignment="1">
      <alignment wrapText="1"/>
    </xf>
    <xf numFmtId="0" fontId="1" fillId="0" borderId="0" xfId="0" applyFont="1" applyAlignment="1">
      <alignment vertical="top"/>
    </xf>
    <xf numFmtId="0" fontId="39" fillId="0" borderId="0" xfId="0" applyFont="1" applyAlignment="1">
      <alignment vertical="top" wrapText="1"/>
    </xf>
    <xf numFmtId="49"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41" fillId="0" borderId="0" xfId="0" applyFont="1" applyAlignment="1">
      <alignment horizontal="center" vertical="center"/>
    </xf>
    <xf numFmtId="0" fontId="41" fillId="0" borderId="0" xfId="0" applyFont="1"/>
    <xf numFmtId="0" fontId="42" fillId="3" borderId="2" xfId="0" applyFont="1" applyFill="1" applyBorder="1" applyAlignment="1">
      <alignment horizontal="center" vertical="center"/>
    </xf>
    <xf numFmtId="0" fontId="42" fillId="3" borderId="2" xfId="0" applyFont="1" applyFill="1" applyBorder="1" applyAlignment="1">
      <alignment horizontal="center" vertical="center" wrapText="1"/>
    </xf>
    <xf numFmtId="4" fontId="42" fillId="3" borderId="2" xfId="0" applyNumberFormat="1" applyFont="1" applyFill="1" applyBorder="1" applyAlignment="1">
      <alignment horizontal="center" vertical="center"/>
    </xf>
    <xf numFmtId="171" fontId="42" fillId="3" borderId="2" xfId="0" applyNumberFormat="1" applyFont="1" applyFill="1" applyBorder="1" applyAlignment="1">
      <alignment horizontal="center" vertical="center"/>
    </xf>
    <xf numFmtId="164" fontId="42" fillId="0" borderId="0" xfId="0" applyNumberFormat="1" applyFont="1" applyAlignment="1">
      <alignment horizontal="center" vertical="center"/>
    </xf>
    <xf numFmtId="0" fontId="42" fillId="0" borderId="0" xfId="0" applyFont="1"/>
    <xf numFmtId="0" fontId="43" fillId="0" borderId="0" xfId="0" applyFont="1" applyAlignment="1">
      <alignment vertical="top"/>
    </xf>
    <xf numFmtId="1" fontId="2" fillId="4" borderId="2" xfId="0" applyNumberFormat="1" applyFont="1" applyFill="1" applyBorder="1" applyAlignment="1">
      <alignment horizontal="center" vertical="center" wrapText="1"/>
    </xf>
    <xf numFmtId="0" fontId="31" fillId="0" borderId="0" xfId="0" applyFont="1"/>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1" fontId="18" fillId="2" borderId="2" xfId="0" applyNumberFormat="1" applyFont="1" applyFill="1" applyBorder="1" applyAlignment="1">
      <alignment horizontal="center" vertical="center" wrapText="1"/>
    </xf>
    <xf numFmtId="0" fontId="18" fillId="2" borderId="5" xfId="0" applyFont="1" applyFill="1" applyBorder="1" applyAlignment="1">
      <alignment vertical="center" wrapText="1"/>
    </xf>
    <xf numFmtId="0" fontId="18" fillId="2" borderId="5" xfId="0" applyFont="1" applyFill="1" applyBorder="1" applyAlignment="1">
      <alignment horizontal="center" vertical="center"/>
    </xf>
    <xf numFmtId="4" fontId="18"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43" fillId="0" borderId="0" xfId="0" applyFont="1"/>
    <xf numFmtId="49" fontId="0" fillId="0" borderId="0" xfId="13" applyNumberFormat="1" applyFont="1" applyFill="1" applyBorder="1" applyAlignment="1">
      <alignment horizontal="right"/>
    </xf>
    <xf numFmtId="49" fontId="0" fillId="0" borderId="0" xfId="0" applyNumberFormat="1" applyAlignment="1">
      <alignment horizontal="right"/>
    </xf>
    <xf numFmtId="0" fontId="46" fillId="0" borderId="0" xfId="0" applyFont="1"/>
    <xf numFmtId="0" fontId="45" fillId="0" borderId="0" xfId="0" applyFont="1" applyAlignment="1">
      <alignment horizontal="center" vertical="center" wrapText="1"/>
    </xf>
    <xf numFmtId="0" fontId="47" fillId="0" borderId="0" xfId="0" applyFont="1" applyAlignment="1">
      <alignment horizontal="center" vertical="center" wrapText="1"/>
    </xf>
    <xf numFmtId="0" fontId="4" fillId="3" borderId="0" xfId="0" applyFont="1" applyFill="1" applyAlignment="1">
      <alignment vertical="center" wrapText="1"/>
    </xf>
    <xf numFmtId="166" fontId="0" fillId="0" borderId="0" xfId="0" applyNumberFormat="1"/>
    <xf numFmtId="4" fontId="0" fillId="0" borderId="2" xfId="0" applyNumberFormat="1" applyBorder="1"/>
    <xf numFmtId="4" fontId="0" fillId="0" borderId="2" xfId="0" applyNumberFormat="1" applyBorder="1" applyAlignment="1">
      <alignment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4" fillId="0" borderId="2" xfId="0" applyNumberFormat="1" applyFont="1" applyBorder="1" applyAlignment="1">
      <alignment horizontal="center" vertical="center"/>
    </xf>
    <xf numFmtId="0" fontId="7"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7"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3" borderId="0" xfId="0" applyFont="1" applyFill="1" applyAlignment="1">
      <alignment vertical="center"/>
    </xf>
    <xf numFmtId="0" fontId="42" fillId="0" borderId="0" xfId="0" applyFont="1" applyAlignment="1">
      <alignment vertical="center" wrapText="1"/>
    </xf>
    <xf numFmtId="4" fontId="7" fillId="0" borderId="0" xfId="0" applyNumberFormat="1" applyFont="1" applyAlignment="1">
      <alignment vertical="center"/>
    </xf>
    <xf numFmtId="0" fontId="51" fillId="0" borderId="0" xfId="0" applyFont="1" applyAlignment="1">
      <alignment vertical="center"/>
    </xf>
    <xf numFmtId="1" fontId="52" fillId="2" borderId="2" xfId="0" applyNumberFormat="1" applyFont="1" applyFill="1" applyBorder="1" applyAlignment="1">
      <alignment horizontal="center" vertical="center" wrapText="1"/>
    </xf>
    <xf numFmtId="4" fontId="7" fillId="0" borderId="0" xfId="0" applyNumberFormat="1" applyFont="1" applyAlignment="1">
      <alignment horizontal="center" vertical="center"/>
    </xf>
    <xf numFmtId="4" fontId="42" fillId="0" borderId="0" xfId="0" applyNumberFormat="1" applyFont="1" applyAlignment="1">
      <alignment horizontal="center" vertical="center"/>
    </xf>
    <xf numFmtId="4" fontId="42" fillId="0" borderId="0" xfId="0" applyNumberFormat="1" applyFont="1" applyAlignment="1">
      <alignment vertical="center"/>
    </xf>
    <xf numFmtId="0" fontId="0" fillId="3" borderId="2" xfId="0" applyFill="1" applyBorder="1" applyAlignment="1">
      <alignment horizontal="center"/>
    </xf>
    <xf numFmtId="4" fontId="0" fillId="3" borderId="2" xfId="0" applyNumberFormat="1" applyFill="1" applyBorder="1"/>
    <xf numFmtId="0" fontId="0" fillId="4" borderId="2" xfId="0" applyFill="1" applyBorder="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wrapText="1"/>
    </xf>
    <xf numFmtId="17" fontId="4" fillId="0" borderId="2" xfId="0" applyNumberFormat="1" applyFont="1" applyBorder="1" applyAlignment="1">
      <alignment horizontal="center" vertical="center" wrapText="1"/>
    </xf>
    <xf numFmtId="0" fontId="0" fillId="0" borderId="0" xfId="0"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xf>
    <xf numFmtId="0" fontId="52" fillId="2" borderId="2" xfId="0" applyFont="1" applyFill="1" applyBorder="1" applyAlignment="1">
      <alignment horizontal="center" vertical="center" wrapText="1"/>
    </xf>
    <xf numFmtId="4" fontId="52" fillId="2" borderId="2" xfId="0" applyNumberFormat="1" applyFont="1" applyFill="1" applyBorder="1" applyAlignment="1">
      <alignment horizontal="center" vertical="center" wrapText="1"/>
    </xf>
    <xf numFmtId="0" fontId="53" fillId="0" borderId="0" xfId="0" applyFont="1"/>
    <xf numFmtId="4" fontId="0" fillId="4" borderId="2" xfId="0" applyNumberFormat="1" applyFill="1" applyBorder="1" applyAlignment="1">
      <alignment horizontal="center"/>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20" fillId="0" borderId="0" xfId="0" applyFont="1"/>
    <xf numFmtId="0" fontId="49" fillId="0" borderId="0" xfId="0" applyFont="1"/>
    <xf numFmtId="4" fontId="49" fillId="0" borderId="0" xfId="0" applyNumberFormat="1" applyFont="1"/>
    <xf numFmtId="0" fontId="56" fillId="2" borderId="2" xfId="0" applyFont="1" applyFill="1" applyBorder="1" applyAlignment="1">
      <alignment horizontal="center" vertical="center" wrapText="1"/>
    </xf>
    <xf numFmtId="0" fontId="56" fillId="2" borderId="2" xfId="0" applyFont="1" applyFill="1" applyBorder="1" applyAlignment="1">
      <alignment horizontal="center" vertical="center"/>
    </xf>
    <xf numFmtId="4" fontId="56" fillId="2" borderId="2" xfId="0" applyNumberFormat="1" applyFont="1" applyFill="1" applyBorder="1" applyAlignment="1">
      <alignment horizontal="center" vertical="center" wrapText="1"/>
    </xf>
    <xf numFmtId="0" fontId="57" fillId="2" borderId="2" xfId="0" applyFont="1" applyFill="1" applyBorder="1" applyAlignment="1">
      <alignment horizontal="center" vertical="center"/>
    </xf>
    <xf numFmtId="1" fontId="56" fillId="2" borderId="2" xfId="0" applyNumberFormat="1" applyFont="1" applyFill="1" applyBorder="1" applyAlignment="1">
      <alignment horizontal="center" vertical="center" wrapText="1"/>
    </xf>
    <xf numFmtId="0" fontId="58" fillId="0" borderId="0" xfId="0" applyFont="1" applyAlignment="1">
      <alignment vertical="center"/>
    </xf>
    <xf numFmtId="4" fontId="4" fillId="0" borderId="2" xfId="0" applyNumberFormat="1" applyFont="1" applyBorder="1" applyAlignment="1">
      <alignment horizontal="center" wrapText="1"/>
    </xf>
    <xf numFmtId="4" fontId="4" fillId="0" borderId="2" xfId="0" applyNumberFormat="1" applyFont="1" applyBorder="1" applyAlignment="1">
      <alignment horizontal="center"/>
    </xf>
    <xf numFmtId="0" fontId="4" fillId="4" borderId="2" xfId="0" applyFont="1" applyFill="1" applyBorder="1" applyAlignment="1">
      <alignment horizontal="center"/>
    </xf>
    <xf numFmtId="0" fontId="4" fillId="0" borderId="0" xfId="0" applyFont="1" applyAlignment="1">
      <alignment horizontal="center" vertical="center" wrapText="1"/>
    </xf>
    <xf numFmtId="4"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7" fontId="4" fillId="0" borderId="0" xfId="0" applyNumberFormat="1" applyFont="1" applyAlignment="1">
      <alignment horizontal="center" vertical="center" wrapText="1"/>
    </xf>
    <xf numFmtId="49" fontId="4" fillId="0" borderId="0" xfId="0" applyNumberFormat="1"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left" vertical="top" wrapText="1"/>
    </xf>
    <xf numFmtId="0" fontId="5" fillId="0" borderId="0" xfId="0" applyFont="1"/>
    <xf numFmtId="0" fontId="0" fillId="0" borderId="0" xfId="0" applyAlignment="1">
      <alignment horizontal="left" vertical="top"/>
    </xf>
    <xf numFmtId="0" fontId="32" fillId="0" borderId="0" xfId="0" applyFont="1"/>
    <xf numFmtId="0" fontId="32" fillId="0" borderId="0" xfId="0" applyFont="1" applyAlignment="1">
      <alignment horizontal="left"/>
    </xf>
    <xf numFmtId="0" fontId="32" fillId="0" borderId="0" xfId="0" applyFont="1" applyAlignment="1">
      <alignment horizontal="left" vertical="top"/>
    </xf>
    <xf numFmtId="0" fontId="32" fillId="0" borderId="0" xfId="0" applyFont="1" applyAlignment="1">
      <alignment horizontal="center"/>
    </xf>
    <xf numFmtId="0" fontId="59" fillId="0" borderId="0" xfId="0" applyFont="1" applyAlignment="1">
      <alignment horizontal="center"/>
    </xf>
    <xf numFmtId="4" fontId="32" fillId="0" borderId="0" xfId="0" applyNumberFormat="1" applyFont="1"/>
    <xf numFmtId="166" fontId="32" fillId="0" borderId="0" xfId="0" applyNumberFormat="1" applyFont="1"/>
    <xf numFmtId="4" fontId="16" fillId="0" borderId="2" xfId="3" applyNumberFormat="1" applyFont="1" applyBorder="1" applyAlignment="1">
      <alignment horizontal="center" vertical="center"/>
    </xf>
    <xf numFmtId="0" fontId="8" fillId="0" borderId="3" xfId="3" applyFont="1" applyBorder="1" applyAlignment="1">
      <alignment horizontal="center" vertical="center"/>
    </xf>
    <xf numFmtId="0" fontId="60" fillId="4" borderId="2" xfId="3" applyFont="1" applyFill="1" applyBorder="1" applyAlignment="1">
      <alignment horizontal="center" vertical="center"/>
    </xf>
    <xf numFmtId="0" fontId="32" fillId="4" borderId="2" xfId="3" applyFont="1" applyFill="1" applyBorder="1" applyAlignment="1">
      <alignment horizontal="center" vertical="center"/>
    </xf>
    <xf numFmtId="49" fontId="4" fillId="0" borderId="3" xfId="0" applyNumberFormat="1" applyFont="1" applyBorder="1" applyAlignment="1">
      <alignment horizontal="center" vertical="top" wrapText="1"/>
    </xf>
    <xf numFmtId="0" fontId="0" fillId="3" borderId="0" xfId="0" applyFill="1" applyAlignment="1">
      <alignment vertical="center"/>
    </xf>
    <xf numFmtId="0" fontId="60" fillId="3" borderId="0" xfId="0" applyFont="1" applyFill="1"/>
    <xf numFmtId="0" fontId="32" fillId="3" borderId="0" xfId="0" applyFont="1" applyFill="1"/>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38" fillId="14" borderId="19" xfId="0" applyFont="1" applyFill="1" applyBorder="1" applyAlignment="1">
      <alignment horizontal="center" vertical="center" wrapText="1"/>
    </xf>
    <xf numFmtId="0" fontId="38" fillId="14" borderId="19" xfId="0" applyFont="1" applyFill="1" applyBorder="1" applyAlignment="1">
      <alignment horizontal="center" vertical="center"/>
    </xf>
    <xf numFmtId="4" fontId="38" fillId="14" borderId="18" xfId="0" applyNumberFormat="1" applyFont="1" applyFill="1" applyBorder="1" applyAlignment="1">
      <alignment horizontal="center" vertical="center" wrapText="1"/>
    </xf>
    <xf numFmtId="0" fontId="38" fillId="14" borderId="18" xfId="0" applyFont="1" applyFill="1" applyBorder="1" applyAlignment="1">
      <alignment horizontal="center" vertical="center" wrapText="1"/>
    </xf>
    <xf numFmtId="0" fontId="38" fillId="14" borderId="19" xfId="0" applyFont="1" applyFill="1" applyBorder="1" applyAlignment="1">
      <alignment horizontal="center" vertical="top"/>
    </xf>
    <xf numFmtId="1" fontId="38" fillId="14" borderId="18" xfId="0" applyNumberFormat="1" applyFont="1" applyFill="1" applyBorder="1" applyAlignment="1">
      <alignment horizontal="center" vertical="center" wrapText="1"/>
    </xf>
    <xf numFmtId="0" fontId="38" fillId="14" borderId="19" xfId="0" applyFont="1" applyFill="1" applyBorder="1" applyAlignment="1">
      <alignment horizontal="left" vertical="center" wrapText="1"/>
    </xf>
    <xf numFmtId="4" fontId="59" fillId="0" borderId="0" xfId="0" applyNumberFormat="1" applyFont="1"/>
    <xf numFmtId="4" fontId="0" fillId="0" borderId="2" xfId="0" applyNumberFormat="1" applyBorder="1" applyAlignment="1">
      <alignment horizontal="center"/>
    </xf>
    <xf numFmtId="4" fontId="4" fillId="0" borderId="0" xfId="0" applyNumberFormat="1" applyFont="1" applyAlignment="1">
      <alignment horizontal="center" vertical="center" wrapText="1"/>
    </xf>
    <xf numFmtId="0" fontId="2" fillId="2" borderId="2" xfId="0" applyFont="1" applyFill="1" applyBorder="1" applyAlignment="1">
      <alignment horizontal="center" vertical="center"/>
    </xf>
    <xf numFmtId="4" fontId="12" fillId="0" borderId="0" xfId="0" applyNumberFormat="1" applyFont="1"/>
    <xf numFmtId="4" fontId="49" fillId="3" borderId="2" xfId="0" applyNumberFormat="1" applyFont="1" applyFill="1" applyBorder="1" applyAlignment="1">
      <alignment horizontal="center" vertical="center"/>
    </xf>
    <xf numFmtId="0" fontId="49" fillId="3" borderId="2" xfId="0" applyFont="1" applyFill="1" applyBorder="1" applyAlignment="1">
      <alignment horizontal="center" vertical="center"/>
    </xf>
    <xf numFmtId="0" fontId="63" fillId="2" borderId="5" xfId="0" applyFont="1" applyFill="1" applyBorder="1" applyAlignment="1">
      <alignment horizontal="center" vertical="center" wrapText="1"/>
    </xf>
    <xf numFmtId="0" fontId="63" fillId="2" borderId="5" xfId="0" applyFont="1" applyFill="1" applyBorder="1" applyAlignment="1">
      <alignment horizontal="center" vertical="center"/>
    </xf>
    <xf numFmtId="4" fontId="63" fillId="2" borderId="2" xfId="0"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1" fontId="63" fillId="2" borderId="2" xfId="0" applyNumberFormat="1" applyFont="1" applyFill="1" applyBorder="1" applyAlignment="1">
      <alignment horizontal="center" vertical="center" wrapText="1"/>
    </xf>
    <xf numFmtId="0" fontId="21" fillId="0" borderId="0" xfId="0" applyFont="1"/>
    <xf numFmtId="0" fontId="0" fillId="4" borderId="2" xfId="0" applyFill="1" applyBorder="1" applyAlignment="1">
      <alignment horizontal="left"/>
    </xf>
    <xf numFmtId="0" fontId="4" fillId="0" borderId="0" xfId="3" applyFont="1" applyAlignment="1">
      <alignment horizontal="center" vertical="center" wrapText="1"/>
    </xf>
    <xf numFmtId="174" fontId="0" fillId="0" borderId="0" xfId="0" applyNumberFormat="1"/>
    <xf numFmtId="0" fontId="0" fillId="4" borderId="2" xfId="0" applyFill="1" applyBorder="1"/>
    <xf numFmtId="0" fontId="59" fillId="0" borderId="0" xfId="0" applyFont="1"/>
    <xf numFmtId="0" fontId="59" fillId="0" borderId="0" xfId="0" applyFont="1" applyAlignment="1">
      <alignment horizontal="center" vertical="center"/>
    </xf>
    <xf numFmtId="168" fontId="59" fillId="0" borderId="0" xfId="0" applyNumberFormat="1" applyFont="1" applyAlignment="1">
      <alignment horizontal="center" vertical="center"/>
    </xf>
    <xf numFmtId="0" fontId="64" fillId="0" borderId="0" xfId="0" applyFont="1" applyAlignment="1">
      <alignment horizontal="center" vertical="center"/>
    </xf>
    <xf numFmtId="0" fontId="0" fillId="14" borderId="19" xfId="0" applyFill="1" applyBorder="1" applyAlignment="1">
      <alignment horizontal="center" vertical="center" wrapText="1"/>
    </xf>
    <xf numFmtId="0" fontId="0" fillId="14" borderId="19" xfId="0" applyFill="1" applyBorder="1" applyAlignment="1">
      <alignment horizontal="center" vertical="center"/>
    </xf>
    <xf numFmtId="174" fontId="0" fillId="14" borderId="18" xfId="0" applyNumberFormat="1" applyFill="1" applyBorder="1" applyAlignment="1">
      <alignment horizontal="center" vertical="center" wrapText="1"/>
    </xf>
    <xf numFmtId="0" fontId="0" fillId="14" borderId="18" xfId="0" applyFill="1" applyBorder="1" applyAlignment="1">
      <alignment horizontal="center" vertical="center" wrapText="1"/>
    </xf>
    <xf numFmtId="176" fontId="0" fillId="14" borderId="18" xfId="0" applyNumberFormat="1" applyFill="1" applyBorder="1" applyAlignment="1">
      <alignment horizontal="center" vertical="center" wrapText="1"/>
    </xf>
    <xf numFmtId="4" fontId="7" fillId="0" borderId="2" xfId="0" applyNumberFormat="1" applyFont="1" applyBorder="1"/>
    <xf numFmtId="0" fontId="7" fillId="0" borderId="2" xfId="0" applyFont="1" applyBorder="1" applyAlignment="1">
      <alignment horizontal="center"/>
    </xf>
    <xf numFmtId="0" fontId="52" fillId="2" borderId="5" xfId="0" applyFont="1" applyFill="1" applyBorder="1" applyAlignment="1">
      <alignment horizontal="center" vertical="center" wrapText="1"/>
    </xf>
    <xf numFmtId="0" fontId="52" fillId="2" borderId="5" xfId="0" applyFont="1" applyFill="1" applyBorder="1" applyAlignment="1">
      <alignment horizontal="center" vertical="center"/>
    </xf>
    <xf numFmtId="0" fontId="51" fillId="0" borderId="0" xfId="0" applyFont="1"/>
    <xf numFmtId="4" fontId="0" fillId="3" borderId="0" xfId="0" applyNumberFormat="1" applyFill="1" applyAlignment="1">
      <alignment horizontal="center" vertical="center"/>
    </xf>
    <xf numFmtId="4" fontId="0" fillId="0" borderId="0" xfId="0" applyNumberFormat="1" applyAlignment="1">
      <alignment horizontal="center" vertical="center"/>
    </xf>
    <xf numFmtId="4" fontId="0" fillId="0" borderId="0" xfId="0" applyNumberFormat="1" applyAlignment="1">
      <alignment horizontal="center"/>
    </xf>
    <xf numFmtId="0" fontId="1" fillId="3" borderId="0" xfId="0" applyFont="1" applyFill="1" applyAlignment="1">
      <alignment vertical="center"/>
    </xf>
    <xf numFmtId="0" fontId="0" fillId="4" borderId="2" xfId="0" applyFill="1" applyBorder="1" applyAlignment="1">
      <alignment horizontal="right"/>
    </xf>
    <xf numFmtId="0" fontId="5" fillId="3" borderId="2" xfId="0" applyFont="1" applyFill="1" applyBorder="1" applyAlignment="1">
      <alignment horizontal="center" vertical="center" wrapText="1"/>
    </xf>
    <xf numFmtId="0" fontId="0" fillId="3" borderId="0" xfId="0" applyFill="1" applyAlignment="1">
      <alignment horizontal="center"/>
    </xf>
    <xf numFmtId="0" fontId="2" fillId="4" borderId="2" xfId="0" applyFont="1" applyFill="1" applyBorder="1" applyAlignment="1">
      <alignment horizontal="center" vertical="center"/>
    </xf>
    <xf numFmtId="4" fontId="0" fillId="3" borderId="0" xfId="0" applyNumberFormat="1" applyFill="1" applyAlignment="1">
      <alignment horizontal="center"/>
    </xf>
    <xf numFmtId="0" fontId="0" fillId="15" borderId="0" xfId="0" applyFill="1"/>
    <xf numFmtId="4" fontId="70" fillId="3" borderId="0" xfId="0" applyNumberFormat="1" applyFont="1" applyFill="1"/>
    <xf numFmtId="0" fontId="71" fillId="3" borderId="0" xfId="0" applyFont="1" applyFill="1"/>
    <xf numFmtId="0" fontId="17" fillId="0" borderId="0" xfId="0" applyFont="1"/>
    <xf numFmtId="0" fontId="0" fillId="16" borderId="5" xfId="0" applyFill="1" applyBorder="1" applyAlignment="1">
      <alignment horizontal="center" vertical="center" wrapText="1"/>
    </xf>
    <xf numFmtId="0" fontId="0" fillId="16" borderId="5" xfId="0" applyFill="1" applyBorder="1" applyAlignment="1">
      <alignment horizontal="center" vertical="center"/>
    </xf>
    <xf numFmtId="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 fontId="0" fillId="16" borderId="2" xfId="0" applyNumberFormat="1" applyFill="1" applyBorder="1" applyAlignment="1">
      <alignment horizontal="center" vertical="center" wrapText="1"/>
    </xf>
    <xf numFmtId="0" fontId="38" fillId="0" borderId="3" xfId="0" applyFont="1" applyBorder="1" applyAlignment="1">
      <alignment horizontal="center" vertical="center"/>
    </xf>
    <xf numFmtId="0" fontId="4" fillId="4" borderId="4" xfId="0" applyFont="1" applyFill="1" applyBorder="1" applyAlignment="1">
      <alignment horizontal="center" vertical="center"/>
    </xf>
    <xf numFmtId="0" fontId="4" fillId="3" borderId="0" xfId="0" applyFont="1" applyFill="1"/>
    <xf numFmtId="0" fontId="13" fillId="0" borderId="0" xfId="0" applyFont="1"/>
    <xf numFmtId="0" fontId="13" fillId="0" borderId="0" xfId="0" applyFont="1" applyAlignment="1">
      <alignment horizontal="center" vertical="center"/>
    </xf>
    <xf numFmtId="0" fontId="2" fillId="2" borderId="7" xfId="0" applyFont="1" applyFill="1" applyBorder="1" applyAlignment="1">
      <alignment horizontal="center" vertical="center"/>
    </xf>
    <xf numFmtId="2" fontId="0" fillId="0" borderId="0" xfId="0" applyNumberFormat="1"/>
    <xf numFmtId="0" fontId="54" fillId="0" borderId="0" xfId="0" applyFont="1" applyAlignment="1">
      <alignment horizontal="center" vertical="center" wrapText="1"/>
    </xf>
    <xf numFmtId="1" fontId="54" fillId="0" borderId="0" xfId="0" applyNumberFormat="1" applyFont="1" applyAlignment="1">
      <alignment horizontal="center" vertical="center" wrapText="1"/>
    </xf>
    <xf numFmtId="4" fontId="54" fillId="0" borderId="0" xfId="0" applyNumberFormat="1" applyFont="1" applyAlignment="1">
      <alignment horizontal="center" vertical="center" wrapText="1"/>
    </xf>
    <xf numFmtId="0" fontId="54" fillId="0" borderId="0" xfId="0" applyFont="1" applyAlignment="1">
      <alignment horizontal="left" wrapText="1"/>
    </xf>
    <xf numFmtId="4" fontId="71" fillId="3" borderId="0" xfId="0" applyNumberFormat="1" applyFont="1" applyFill="1"/>
    <xf numFmtId="0" fontId="0" fillId="4" borderId="2" xfId="0" applyFill="1" applyBorder="1" applyAlignment="1">
      <alignment horizont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2" xfId="0"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0" fillId="0" borderId="2" xfId="0" applyBorder="1" applyAlignment="1">
      <alignment horizontal="center" vertical="center"/>
    </xf>
    <xf numFmtId="0" fontId="18"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16" fontId="0" fillId="3" borderId="2" xfId="0" applyNumberFormat="1" applyFill="1" applyBorder="1" applyAlignment="1">
      <alignment horizontal="center" vertical="center" wrapText="1"/>
    </xf>
    <xf numFmtId="16" fontId="18" fillId="3"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6" fontId="4" fillId="3"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4" xfId="0"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1" xfId="0" applyFill="1" applyBorder="1" applyAlignment="1">
      <alignment horizontal="center" vertical="center"/>
    </xf>
    <xf numFmtId="0" fontId="17" fillId="3" borderId="2" xfId="0" applyFont="1" applyFill="1" applyBorder="1" applyAlignment="1">
      <alignment horizontal="center" vertical="center"/>
    </xf>
    <xf numFmtId="0" fontId="4" fillId="3" borderId="2" xfId="0" applyFont="1" applyFill="1" applyBorder="1"/>
    <xf numFmtId="4" fontId="4" fillId="3" borderId="2" xfId="0" applyNumberFormat="1" applyFont="1" applyFill="1" applyBorder="1" applyAlignment="1">
      <alignment horizontal="right" vertical="center"/>
    </xf>
    <xf numFmtId="0" fontId="0" fillId="3" borderId="5"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49" fontId="0" fillId="3" borderId="5"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0" fontId="0" fillId="3" borderId="5" xfId="0" applyFont="1" applyFill="1" applyBorder="1"/>
    <xf numFmtId="4" fontId="0" fillId="3" borderId="5" xfId="0" applyNumberFormat="1" applyFont="1" applyFill="1" applyBorder="1" applyAlignment="1">
      <alignment horizontal="center" vertical="center"/>
    </xf>
    <xf numFmtId="4" fontId="0" fillId="3" borderId="5" xfId="0" applyNumberFormat="1" applyFont="1" applyFill="1" applyBorder="1" applyAlignment="1">
      <alignment horizontal="right"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vertical="center"/>
    </xf>
    <xf numFmtId="4" fontId="4" fillId="3"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4" fontId="5"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49" fontId="4" fillId="3" borderId="2" xfId="0" quotePrefix="1" applyNumberFormat="1" applyFont="1" applyFill="1" applyBorder="1" applyAlignment="1">
      <alignment horizontal="center" vertical="center"/>
    </xf>
    <xf numFmtId="17" fontId="0" fillId="3" borderId="2" xfId="0" applyNumberFormat="1" applyFill="1" applyBorder="1" applyAlignment="1">
      <alignment horizontal="center" vertical="center" wrapText="1"/>
    </xf>
    <xf numFmtId="4" fontId="4" fillId="3" borderId="2" xfId="3" applyNumberFormat="1" applyFont="1" applyFill="1" applyBorder="1" applyAlignment="1">
      <alignment horizontal="center" vertical="center" wrapText="1"/>
    </xf>
    <xf numFmtId="0" fontId="4" fillId="3" borderId="0" xfId="0" applyFont="1" applyFill="1" applyAlignment="1">
      <alignment horizontal="center" vertical="center"/>
    </xf>
    <xf numFmtId="0" fontId="40" fillId="3" borderId="2" xfId="0" applyFont="1" applyFill="1" applyBorder="1" applyAlignment="1">
      <alignment horizontal="center" wrapText="1"/>
    </xf>
    <xf numFmtId="43" fontId="4" fillId="3" borderId="2" xfId="9"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center" wrapText="1"/>
    </xf>
    <xf numFmtId="17"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2" xfId="0" applyFont="1" applyFill="1" applyBorder="1" applyAlignment="1">
      <alignment horizontal="left" vertical="center"/>
    </xf>
    <xf numFmtId="0" fontId="30" fillId="3" borderId="2" xfId="0" applyFont="1" applyFill="1" applyBorder="1" applyAlignment="1">
      <alignment horizontal="center" vertical="center" wrapText="1"/>
    </xf>
    <xf numFmtId="4" fontId="14" fillId="3" borderId="2" xfId="0" applyNumberFormat="1" applyFont="1" applyFill="1" applyBorder="1" applyAlignment="1">
      <alignment vertical="center"/>
    </xf>
    <xf numFmtId="4" fontId="14" fillId="3" borderId="2" xfId="0" applyNumberFormat="1"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4" fontId="4" fillId="3" borderId="5" xfId="0" applyNumberFormat="1" applyFont="1" applyFill="1" applyBorder="1" applyAlignment="1">
      <alignment horizontal="center" vertical="center"/>
    </xf>
    <xf numFmtId="0" fontId="32"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4" fontId="17" fillId="3" borderId="2" xfId="0" applyNumberFormat="1" applyFont="1" applyFill="1" applyBorder="1" applyAlignment="1">
      <alignment horizontal="center" vertical="center"/>
    </xf>
    <xf numFmtId="0" fontId="17" fillId="3" borderId="2" xfId="0" applyFont="1" applyFill="1" applyBorder="1" applyAlignment="1">
      <alignment horizontal="left" vertical="top" wrapText="1"/>
    </xf>
    <xf numFmtId="49" fontId="4" fillId="3" borderId="1" xfId="0" applyNumberFormat="1" applyFont="1" applyFill="1" applyBorder="1" applyAlignment="1">
      <alignment horizontal="center" vertical="center" wrapText="1"/>
    </xf>
    <xf numFmtId="2" fontId="0" fillId="3" borderId="2" xfId="0" applyNumberFormat="1" applyFill="1" applyBorder="1" applyAlignment="1">
      <alignment horizontal="center" vertical="center"/>
    </xf>
    <xf numFmtId="0" fontId="40" fillId="3" borderId="2" xfId="0" applyFont="1" applyFill="1" applyBorder="1" applyAlignment="1">
      <alignment horizontal="center" vertical="center"/>
    </xf>
    <xf numFmtId="4" fontId="0" fillId="3" borderId="2" xfId="0" applyNumberForma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xf numFmtId="0" fontId="3" fillId="3" borderId="2" xfId="0" applyFont="1" applyFill="1" applyBorder="1"/>
    <xf numFmtId="0" fontId="0" fillId="3" borderId="2" xfId="0" applyFill="1" applyBorder="1"/>
    <xf numFmtId="164" fontId="4" fillId="3" borderId="0" xfId="0" applyNumberFormat="1" applyFont="1" applyFill="1" applyAlignment="1">
      <alignment horizontal="center" vertical="center"/>
    </xf>
    <xf numFmtId="4" fontId="4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3" borderId="1" xfId="0" applyFont="1" applyFill="1" applyBorder="1" applyAlignment="1">
      <alignment vertical="center"/>
    </xf>
    <xf numFmtId="0" fontId="4" fillId="3" borderId="7" xfId="0" applyFont="1" applyFill="1" applyBorder="1" applyAlignment="1">
      <alignment vertical="center"/>
    </xf>
    <xf numFmtId="49" fontId="4" fillId="3" borderId="4" xfId="0" applyNumberFormat="1" applyFont="1" applyFill="1" applyBorder="1" applyAlignment="1">
      <alignment horizontal="center" vertical="center" wrapText="1"/>
    </xf>
    <xf numFmtId="0" fontId="42" fillId="3" borderId="2" xfId="0" applyFont="1" applyFill="1" applyBorder="1" applyAlignment="1">
      <alignment horizontal="left" vertical="center" wrapText="1"/>
    </xf>
    <xf numFmtId="0" fontId="42" fillId="3" borderId="2" xfId="0" quotePrefix="1" applyFont="1" applyFill="1" applyBorder="1" applyAlignment="1">
      <alignment horizontal="center" vertical="center"/>
    </xf>
    <xf numFmtId="4" fontId="42" fillId="3" borderId="2" xfId="0" quotePrefix="1" applyNumberFormat="1" applyFont="1" applyFill="1" applyBorder="1" applyAlignment="1">
      <alignment horizontal="center" vertical="center"/>
    </xf>
    <xf numFmtId="4" fontId="42" fillId="3" borderId="2" xfId="0" applyNumberFormat="1" applyFont="1" applyFill="1" applyBorder="1" applyAlignment="1">
      <alignment horizontal="center" vertical="center" wrapText="1"/>
    </xf>
    <xf numFmtId="0" fontId="42" fillId="3" borderId="2" xfId="6" applyFont="1" applyFill="1" applyBorder="1" applyAlignment="1">
      <alignment horizontal="center" vertical="center" wrapText="1"/>
    </xf>
    <xf numFmtId="0" fontId="42" fillId="3" borderId="2" xfId="6" applyFont="1" applyFill="1" applyBorder="1" applyAlignment="1">
      <alignment vertical="center" wrapText="1"/>
    </xf>
    <xf numFmtId="0" fontId="42" fillId="3" borderId="2" xfId="6" applyFont="1" applyFill="1" applyBorder="1" applyAlignment="1">
      <alignment horizontal="center" vertical="center"/>
    </xf>
    <xf numFmtId="4" fontId="42" fillId="3" borderId="2" xfId="6" applyNumberFormat="1" applyFont="1" applyFill="1" applyBorder="1" applyAlignment="1">
      <alignment horizontal="center" vertical="center" wrapText="1"/>
    </xf>
    <xf numFmtId="4" fontId="42" fillId="3" borderId="2" xfId="0" applyNumberFormat="1" applyFont="1" applyFill="1" applyBorder="1" applyAlignment="1">
      <alignment horizontal="right" vertical="center"/>
    </xf>
    <xf numFmtId="4" fontId="42" fillId="3" borderId="2" xfId="6" applyNumberFormat="1" applyFont="1" applyFill="1" applyBorder="1" applyAlignment="1">
      <alignment vertical="center" wrapText="1"/>
    </xf>
    <xf numFmtId="49" fontId="42" fillId="3" borderId="2" xfId="0" applyNumberFormat="1" applyFont="1" applyFill="1" applyBorder="1" applyAlignment="1">
      <alignment horizontal="center" vertical="center" wrapText="1"/>
    </xf>
    <xf numFmtId="0" fontId="42" fillId="3" borderId="2" xfId="6" quotePrefix="1" applyFont="1" applyFill="1" applyBorder="1" applyAlignment="1">
      <alignment horizontal="center" vertical="center" wrapText="1"/>
    </xf>
    <xf numFmtId="17" fontId="42" fillId="3" borderId="2" xfId="0" applyNumberFormat="1" applyFont="1" applyFill="1" applyBorder="1" applyAlignment="1">
      <alignment horizontal="center" vertical="center" wrapText="1"/>
    </xf>
    <xf numFmtId="4" fontId="42" fillId="3" borderId="2" xfId="0" applyNumberFormat="1" applyFont="1" applyFill="1" applyBorder="1" applyAlignment="1">
      <alignment horizontal="right" vertical="center" wrapText="1"/>
    </xf>
    <xf numFmtId="0" fontId="42" fillId="3" borderId="5" xfId="6" applyFont="1" applyFill="1" applyBorder="1" applyAlignment="1">
      <alignment horizontal="center" vertical="center" wrapText="1"/>
    </xf>
    <xf numFmtId="0" fontId="42" fillId="3" borderId="5" xfId="6" applyFont="1" applyFill="1" applyBorder="1" applyAlignment="1">
      <alignment horizontal="left" vertical="center" wrapText="1"/>
    </xf>
    <xf numFmtId="0" fontId="42" fillId="3" borderId="5" xfId="6" applyFont="1" applyFill="1" applyBorder="1" applyAlignment="1">
      <alignment vertical="center" wrapText="1"/>
    </xf>
    <xf numFmtId="0" fontId="42" fillId="3" borderId="5" xfId="6" quotePrefix="1" applyFont="1" applyFill="1" applyBorder="1" applyAlignment="1">
      <alignment horizontal="center" vertical="center" wrapText="1"/>
    </xf>
    <xf numFmtId="4" fontId="42" fillId="3" borderId="5" xfId="6" applyNumberFormat="1" applyFont="1" applyFill="1" applyBorder="1" applyAlignment="1">
      <alignment vertical="center" wrapText="1"/>
    </xf>
    <xf numFmtId="4" fontId="42" fillId="3" borderId="5" xfId="6" applyNumberFormat="1" applyFont="1" applyFill="1" applyBorder="1" applyAlignment="1">
      <alignment horizontal="right" vertical="center" wrapText="1"/>
    </xf>
    <xf numFmtId="0" fontId="42" fillId="3" borderId="5" xfId="0" applyFont="1" applyFill="1" applyBorder="1" applyAlignment="1">
      <alignment horizontal="center" vertical="center" wrapText="1"/>
    </xf>
    <xf numFmtId="16" fontId="42" fillId="3" borderId="2" xfId="6" quotePrefix="1" applyNumberFormat="1" applyFont="1" applyFill="1" applyBorder="1" applyAlignment="1">
      <alignment horizontal="center" vertical="center" wrapText="1"/>
    </xf>
    <xf numFmtId="0" fontId="42" fillId="3" borderId="2" xfId="0" applyFont="1" applyFill="1" applyBorder="1" applyAlignment="1">
      <alignment vertical="center" wrapText="1"/>
    </xf>
    <xf numFmtId="4" fontId="42" fillId="3" borderId="2" xfId="0" applyNumberFormat="1" applyFont="1" applyFill="1" applyBorder="1" applyAlignment="1">
      <alignment vertical="center"/>
    </xf>
    <xf numFmtId="0" fontId="42" fillId="3" borderId="2" xfId="0" applyFont="1" applyFill="1" applyBorder="1" applyAlignment="1">
      <alignment horizontal="left" vertical="top" wrapText="1"/>
    </xf>
    <xf numFmtId="0" fontId="42" fillId="3" borderId="1" xfId="0" applyFont="1" applyFill="1" applyBorder="1" applyAlignment="1">
      <alignment horizontal="center" vertical="center"/>
    </xf>
    <xf numFmtId="0" fontId="42" fillId="3" borderId="1" xfId="6"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 xfId="0" applyFont="1" applyFill="1" applyBorder="1" applyAlignment="1">
      <alignment vertical="center" wrapText="1"/>
    </xf>
    <xf numFmtId="4" fontId="42" fillId="3" borderId="1"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17"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3" borderId="2" xfId="0" applyFont="1" applyFill="1" applyBorder="1"/>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54" fillId="3" borderId="2" xfId="0" applyFont="1" applyFill="1" applyBorder="1" applyAlignment="1">
      <alignment horizontal="center" vertical="center" wrapText="1"/>
    </xf>
    <xf numFmtId="0" fontId="49"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4" fontId="49" fillId="3" borderId="2" xfId="0" applyNumberFormat="1" applyFont="1" applyFill="1" applyBorder="1" applyAlignment="1">
      <alignment horizontal="center" vertical="center" wrapText="1"/>
    </xf>
    <xf numFmtId="0" fontId="49" fillId="3" borderId="2" xfId="0" applyFont="1" applyFill="1" applyBorder="1" applyAlignment="1">
      <alignment horizontal="center" vertical="center"/>
    </xf>
    <xf numFmtId="4" fontId="49" fillId="3" borderId="2" xfId="0" applyNumberFormat="1" applyFont="1" applyFill="1" applyBorder="1" applyAlignment="1">
      <alignment horizontal="center" vertical="center"/>
    </xf>
    <xf numFmtId="166" fontId="4" fillId="3" borderId="2"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3" fontId="4" fillId="3"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4" fillId="3" borderId="5"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4" fillId="3" borderId="2" xfId="0" applyFont="1" applyFill="1" applyBorder="1" applyAlignment="1">
      <alignment horizontal="left" vertical="center" wrapText="1"/>
    </xf>
    <xf numFmtId="17" fontId="4" fillId="3" borderId="2" xfId="0" applyNumberFormat="1" applyFont="1" applyFill="1" applyBorder="1" applyAlignment="1">
      <alignment horizontal="center" vertical="center" wrapText="1"/>
    </xf>
    <xf numFmtId="4" fontId="49" fillId="3" borderId="2" xfId="0" applyNumberFormat="1" applyFont="1" applyFill="1" applyBorder="1" applyAlignment="1">
      <alignment horizontal="center" vertical="center"/>
    </xf>
    <xf numFmtId="0" fontId="49" fillId="3" borderId="2" xfId="0" applyFont="1" applyFill="1" applyBorder="1" applyAlignment="1">
      <alignment horizontal="center" vertical="center"/>
    </xf>
    <xf numFmtId="0" fontId="49" fillId="3" borderId="2" xfId="0" applyFont="1" applyFill="1" applyBorder="1" applyAlignment="1">
      <alignment horizontal="center" vertical="center" wrapText="1"/>
    </xf>
    <xf numFmtId="0" fontId="54" fillId="3" borderId="2" xfId="0" applyFont="1" applyFill="1" applyBorder="1" applyAlignment="1">
      <alignment horizontal="center" vertical="center" wrapText="1"/>
    </xf>
    <xf numFmtId="4" fontId="49" fillId="3" borderId="2" xfId="0" applyNumberFormat="1" applyFont="1" applyFill="1" applyBorder="1" applyAlignment="1">
      <alignment horizontal="center" vertical="center" wrapText="1"/>
    </xf>
    <xf numFmtId="49" fontId="49" fillId="3" borderId="2" xfId="0" applyNumberFormat="1" applyFont="1" applyFill="1" applyBorder="1" applyAlignment="1">
      <alignment horizontal="center" vertical="center" wrapText="1"/>
    </xf>
    <xf numFmtId="1" fontId="49" fillId="3" borderId="2" xfId="0" applyNumberFormat="1" applyFont="1" applyFill="1" applyBorder="1" applyAlignment="1">
      <alignment horizontal="center" vertical="center" wrapText="1"/>
    </xf>
    <xf numFmtId="17" fontId="49" fillId="3" borderId="2" xfId="0" applyNumberFormat="1" applyFont="1" applyFill="1" applyBorder="1" applyAlignment="1">
      <alignment horizontal="center" vertical="center" wrapText="1"/>
    </xf>
    <xf numFmtId="17" fontId="49" fillId="3" borderId="2" xfId="0" quotePrefix="1" applyNumberFormat="1" applyFont="1" applyFill="1" applyBorder="1" applyAlignment="1">
      <alignment horizontal="center" vertical="center" wrapText="1"/>
    </xf>
    <xf numFmtId="43" fontId="49" fillId="3" borderId="2" xfId="13" applyFont="1" applyFill="1" applyBorder="1" applyAlignment="1">
      <alignment horizontal="center" vertical="center" wrapText="1"/>
    </xf>
    <xf numFmtId="43" fontId="49" fillId="3" borderId="2" xfId="13" applyFont="1" applyFill="1" applyBorder="1" applyAlignment="1">
      <alignment vertical="center" wrapText="1"/>
    </xf>
    <xf numFmtId="43" fontId="49" fillId="3" borderId="2" xfId="13" applyFont="1" applyFill="1" applyBorder="1" applyAlignment="1">
      <alignment horizontal="center" vertical="center"/>
    </xf>
    <xf numFmtId="49" fontId="49" fillId="3" borderId="2" xfId="0" applyNumberFormat="1" applyFont="1" applyFill="1" applyBorder="1" applyAlignment="1">
      <alignment horizontal="center" vertical="center" wrapText="1"/>
    </xf>
    <xf numFmtId="4" fontId="74" fillId="3" borderId="2" xfId="0" applyNumberFormat="1" applyFont="1" applyFill="1" applyBorder="1" applyAlignment="1">
      <alignment horizontal="center" vertical="center"/>
    </xf>
    <xf numFmtId="16" fontId="49" fillId="3" borderId="2" xfId="0" applyNumberFormat="1" applyFont="1" applyFill="1" applyBorder="1" applyAlignment="1">
      <alignment horizontal="center" vertical="center" wrapText="1"/>
    </xf>
    <xf numFmtId="4" fontId="74" fillId="3" borderId="2" xfId="0" applyNumberFormat="1" applyFont="1" applyFill="1" applyBorder="1" applyAlignment="1">
      <alignment horizontal="center" vertical="center" wrapText="1"/>
    </xf>
    <xf numFmtId="0" fontId="49" fillId="3" borderId="2" xfId="0" applyFont="1" applyFill="1" applyBorder="1"/>
    <xf numFmtId="0" fontId="49" fillId="3" borderId="4" xfId="0" applyFont="1" applyFill="1" applyBorder="1" applyAlignment="1">
      <alignment horizontal="center" vertical="center"/>
    </xf>
    <xf numFmtId="4" fontId="49" fillId="3" borderId="2" xfId="0" applyNumberFormat="1" applyFont="1" applyFill="1" applyBorder="1" applyAlignment="1">
      <alignment vertical="center"/>
    </xf>
    <xf numFmtId="0" fontId="49" fillId="3" borderId="4"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2" xfId="17" applyFont="1" applyFill="1" applyBorder="1" applyAlignment="1">
      <alignment horizontal="center" vertical="center" wrapText="1"/>
    </xf>
    <xf numFmtId="0" fontId="49" fillId="3" borderId="2" xfId="0" applyFont="1" applyFill="1" applyBorder="1" applyAlignment="1">
      <alignment horizontal="left" vertical="center" wrapText="1"/>
    </xf>
    <xf numFmtId="0" fontId="54" fillId="3" borderId="2" xfId="0" applyFont="1" applyFill="1" applyBorder="1" applyAlignment="1">
      <alignment horizontal="center" vertical="center"/>
    </xf>
    <xf numFmtId="0" fontId="54" fillId="3" borderId="2" xfId="0" applyFont="1" applyFill="1" applyBorder="1" applyAlignment="1">
      <alignment horizontal="center" wrapText="1"/>
    </xf>
    <xf numFmtId="0" fontId="54" fillId="3" borderId="2" xfId="4" applyFont="1" applyFill="1" applyBorder="1" applyAlignment="1" applyProtection="1">
      <alignment horizontal="center" vertical="center" wrapText="1"/>
    </xf>
    <xf numFmtId="0" fontId="49" fillId="3" borderId="5" xfId="0" applyFont="1" applyFill="1" applyBorder="1" applyAlignment="1">
      <alignment horizontal="center" vertical="center"/>
    </xf>
    <xf numFmtId="0" fontId="49" fillId="3" borderId="5"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9" fillId="3" borderId="1" xfId="0" applyFont="1" applyFill="1" applyBorder="1" applyAlignment="1">
      <alignment horizontal="center" vertical="center"/>
    </xf>
    <xf numFmtId="0" fontId="0" fillId="3" borderId="2" xfId="0" applyFill="1" applyBorder="1" applyAlignment="1">
      <alignment horizontal="left" vertical="center" wrapText="1"/>
    </xf>
    <xf numFmtId="0" fontId="0" fillId="3" borderId="2" xfId="0" applyFill="1" applyBorder="1" applyAlignment="1">
      <alignment vertical="center" wrapText="1"/>
    </xf>
    <xf numFmtId="0" fontId="4" fillId="3" borderId="2" xfId="0" applyFont="1" applyFill="1" applyBorder="1" applyAlignment="1">
      <alignment horizontal="left" vertical="top" wrapText="1"/>
    </xf>
    <xf numFmtId="49" fontId="4" fillId="3" borderId="2" xfId="0" applyNumberFormat="1" applyFont="1" applyFill="1" applyBorder="1" applyAlignment="1">
      <alignment horizontal="center" vertical="top" wrapText="1"/>
    </xf>
    <xf numFmtId="3" fontId="4" fillId="3" borderId="2"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4" fillId="3" borderId="0" xfId="0" applyFont="1" applyFill="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left" wrapText="1"/>
    </xf>
    <xf numFmtId="166"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4"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11" fontId="4" fillId="3" borderId="2" xfId="0" applyNumberFormat="1" applyFont="1" applyFill="1" applyBorder="1" applyAlignment="1">
      <alignment horizontal="center" vertical="center" wrapText="1"/>
    </xf>
    <xf numFmtId="1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4" fillId="3" borderId="19" xfId="0"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0" fontId="4" fillId="3" borderId="18" xfId="0" applyFont="1" applyFill="1" applyBorder="1" applyAlignment="1">
      <alignment horizontal="center" vertical="center"/>
    </xf>
    <xf numFmtId="169" fontId="4" fillId="3" borderId="18" xfId="0" applyNumberFormat="1" applyFont="1" applyFill="1" applyBorder="1" applyAlignment="1">
      <alignment horizontal="center" vertical="center" wrapText="1"/>
    </xf>
    <xf numFmtId="174" fontId="4" fillId="3" borderId="18" xfId="0" applyNumberFormat="1" applyFont="1" applyFill="1" applyBorder="1" applyAlignment="1">
      <alignment horizontal="center" vertical="center"/>
    </xf>
    <xf numFmtId="174" fontId="4" fillId="3" borderId="18"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4" fontId="4" fillId="3" borderId="18" xfId="0" applyNumberFormat="1" applyFont="1" applyFill="1" applyBorder="1" applyAlignment="1">
      <alignment horizontal="center" vertical="center" wrapText="1"/>
    </xf>
    <xf numFmtId="0" fontId="4" fillId="3" borderId="18" xfId="0" applyFont="1" applyFill="1" applyBorder="1" applyAlignment="1">
      <alignment vertical="center" wrapText="1"/>
    </xf>
    <xf numFmtId="174" fontId="4" fillId="3" borderId="2" xfId="0" applyNumberFormat="1" applyFont="1" applyFill="1" applyBorder="1" applyAlignment="1">
      <alignment horizontal="center" vertical="center"/>
    </xf>
    <xf numFmtId="0" fontId="51" fillId="3" borderId="2" xfId="0" applyFont="1" applyFill="1" applyBorder="1" applyAlignment="1">
      <alignment horizontal="center" vertical="center" wrapText="1"/>
    </xf>
    <xf numFmtId="0" fontId="42" fillId="3" borderId="2" xfId="0" applyFont="1" applyFill="1" applyBorder="1"/>
    <xf numFmtId="0" fontId="42" fillId="3" borderId="1" xfId="0" applyFont="1" applyFill="1" applyBorder="1" applyAlignment="1">
      <alignment horizontal="center" vertical="top" wrapText="1"/>
    </xf>
    <xf numFmtId="4" fontId="42" fillId="3" borderId="1" xfId="0" applyNumberFormat="1" applyFont="1" applyFill="1" applyBorder="1" applyAlignment="1">
      <alignment horizontal="center" vertical="center"/>
    </xf>
    <xf numFmtId="0" fontId="42" fillId="3" borderId="7" xfId="0" applyFont="1" applyFill="1" applyBorder="1" applyAlignment="1">
      <alignment horizontal="center" vertical="center" wrapText="1"/>
    </xf>
    <xf numFmtId="0" fontId="42" fillId="3" borderId="2" xfId="0" applyFont="1" applyFill="1" applyBorder="1" applyAlignment="1">
      <alignment vertical="center"/>
    </xf>
    <xf numFmtId="17" fontId="42" fillId="3" borderId="1"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0" fontId="42" fillId="3" borderId="1" xfId="0" applyFont="1" applyFill="1" applyBorder="1"/>
    <xf numFmtId="2" fontId="42" fillId="3" borderId="2" xfId="0" applyNumberFormat="1" applyFont="1" applyFill="1" applyBorder="1" applyAlignment="1">
      <alignment horizontal="center" vertical="center"/>
    </xf>
    <xf numFmtId="2" fontId="42" fillId="3" borderId="2" xfId="0" applyNumberFormat="1" applyFont="1" applyFill="1" applyBorder="1" applyAlignment="1">
      <alignment horizontal="center" vertical="center" wrapText="1"/>
    </xf>
    <xf numFmtId="0" fontId="51" fillId="3" borderId="2"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0" xfId="0" applyFont="1" applyFill="1" applyAlignment="1">
      <alignment horizontal="center" vertical="center" wrapText="1"/>
    </xf>
    <xf numFmtId="0" fontId="42" fillId="3" borderId="0" xfId="0" applyFont="1" applyFill="1" applyAlignment="1">
      <alignment horizontal="center" vertical="center"/>
    </xf>
    <xf numFmtId="3" fontId="42" fillId="3" borderId="1" xfId="0" applyNumberFormat="1" applyFont="1" applyFill="1" applyBorder="1" applyAlignment="1">
      <alignment horizontal="center" vertical="center"/>
    </xf>
    <xf numFmtId="4" fontId="42" fillId="3" borderId="1" xfId="0" applyNumberFormat="1" applyFont="1" applyFill="1" applyBorder="1" applyAlignment="1">
      <alignment vertical="center"/>
    </xf>
    <xf numFmtId="3" fontId="42" fillId="3" borderId="2" xfId="0" applyNumberFormat="1" applyFont="1" applyFill="1" applyBorder="1" applyAlignment="1">
      <alignment horizontal="center" vertical="center"/>
    </xf>
    <xf numFmtId="0" fontId="42" fillId="3" borderId="1" xfId="0" applyFont="1" applyFill="1" applyBorder="1" applyAlignment="1">
      <alignment horizontal="center" vertical="top"/>
    </xf>
    <xf numFmtId="0" fontId="42" fillId="3" borderId="2" xfId="0" applyFont="1" applyFill="1" applyBorder="1" applyAlignment="1">
      <alignment horizontal="center" vertical="top" wrapText="1"/>
    </xf>
    <xf numFmtId="0" fontId="42" fillId="3" borderId="2" xfId="0" applyFont="1" applyFill="1" applyBorder="1" applyAlignment="1">
      <alignment vertical="top" wrapText="1"/>
    </xf>
    <xf numFmtId="0" fontId="4" fillId="3" borderId="0" xfId="0" applyFont="1" applyFill="1" applyAlignment="1">
      <alignment horizontal="center" vertical="center" wrapText="1"/>
    </xf>
    <xf numFmtId="0" fontId="42" fillId="3" borderId="1" xfId="0" applyFont="1" applyFill="1" applyBorder="1" applyAlignment="1">
      <alignment vertical="center"/>
    </xf>
    <xf numFmtId="0" fontId="42" fillId="3" borderId="0" xfId="0" applyFont="1" applyFill="1"/>
    <xf numFmtId="0" fontId="51" fillId="3" borderId="0" xfId="0" applyFont="1" applyFill="1" applyAlignment="1">
      <alignment horizontal="center" vertical="center" wrapText="1"/>
    </xf>
    <xf numFmtId="0" fontId="42" fillId="3" borderId="2" xfId="0" applyFont="1" applyFill="1" applyBorder="1" applyAlignment="1">
      <alignment horizontal="left" wrapText="1"/>
    </xf>
    <xf numFmtId="2"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3" applyFont="1" applyFill="1" applyBorder="1" applyAlignment="1">
      <alignment horizontal="center" vertical="center" wrapText="1"/>
    </xf>
    <xf numFmtId="0" fontId="4" fillId="3" borderId="2" xfId="15" applyFont="1" applyFill="1" applyBorder="1" applyAlignment="1">
      <alignment vertical="center" wrapText="1"/>
    </xf>
    <xf numFmtId="0" fontId="65" fillId="3" borderId="2" xfId="0" applyFont="1" applyFill="1" applyBorder="1" applyAlignment="1">
      <alignment horizontal="center" vertical="center"/>
    </xf>
    <xf numFmtId="4" fontId="5" fillId="3" borderId="2" xfId="0" applyNumberFormat="1" applyFont="1" applyFill="1" applyBorder="1" applyAlignment="1">
      <alignment horizontal="center" vertical="center"/>
    </xf>
    <xf numFmtId="0" fontId="65" fillId="3" borderId="2"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49" fontId="17"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17" fillId="3" borderId="0" xfId="0" applyFont="1" applyFill="1" applyAlignment="1">
      <alignment horizontal="center" vertical="center"/>
    </xf>
    <xf numFmtId="0" fontId="17" fillId="17" borderId="2" xfId="0" applyFont="1" applyFill="1" applyBorder="1" applyAlignment="1">
      <alignment horizontal="center" vertical="center"/>
    </xf>
    <xf numFmtId="49" fontId="17" fillId="17" borderId="2" xfId="0" applyNumberFormat="1" applyFont="1" applyFill="1" applyBorder="1" applyAlignment="1">
      <alignment horizontal="center" vertical="center" wrapText="1"/>
    </xf>
    <xf numFmtId="0" fontId="17" fillId="17" borderId="2" xfId="0" applyFont="1" applyFill="1" applyBorder="1" applyAlignment="1">
      <alignment horizontal="center" vertical="center" wrapText="1"/>
    </xf>
    <xf numFmtId="0" fontId="0" fillId="17" borderId="2" xfId="0" applyFill="1" applyBorder="1" applyAlignment="1">
      <alignment horizontal="center" vertical="center" wrapText="1"/>
    </xf>
    <xf numFmtId="0" fontId="17" fillId="17" borderId="2" xfId="0" applyFont="1" applyFill="1" applyBorder="1" applyAlignment="1">
      <alignment horizontal="left" vertical="center"/>
    </xf>
    <xf numFmtId="4" fontId="17" fillId="17" borderId="2" xfId="0" applyNumberFormat="1" applyFont="1" applyFill="1" applyBorder="1" applyAlignment="1">
      <alignment horizontal="center" vertical="center"/>
    </xf>
    <xf numFmtId="49" fontId="0" fillId="17" borderId="2" xfId="0" applyNumberFormat="1" applyFill="1" applyBorder="1" applyAlignment="1">
      <alignment horizontal="center" vertical="center" wrapText="1"/>
    </xf>
    <xf numFmtId="2" fontId="49" fillId="3" borderId="2" xfId="0" applyNumberFormat="1" applyFont="1" applyFill="1" applyBorder="1" applyAlignment="1">
      <alignment horizontal="center" vertical="center"/>
    </xf>
    <xf numFmtId="49" fontId="49" fillId="3" borderId="5" xfId="0" applyNumberFormat="1" applyFont="1" applyFill="1" applyBorder="1" applyAlignment="1">
      <alignment horizontal="center" vertical="center" wrapText="1"/>
    </xf>
    <xf numFmtId="3" fontId="49" fillId="3" borderId="2" xfId="0" applyNumberFormat="1" applyFont="1" applyFill="1" applyBorder="1" applyAlignment="1">
      <alignment horizontal="center" vertical="center" wrapText="1"/>
    </xf>
    <xf numFmtId="3" fontId="49" fillId="3" borderId="2" xfId="0" applyNumberFormat="1" applyFont="1" applyFill="1" applyBorder="1" applyAlignment="1">
      <alignment horizontal="center" vertical="center"/>
    </xf>
    <xf numFmtId="0" fontId="49" fillId="3" borderId="2" xfId="0" applyFont="1" applyFill="1" applyBorder="1" applyAlignment="1">
      <alignment wrapText="1"/>
    </xf>
    <xf numFmtId="0" fontId="49" fillId="3" borderId="3" xfId="0" applyFont="1" applyFill="1" applyBorder="1" applyAlignment="1">
      <alignment horizontal="left" vertical="center" wrapText="1"/>
    </xf>
    <xf numFmtId="0" fontId="49" fillId="3" borderId="4" xfId="0" applyFont="1" applyFill="1" applyBorder="1" applyAlignment="1">
      <alignment wrapText="1"/>
    </xf>
    <xf numFmtId="0" fontId="49" fillId="3" borderId="1" xfId="0" applyFont="1" applyFill="1" applyBorder="1" applyAlignment="1">
      <alignment horizontal="left" vertical="center" wrapText="1"/>
    </xf>
    <xf numFmtId="4" fontId="49" fillId="3" borderId="4" xfId="0" applyNumberFormat="1" applyFont="1" applyFill="1" applyBorder="1" applyAlignment="1">
      <alignment horizontal="center" vertical="center" wrapText="1"/>
    </xf>
    <xf numFmtId="0" fontId="49" fillId="3" borderId="0" xfId="0" applyFont="1" applyFill="1" applyAlignment="1">
      <alignment horizontal="center" vertical="center"/>
    </xf>
    <xf numFmtId="0" fontId="49" fillId="3" borderId="2" xfId="0" applyFont="1" applyFill="1" applyBorder="1" applyAlignment="1">
      <alignment vertical="center" wrapText="1"/>
    </xf>
    <xf numFmtId="0" fontId="49" fillId="3" borderId="0" xfId="0" applyFont="1" applyFill="1" applyAlignment="1">
      <alignment horizontal="left" vertical="center" wrapText="1"/>
    </xf>
    <xf numFmtId="0" fontId="49" fillId="3" borderId="0" xfId="0" applyFont="1" applyFill="1" applyAlignment="1">
      <alignment horizontal="center" vertical="center" wrapText="1"/>
    </xf>
    <xf numFmtId="0" fontId="50" fillId="3" borderId="1" xfId="0" applyFont="1" applyFill="1" applyBorder="1" applyAlignment="1">
      <alignment horizontal="center" vertical="center" wrapText="1"/>
    </xf>
    <xf numFmtId="0" fontId="54" fillId="3" borderId="1" xfId="0" applyFont="1" applyFill="1" applyBorder="1" applyAlignment="1">
      <alignment horizontal="center" vertical="center"/>
    </xf>
    <xf numFmtId="0" fontId="54" fillId="3" borderId="5" xfId="0" applyFont="1" applyFill="1" applyBorder="1" applyAlignment="1">
      <alignment horizontal="center" vertical="center"/>
    </xf>
    <xf numFmtId="177" fontId="17"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2" fontId="4" fillId="3" borderId="5"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32" fillId="3" borderId="1" xfId="0" applyFont="1" applyFill="1" applyBorder="1" applyAlignment="1">
      <alignment horizontal="center" vertical="center" wrapText="1"/>
    </xf>
    <xf numFmtId="165" fontId="42" fillId="3" borderId="2" xfId="2" applyFont="1" applyFill="1" applyBorder="1" applyAlignment="1">
      <alignment horizontal="center" vertical="center" wrapText="1"/>
    </xf>
    <xf numFmtId="0" fontId="4" fillId="3" borderId="2" xfId="3" applyFont="1" applyFill="1" applyBorder="1"/>
    <xf numFmtId="17" fontId="4" fillId="3" borderId="2" xfId="3" applyNumberFormat="1" applyFont="1" applyFill="1" applyBorder="1" applyAlignment="1">
      <alignment horizontal="center" vertical="center" wrapText="1"/>
    </xf>
    <xf numFmtId="4" fontId="4" fillId="3" borderId="2" xfId="3" applyNumberFormat="1" applyFont="1" applyFill="1" applyBorder="1" applyAlignment="1">
      <alignment horizontal="center" vertical="center"/>
    </xf>
    <xf numFmtId="3" fontId="42" fillId="3" borderId="2" xfId="0" applyNumberFormat="1" applyFont="1" applyFill="1" applyBorder="1" applyAlignment="1">
      <alignment horizontal="center" vertical="center" wrapText="1"/>
    </xf>
    <xf numFmtId="0" fontId="73" fillId="3" borderId="2" xfId="0" applyFont="1" applyFill="1" applyBorder="1" applyAlignment="1">
      <alignment horizontal="center" vertical="center" wrapText="1"/>
    </xf>
    <xf numFmtId="0" fontId="42" fillId="3" borderId="4" xfId="0" applyFont="1" applyFill="1" applyBorder="1" applyAlignment="1">
      <alignment horizontal="center" vertical="center" wrapText="1"/>
    </xf>
    <xf numFmtId="2" fontId="42" fillId="3" borderId="2" xfId="2" applyNumberFormat="1" applyFont="1" applyFill="1" applyBorder="1" applyAlignment="1">
      <alignment horizontal="center" vertical="center" wrapText="1"/>
    </xf>
    <xf numFmtId="0" fontId="0" fillId="4" borderId="2" xfId="0" applyFill="1" applyBorder="1" applyAlignment="1">
      <alignment horizontal="center"/>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xf>
    <xf numFmtId="0" fontId="52" fillId="2" borderId="2" xfId="0" applyFont="1" applyFill="1" applyBorder="1" applyAlignment="1">
      <alignment horizontal="center" vertical="center" wrapText="1"/>
    </xf>
    <xf numFmtId="4" fontId="52"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42" fillId="2" borderId="2" xfId="0" applyFont="1" applyFill="1" applyBorder="1" applyAlignment="1">
      <alignment horizontal="center" vertical="center" wrapText="1"/>
    </xf>
    <xf numFmtId="0" fontId="0" fillId="0" borderId="2" xfId="0" applyBorder="1" applyAlignment="1">
      <alignment horizontal="center"/>
    </xf>
    <xf numFmtId="0" fontId="0" fillId="3" borderId="2" xfId="0" applyFill="1" applyBorder="1" applyAlignment="1">
      <alignment horizontal="center" vertical="center"/>
    </xf>
    <xf numFmtId="0" fontId="4" fillId="3" borderId="2"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2" xfId="0" applyFont="1" applyFill="1" applyBorder="1" applyAlignment="1">
      <alignment horizontal="center" vertical="center"/>
    </xf>
    <xf numFmtId="4" fontId="49" fillId="3" borderId="2" xfId="0" applyNumberFormat="1" applyFont="1" applyFill="1" applyBorder="1" applyAlignment="1">
      <alignment horizontal="center" vertical="center"/>
    </xf>
    <xf numFmtId="0" fontId="49" fillId="3" borderId="2" xfId="15" applyFont="1" applyFill="1" applyBorder="1" applyAlignment="1">
      <alignment horizontal="center" vertical="center" wrapText="1"/>
    </xf>
    <xf numFmtId="0" fontId="54"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5" fillId="3" borderId="2" xfId="0" applyFont="1" applyFill="1" applyBorder="1" applyAlignment="1">
      <alignment horizontal="center" vertical="center" wrapText="1"/>
    </xf>
    <xf numFmtId="0" fontId="0" fillId="0" borderId="2" xfId="0" applyBorder="1" applyAlignment="1">
      <alignment horizontal="center" vertical="center"/>
    </xf>
    <xf numFmtId="0" fontId="51" fillId="3" borderId="5" xfId="0" applyFont="1" applyFill="1" applyBorder="1" applyAlignment="1">
      <alignment horizontal="center" vertical="center" wrapText="1"/>
    </xf>
    <xf numFmtId="4" fontId="42" fillId="3" borderId="5" xfId="0" applyNumberFormat="1" applyFont="1" applyFill="1" applyBorder="1" applyAlignment="1">
      <alignment horizontal="center" vertical="center"/>
    </xf>
    <xf numFmtId="4" fontId="17" fillId="3" borderId="2" xfId="0" applyNumberFormat="1" applyFont="1" applyFill="1" applyBorder="1" applyAlignment="1">
      <alignment horizontal="center" vertical="center"/>
    </xf>
    <xf numFmtId="0" fontId="17" fillId="3" borderId="2" xfId="0" applyFont="1" applyFill="1" applyBorder="1" applyAlignment="1">
      <alignment horizontal="center" vertical="center"/>
    </xf>
    <xf numFmtId="4" fontId="17" fillId="3" borderId="2" xfId="0" applyNumberFormat="1" applyFont="1" applyFill="1" applyBorder="1" applyAlignment="1">
      <alignment horizontal="center" vertical="center" wrapText="1"/>
    </xf>
    <xf numFmtId="0" fontId="0" fillId="7" borderId="2" xfId="0" applyFill="1" applyBorder="1" applyAlignment="1"/>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4" fontId="4" fillId="0" borderId="7"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5" xfId="0" applyNumberFormat="1" applyFont="1" applyBorder="1" applyAlignment="1">
      <alignment horizontal="center" vertical="center"/>
    </xf>
    <xf numFmtId="0" fontId="4" fillId="3"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5" fillId="0" borderId="7" xfId="0" applyFont="1" applyBorder="1" applyAlignment="1">
      <alignment horizontal="center" vertical="center"/>
    </xf>
    <xf numFmtId="3" fontId="18" fillId="3" borderId="1" xfId="0" applyNumberFormat="1" applyFont="1" applyFill="1" applyBorder="1" applyAlignment="1">
      <alignment horizontal="center" vertical="center" wrapText="1"/>
    </xf>
    <xf numFmtId="3" fontId="18" fillId="3" borderId="7" xfId="0" applyNumberFormat="1" applyFont="1" applyFill="1" applyBorder="1" applyAlignment="1">
      <alignment horizontal="center" vertical="center" wrapText="1"/>
    </xf>
    <xf numFmtId="3" fontId="18" fillId="3" borderId="5"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8" fillId="3" borderId="7" xfId="0"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3" fontId="0" fillId="3" borderId="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5" xfId="0" applyNumberFormat="1" applyFill="1" applyBorder="1" applyAlignment="1">
      <alignment horizontal="center" vertical="center"/>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2" fontId="0" fillId="3" borderId="1" xfId="0" applyNumberFormat="1" applyFill="1" applyBorder="1" applyAlignment="1">
      <alignment horizontal="center" vertical="center"/>
    </xf>
    <xf numFmtId="2" fontId="0" fillId="3" borderId="7" xfId="0" applyNumberFormat="1" applyFill="1" applyBorder="1" applyAlignment="1">
      <alignment horizontal="center" vertical="center"/>
    </xf>
    <xf numFmtId="2" fontId="0" fillId="3" borderId="5" xfId="0" applyNumberFormat="1" applyFill="1" applyBorder="1" applyAlignment="1">
      <alignment horizontal="center" vertical="center"/>
    </xf>
    <xf numFmtId="17" fontId="0" fillId="3" borderId="1" xfId="0" applyNumberFormat="1" applyFill="1" applyBorder="1" applyAlignment="1">
      <alignment horizontal="center" vertical="center" wrapText="1"/>
    </xf>
    <xf numFmtId="17" fontId="0" fillId="3" borderId="5" xfId="0" applyNumberFormat="1" applyFill="1" applyBorder="1" applyAlignment="1">
      <alignment horizontal="center" vertical="center" wrapText="1"/>
    </xf>
    <xf numFmtId="0" fontId="0" fillId="3" borderId="2" xfId="0" applyFill="1"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4" xfId="0" applyFont="1" applyFill="1" applyBorder="1" applyAlignment="1">
      <alignment horizontal="center"/>
    </xf>
    <xf numFmtId="0" fontId="1" fillId="0" borderId="0" xfId="0" applyFont="1" applyAlignment="1">
      <alignment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5" xfId="0" applyFont="1" applyFill="1" applyBorder="1" applyAlignment="1">
      <alignment horizontal="center"/>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2" fontId="14" fillId="0" borderId="1"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4" fillId="0" borderId="2" xfId="0" applyFont="1" applyBorder="1" applyAlignment="1">
      <alignment horizontal="center" vertical="center" wrapText="1"/>
    </xf>
    <xf numFmtId="0" fontId="21" fillId="0" borderId="0" xfId="0" applyFont="1" applyAlignment="1">
      <alignment horizontal="left" wrapText="1"/>
    </xf>
    <xf numFmtId="17" fontId="4" fillId="3" borderId="1"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0" fontId="4" fillId="3" borderId="7" xfId="0" applyFont="1" applyFill="1" applyBorder="1" applyAlignment="1">
      <alignment horizontal="center"/>
    </xf>
    <xf numFmtId="17"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xf numFmtId="167" fontId="0" fillId="3" borderId="1" xfId="0" applyNumberFormat="1" applyFill="1" applyBorder="1" applyAlignment="1">
      <alignment horizontal="center" vertical="center" wrapText="1"/>
    </xf>
    <xf numFmtId="167" fontId="0" fillId="3" borderId="5"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167" fontId="0" fillId="0" borderId="1" xfId="0" applyNumberFormat="1" applyBorder="1" applyAlignment="1">
      <alignment horizontal="center" vertical="center" wrapText="1"/>
    </xf>
    <xf numFmtId="167"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0" borderId="2" xfId="0" applyFont="1" applyBorder="1" applyAlignment="1">
      <alignment horizontal="center" vertical="center"/>
    </xf>
    <xf numFmtId="0" fontId="0" fillId="4" borderId="4"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4" fillId="3" borderId="5" xfId="0" applyFont="1" applyFill="1" applyBorder="1"/>
    <xf numFmtId="0" fontId="4" fillId="3" borderId="2" xfId="0" applyFont="1" applyFill="1" applyBorder="1"/>
    <xf numFmtId="4" fontId="4" fillId="3" borderId="2" xfId="0" applyNumberFormat="1" applyFont="1" applyFill="1" applyBorder="1" applyAlignment="1">
      <alignment horizontal="center" vertical="center" wrapText="1"/>
    </xf>
    <xf numFmtId="0" fontId="4" fillId="3" borderId="7" xfId="0" applyFont="1" applyFill="1" applyBorder="1"/>
    <xf numFmtId="0" fontId="14" fillId="3"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xf>
    <xf numFmtId="0" fontId="14" fillId="3" borderId="5" xfId="0" applyFont="1" applyFill="1" applyBorder="1" applyAlignment="1">
      <alignment horizontal="center" vertical="center" wrapText="1"/>
    </xf>
    <xf numFmtId="17"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xf>
    <xf numFmtId="4" fontId="14" fillId="3" borderId="1" xfId="0" applyNumberFormat="1" applyFont="1" applyFill="1" applyBorder="1" applyAlignment="1">
      <alignment horizontal="center" vertical="center"/>
    </xf>
    <xf numFmtId="4" fontId="14" fillId="3" borderId="5"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14" fillId="3" borderId="5" xfId="0" applyFont="1" applyFill="1" applyBorder="1" applyAlignment="1">
      <alignment horizontal="left" vertical="center" wrapText="1"/>
    </xf>
    <xf numFmtId="17" fontId="14" fillId="3" borderId="1" xfId="0" applyNumberFormat="1" applyFont="1" applyFill="1" applyBorder="1" applyAlignment="1">
      <alignment horizontal="center" vertical="center" wrapText="1"/>
    </xf>
    <xf numFmtId="17" fontId="14" fillId="3" borderId="5"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5" fillId="0" borderId="0" xfId="0" applyFont="1" applyAlignment="1">
      <alignment horizontal="left"/>
    </xf>
    <xf numFmtId="0" fontId="26" fillId="0" borderId="12" xfId="0" applyFont="1" applyBorder="1" applyAlignment="1">
      <alignment horizontal="right"/>
    </xf>
    <xf numFmtId="0" fontId="27" fillId="2" borderId="1" xfId="0" applyFont="1" applyFill="1" applyBorder="1" applyAlignment="1">
      <alignment horizontal="center" vertical="center"/>
    </xf>
    <xf numFmtId="0" fontId="27" fillId="2" borderId="5"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9" fillId="0" borderId="4" xfId="0" applyFont="1" applyBorder="1" applyAlignment="1">
      <alignment horizontal="center"/>
    </xf>
    <xf numFmtId="4" fontId="27" fillId="2" borderId="2" xfId="0" applyNumberFormat="1" applyFont="1" applyFill="1" applyBorder="1" applyAlignment="1">
      <alignment horizontal="center" vertical="center" wrapText="1"/>
    </xf>
    <xf numFmtId="0" fontId="14" fillId="3" borderId="7" xfId="0" applyFont="1" applyFill="1" applyBorder="1" applyAlignment="1">
      <alignment horizontal="center" vertical="center"/>
    </xf>
    <xf numFmtId="49" fontId="14" fillId="3" borderId="1"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4" xfId="0" applyFill="1" applyBorder="1" applyAlignment="1">
      <alignment horizontal="left" vertical="center" wrapText="1"/>
    </xf>
    <xf numFmtId="0" fontId="0" fillId="0" borderId="12" xfId="0" applyBorder="1" applyAlignment="1">
      <alignment horizontal="right"/>
    </xf>
    <xf numFmtId="0" fontId="28" fillId="2" borderId="1" xfId="0" applyFont="1" applyFill="1" applyBorder="1" applyAlignment="1">
      <alignment horizontal="center" vertical="center"/>
    </xf>
    <xf numFmtId="0" fontId="28" fillId="2" borderId="5" xfId="0" applyFont="1" applyFill="1" applyBorder="1" applyAlignment="1">
      <alignment horizontal="center" vertical="center"/>
    </xf>
    <xf numFmtId="0" fontId="27" fillId="2" borderId="2"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2" xfId="0" applyFill="1" applyBorder="1" applyAlignment="1">
      <alignment horizontal="center" vertical="center"/>
    </xf>
    <xf numFmtId="4" fontId="0" fillId="10" borderId="2" xfId="0" applyNumberForma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5"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7" borderId="7" xfId="0" applyFont="1" applyFill="1" applyBorder="1" applyAlignment="1">
      <alignment horizontal="center" vertical="center"/>
    </xf>
    <xf numFmtId="49" fontId="4" fillId="3" borderId="7" xfId="0" applyNumberFormat="1"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4" fontId="17" fillId="3" borderId="1" xfId="0" applyNumberFormat="1" applyFont="1" applyFill="1" applyBorder="1" applyAlignment="1">
      <alignment horizontal="center" vertical="center" wrapText="1"/>
    </xf>
    <xf numFmtId="4" fontId="17" fillId="3"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3" borderId="2" xfId="0" applyNumberFormat="1" applyFont="1" applyFill="1" applyBorder="1" applyAlignment="1">
      <alignment horizontal="center" vertical="center"/>
    </xf>
    <xf numFmtId="17" fontId="4" fillId="3" borderId="5"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4" fillId="3" borderId="2" xfId="0" applyFont="1" applyFill="1" applyBorder="1" applyAlignment="1">
      <alignment vertical="center" wrapText="1"/>
    </xf>
    <xf numFmtId="49" fontId="4" fillId="3"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 fontId="17" fillId="3" borderId="7"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8" borderId="2"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0" fillId="3" borderId="0" xfId="0" applyFill="1" applyAlignment="1">
      <alignment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 fillId="3" borderId="8" xfId="0" applyFont="1" applyFill="1" applyBorder="1" applyAlignment="1">
      <alignment vertical="center"/>
    </xf>
    <xf numFmtId="0" fontId="4" fillId="3" borderId="9" xfId="0" applyFont="1" applyFill="1" applyBorder="1" applyAlignment="1">
      <alignment horizontal="center" vertical="center" wrapText="1"/>
    </xf>
    <xf numFmtId="0" fontId="4" fillId="3" borderId="11" xfId="0" applyFont="1" applyFill="1" applyBorder="1" applyAlignment="1">
      <alignment vertical="center"/>
    </xf>
    <xf numFmtId="0" fontId="4" fillId="0" borderId="2" xfId="0" applyFont="1" applyBorder="1" applyAlignment="1">
      <alignment vertic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52" fillId="2" borderId="2" xfId="0" applyFont="1" applyFill="1" applyBorder="1" applyAlignment="1">
      <alignment horizontal="center" vertical="center" wrapText="1"/>
    </xf>
    <xf numFmtId="4" fontId="52"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42" fillId="2" borderId="2" xfId="0" applyFont="1" applyFill="1" applyBorder="1" applyAlignment="1">
      <alignment horizontal="center" vertical="center" wrapText="1"/>
    </xf>
    <xf numFmtId="0" fontId="42" fillId="0" borderId="2" xfId="0" applyFont="1" applyBorder="1" applyAlignment="1">
      <alignment horizontal="center" vertical="center"/>
    </xf>
    <xf numFmtId="0" fontId="49" fillId="3" borderId="2" xfId="0" applyFont="1" applyFill="1" applyBorder="1" applyAlignment="1">
      <alignment horizontal="center" vertical="center"/>
    </xf>
    <xf numFmtId="0" fontId="49" fillId="3" borderId="2"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48" fillId="3"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0" xfId="0" applyAlignment="1">
      <alignment horizontal="center" vertical="center" wrapText="1"/>
    </xf>
    <xf numFmtId="4" fontId="49" fillId="3" borderId="1" xfId="0" applyNumberFormat="1" applyFont="1" applyFill="1" applyBorder="1" applyAlignment="1">
      <alignment horizontal="center" vertical="center"/>
    </xf>
    <xf numFmtId="4" fontId="49" fillId="3" borderId="7" xfId="0" applyNumberFormat="1" applyFont="1" applyFill="1" applyBorder="1" applyAlignment="1">
      <alignment horizontal="center" vertical="center"/>
    </xf>
    <xf numFmtId="0" fontId="49" fillId="3" borderId="7"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1"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5" xfId="0" applyFont="1" applyFill="1" applyBorder="1" applyAlignment="1">
      <alignment horizontal="center" vertical="center" wrapText="1"/>
    </xf>
    <xf numFmtId="17" fontId="49" fillId="3" borderId="1" xfId="0" applyNumberFormat="1" applyFont="1" applyFill="1" applyBorder="1" applyAlignment="1">
      <alignment horizontal="center" vertical="center" wrapText="1"/>
    </xf>
    <xf numFmtId="17" fontId="49" fillId="3" borderId="7" xfId="0" applyNumberFormat="1" applyFont="1" applyFill="1" applyBorder="1" applyAlignment="1">
      <alignment horizontal="center" vertical="center" wrapText="1"/>
    </xf>
    <xf numFmtId="17" fontId="49" fillId="3" borderId="5" xfId="0"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5" xfId="0" applyFont="1" applyFill="1" applyBorder="1" applyAlignment="1">
      <alignment horizontal="center" vertical="center" wrapText="1"/>
    </xf>
    <xf numFmtId="4" fontId="49" fillId="3" borderId="1" xfId="0" applyNumberFormat="1" applyFont="1" applyFill="1" applyBorder="1" applyAlignment="1">
      <alignment horizontal="center" vertical="center" wrapText="1"/>
    </xf>
    <xf numFmtId="4" fontId="49" fillId="3" borderId="5" xfId="0" applyNumberFormat="1" applyFont="1" applyFill="1" applyBorder="1" applyAlignment="1">
      <alignment horizontal="center" vertical="center" wrapText="1"/>
    </xf>
    <xf numFmtId="4" fontId="49" fillId="3" borderId="2" xfId="0" applyNumberFormat="1" applyFont="1" applyFill="1" applyBorder="1" applyAlignment="1">
      <alignment horizontal="center" vertical="center" wrapText="1"/>
    </xf>
    <xf numFmtId="0" fontId="49" fillId="3" borderId="1" xfId="0" applyFont="1" applyFill="1" applyBorder="1" applyAlignment="1">
      <alignment horizontal="center" vertical="center"/>
    </xf>
    <xf numFmtId="17" fontId="49" fillId="3" borderId="2" xfId="0" applyNumberFormat="1" applyFont="1" applyFill="1" applyBorder="1" applyAlignment="1">
      <alignment horizontal="center" vertical="center" wrapText="1"/>
    </xf>
    <xf numFmtId="4" fontId="49" fillId="3" borderId="7" xfId="0" applyNumberFormat="1" applyFont="1" applyFill="1" applyBorder="1" applyAlignment="1">
      <alignment horizontal="center" vertical="center" wrapText="1"/>
    </xf>
    <xf numFmtId="16" fontId="49" fillId="3" borderId="2" xfId="0" quotePrefix="1" applyNumberFormat="1" applyFont="1" applyFill="1" applyBorder="1" applyAlignment="1">
      <alignment horizontal="center" vertical="center"/>
    </xf>
    <xf numFmtId="16" fontId="49" fillId="3" borderId="2" xfId="0" applyNumberFormat="1" applyFont="1" applyFill="1" applyBorder="1" applyAlignment="1">
      <alignment horizontal="center" vertical="center"/>
    </xf>
    <xf numFmtId="0" fontId="49" fillId="3" borderId="2" xfId="0" applyFont="1" applyFill="1" applyBorder="1" applyAlignment="1">
      <alignment horizontal="center"/>
    </xf>
    <xf numFmtId="4" fontId="49" fillId="3" borderId="2" xfId="0" applyNumberFormat="1" applyFont="1" applyFill="1" applyBorder="1" applyAlignment="1">
      <alignment horizontal="center" vertical="center"/>
    </xf>
    <xf numFmtId="0" fontId="49" fillId="3" borderId="2" xfId="0" applyFont="1" applyFill="1" applyBorder="1"/>
    <xf numFmtId="49" fontId="49" fillId="3" borderId="2" xfId="0" applyNumberFormat="1" applyFont="1" applyFill="1" applyBorder="1" applyAlignment="1">
      <alignment horizontal="center" vertical="center" wrapText="1"/>
    </xf>
    <xf numFmtId="4" fontId="74" fillId="3" borderId="2" xfId="0" applyNumberFormat="1" applyFont="1" applyFill="1" applyBorder="1" applyAlignment="1">
      <alignment horizontal="center" vertical="center"/>
    </xf>
    <xf numFmtId="4" fontId="49" fillId="3" borderId="5" xfId="0" applyNumberFormat="1" applyFont="1" applyFill="1" applyBorder="1" applyAlignment="1">
      <alignment horizontal="center" vertical="center"/>
    </xf>
    <xf numFmtId="43" fontId="49" fillId="3" borderId="2" xfId="13" applyFont="1" applyFill="1" applyBorder="1" applyAlignment="1">
      <alignment horizontal="right" vertical="center" wrapText="1"/>
    </xf>
    <xf numFmtId="43" fontId="49" fillId="3" borderId="2" xfId="13" applyFont="1" applyFill="1" applyBorder="1" applyAlignment="1">
      <alignment vertical="center" wrapText="1"/>
    </xf>
    <xf numFmtId="0" fontId="4" fillId="0" borderId="14" xfId="0" applyFont="1" applyBorder="1" applyAlignment="1">
      <alignment horizontal="center" wrapText="1"/>
    </xf>
    <xf numFmtId="0" fontId="4" fillId="0" borderId="0" xfId="0" applyFont="1" applyAlignment="1">
      <alignment horizontal="center" wrapText="1"/>
    </xf>
    <xf numFmtId="43" fontId="49" fillId="3" borderId="2" xfId="13" applyFont="1" applyFill="1" applyBorder="1" applyAlignment="1">
      <alignment horizontal="center" vertical="center"/>
    </xf>
    <xf numFmtId="0" fontId="49" fillId="3" borderId="2" xfId="14" applyFont="1" applyFill="1" applyBorder="1" applyAlignment="1">
      <alignment horizontal="center" vertical="center" wrapText="1"/>
    </xf>
    <xf numFmtId="0" fontId="49" fillId="3" borderId="1" xfId="14" applyFont="1" applyFill="1" applyBorder="1" applyAlignment="1">
      <alignment horizontal="center" vertical="center" wrapText="1"/>
    </xf>
    <xf numFmtId="0" fontId="49" fillId="3" borderId="7" xfId="14" applyFont="1" applyFill="1" applyBorder="1" applyAlignment="1">
      <alignment horizontal="center" vertical="center" wrapText="1"/>
    </xf>
    <xf numFmtId="0" fontId="49" fillId="3" borderId="5" xfId="14" applyFont="1" applyFill="1" applyBorder="1" applyAlignment="1">
      <alignment horizontal="center" vertical="center" wrapText="1"/>
    </xf>
    <xf numFmtId="0" fontId="49" fillId="3" borderId="2" xfId="15" applyFont="1" applyFill="1" applyBorder="1" applyAlignment="1">
      <alignment horizontal="center" vertical="center" wrapText="1"/>
    </xf>
    <xf numFmtId="0" fontId="49" fillId="3" borderId="1" xfId="15" applyFont="1" applyFill="1" applyBorder="1" applyAlignment="1">
      <alignment horizontal="center" vertical="center" wrapText="1"/>
    </xf>
    <xf numFmtId="0" fontId="49" fillId="3" borderId="7" xfId="15" applyFont="1" applyFill="1" applyBorder="1" applyAlignment="1">
      <alignment horizontal="center" vertical="center" wrapText="1"/>
    </xf>
    <xf numFmtId="0" fontId="49" fillId="3" borderId="5" xfId="15"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4" fontId="18" fillId="2" borderId="3" xfId="0" applyNumberFormat="1" applyFont="1" applyFill="1" applyBorder="1" applyAlignment="1">
      <alignment horizontal="center" vertical="center" wrapText="1"/>
    </xf>
    <xf numFmtId="4" fontId="18" fillId="2"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0" fillId="4" borderId="2" xfId="0" applyFill="1" applyBorder="1" applyAlignment="1">
      <alignment horizontal="center" vertical="center"/>
    </xf>
    <xf numFmtId="4" fontId="7" fillId="4" borderId="2" xfId="0" applyNumberFormat="1" applyFont="1" applyFill="1" applyBorder="1" applyAlignment="1">
      <alignment horizontal="center" vertical="center" wrapText="1"/>
    </xf>
    <xf numFmtId="0" fontId="49" fillId="3" borderId="1" xfId="17" applyFont="1" applyFill="1" applyBorder="1" applyAlignment="1">
      <alignment horizontal="center" vertical="center" wrapText="1"/>
    </xf>
    <xf numFmtId="0" fontId="49" fillId="3" borderId="7" xfId="17" applyFont="1" applyFill="1" applyBorder="1" applyAlignment="1">
      <alignment horizontal="center" vertical="center" wrapText="1"/>
    </xf>
    <xf numFmtId="0" fontId="49" fillId="3" borderId="5" xfId="17" applyFont="1" applyFill="1" applyBorder="1" applyAlignment="1">
      <alignment horizontal="center" vertical="center" wrapText="1"/>
    </xf>
    <xf numFmtId="4" fontId="49" fillId="3" borderId="1" xfId="17" applyNumberFormat="1" applyFont="1" applyFill="1" applyBorder="1" applyAlignment="1">
      <alignment horizontal="center" vertical="center" wrapText="1"/>
    </xf>
    <xf numFmtId="4" fontId="49" fillId="3" borderId="7" xfId="17" applyNumberFormat="1" applyFont="1" applyFill="1" applyBorder="1" applyAlignment="1">
      <alignment horizontal="center" vertical="center" wrapText="1"/>
    </xf>
    <xf numFmtId="4" fontId="49" fillId="3" borderId="5" xfId="17" applyNumberFormat="1" applyFont="1" applyFill="1" applyBorder="1" applyAlignment="1">
      <alignment horizontal="center" vertical="center" wrapText="1"/>
    </xf>
    <xf numFmtId="0" fontId="49" fillId="3" borderId="2" xfId="0" applyFont="1" applyFill="1" applyBorder="1" applyAlignment="1">
      <alignment horizontal="center" vertical="center" wrapText="1" shrinkToFit="1"/>
    </xf>
    <xf numFmtId="0" fontId="49" fillId="3" borderId="1" xfId="17" applyFont="1" applyFill="1" applyBorder="1" applyAlignment="1">
      <alignment horizontal="center" vertical="center"/>
    </xf>
    <xf numFmtId="0" fontId="49" fillId="3" borderId="7" xfId="17" applyFont="1" applyFill="1" applyBorder="1" applyAlignment="1">
      <alignment horizontal="center" vertical="center"/>
    </xf>
    <xf numFmtId="0" fontId="49" fillId="3" borderId="5" xfId="17" applyFont="1" applyFill="1" applyBorder="1" applyAlignment="1">
      <alignment horizontal="center" vertical="center"/>
    </xf>
    <xf numFmtId="0" fontId="48" fillId="3" borderId="1" xfId="17" applyFont="1" applyFill="1" applyBorder="1" applyAlignment="1">
      <alignment horizontal="center" vertical="center" wrapText="1"/>
    </xf>
    <xf numFmtId="0" fontId="48" fillId="3" borderId="7" xfId="17" applyFont="1" applyFill="1" applyBorder="1" applyAlignment="1">
      <alignment horizontal="center" vertical="center" wrapText="1"/>
    </xf>
    <xf numFmtId="0" fontId="48" fillId="3" borderId="5" xfId="17" applyFont="1" applyFill="1" applyBorder="1" applyAlignment="1">
      <alignment horizontal="center" vertical="center" wrapText="1"/>
    </xf>
    <xf numFmtId="0" fontId="48" fillId="3" borderId="1"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1" xfId="15" applyFont="1" applyFill="1" applyBorder="1" applyAlignment="1">
      <alignment horizontal="center" vertical="center" wrapText="1"/>
    </xf>
    <xf numFmtId="0" fontId="48" fillId="3" borderId="5" xfId="15" applyFont="1" applyFill="1" applyBorder="1" applyAlignment="1">
      <alignment horizontal="center" vertical="center" wrapText="1"/>
    </xf>
    <xf numFmtId="172" fontId="48" fillId="3" borderId="1" xfId="0" applyNumberFormat="1" applyFont="1" applyFill="1" applyBorder="1" applyAlignment="1">
      <alignment horizontal="center" vertical="center" wrapText="1"/>
    </xf>
    <xf numFmtId="172" fontId="48" fillId="3" borderId="5" xfId="0" applyNumberFormat="1" applyFont="1" applyFill="1" applyBorder="1" applyAlignment="1">
      <alignment horizontal="center" vertical="center" wrapText="1"/>
    </xf>
    <xf numFmtId="4" fontId="48" fillId="3" borderId="1" xfId="0" applyNumberFormat="1" applyFont="1" applyFill="1" applyBorder="1" applyAlignment="1">
      <alignment horizontal="center" vertical="center" wrapText="1"/>
    </xf>
    <xf numFmtId="4" fontId="48" fillId="3" borderId="5" xfId="0" applyNumberFormat="1" applyFont="1" applyFill="1" applyBorder="1" applyAlignment="1">
      <alignment horizontal="center" vertical="center" wrapText="1"/>
    </xf>
    <xf numFmtId="4" fontId="54" fillId="3" borderId="1" xfId="0" applyNumberFormat="1" applyFont="1" applyFill="1" applyBorder="1" applyAlignment="1">
      <alignment horizontal="center" vertical="center" wrapText="1"/>
    </xf>
    <xf numFmtId="4" fontId="54" fillId="3" borderId="5" xfId="0" applyNumberFormat="1" applyFont="1" applyFill="1" applyBorder="1" applyAlignment="1">
      <alignment horizontal="center" vertical="center" wrapText="1"/>
    </xf>
    <xf numFmtId="0" fontId="54"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49" fillId="3" borderId="13" xfId="0" applyFont="1" applyFill="1" applyBorder="1" applyAlignment="1">
      <alignment horizontal="center" vertical="center"/>
    </xf>
    <xf numFmtId="0" fontId="49" fillId="3" borderId="8" xfId="0" applyFont="1" applyFill="1" applyBorder="1" applyAlignment="1">
      <alignment horizontal="center" vertical="center"/>
    </xf>
    <xf numFmtId="0" fontId="49" fillId="3" borderId="15"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54" fillId="3" borderId="7" xfId="0" applyFont="1" applyFill="1" applyBorder="1" applyAlignment="1">
      <alignment horizontal="center" vertical="center" wrapText="1"/>
    </xf>
    <xf numFmtId="4" fontId="54" fillId="3" borderId="7" xfId="0" applyNumberFormat="1" applyFont="1" applyFill="1" applyBorder="1" applyAlignment="1">
      <alignment horizontal="center" vertical="center" wrapText="1"/>
    </xf>
    <xf numFmtId="49" fontId="49" fillId="3" borderId="2" xfId="0" applyNumberFormat="1" applyFont="1" applyFill="1" applyBorder="1" applyAlignment="1">
      <alignment horizontal="center" vertical="center"/>
    </xf>
    <xf numFmtId="4" fontId="49" fillId="3" borderId="2" xfId="5" applyNumberFormat="1" applyFont="1" applyFill="1" applyBorder="1" applyAlignment="1">
      <alignment horizontal="center" vertical="center" wrapText="1"/>
    </xf>
    <xf numFmtId="0" fontId="49" fillId="3" borderId="2" xfId="0" applyFont="1" applyFill="1" applyBorder="1" applyAlignment="1">
      <alignment horizontal="left" vertical="center" wrapText="1"/>
    </xf>
    <xf numFmtId="167" fontId="49" fillId="3" borderId="2" xfId="0" applyNumberFormat="1" applyFont="1" applyFill="1" applyBorder="1" applyAlignment="1">
      <alignment horizontal="center" vertical="center" wrapText="1"/>
    </xf>
    <xf numFmtId="0" fontId="48" fillId="3" borderId="2" xfId="0" applyFont="1" applyFill="1" applyBorder="1" applyAlignment="1">
      <alignment horizontal="center" vertical="center" wrapText="1"/>
    </xf>
    <xf numFmtId="17" fontId="49" fillId="3" borderId="2" xfId="0" applyNumberFormat="1" applyFont="1" applyFill="1" applyBorder="1" applyAlignment="1">
      <alignment horizontal="center" vertical="center"/>
    </xf>
    <xf numFmtId="4" fontId="49" fillId="3" borderId="2" xfId="0" applyNumberFormat="1" applyFont="1" applyFill="1" applyBorder="1" applyAlignment="1">
      <alignment horizontal="center"/>
    </xf>
    <xf numFmtId="0" fontId="49" fillId="3" borderId="4" xfId="0" applyFont="1" applyFill="1" applyBorder="1" applyAlignment="1">
      <alignment horizontal="center" vertical="center" wrapText="1"/>
    </xf>
    <xf numFmtId="172" fontId="49" fillId="3" borderId="1" xfId="0" applyNumberFormat="1" applyFont="1" applyFill="1" applyBorder="1" applyAlignment="1">
      <alignment horizontal="center" vertical="center" wrapText="1"/>
    </xf>
    <xf numFmtId="172" fontId="49" fillId="3" borderId="7" xfId="0" applyNumberFormat="1"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2" xfId="0" applyFont="1" applyFill="1" applyBorder="1" applyAlignment="1">
      <alignment horizontal="center" vertical="center"/>
    </xf>
    <xf numFmtId="0" fontId="16" fillId="12" borderId="2" xfId="0" applyFont="1" applyFill="1" applyBorder="1" applyAlignment="1">
      <alignment horizontal="center" vertical="center" wrapText="1"/>
    </xf>
    <xf numFmtId="4" fontId="56" fillId="2" borderId="2" xfId="0" applyNumberFormat="1" applyFont="1" applyFill="1" applyBorder="1" applyAlignment="1">
      <alignment horizontal="center" vertical="center" wrapText="1"/>
    </xf>
    <xf numFmtId="0" fontId="57" fillId="2" borderId="2" xfId="0" applyFont="1" applyFill="1" applyBorder="1" applyAlignment="1">
      <alignment horizontal="center" vertical="center"/>
    </xf>
    <xf numFmtId="0" fontId="59" fillId="13" borderId="3" xfId="3" applyFont="1" applyFill="1" applyBorder="1" applyAlignment="1">
      <alignment horizontal="center" vertical="center"/>
    </xf>
    <xf numFmtId="0" fontId="59" fillId="13" borderId="4" xfId="3" applyFont="1" applyFill="1" applyBorder="1" applyAlignment="1">
      <alignment horizontal="center" vertical="center"/>
    </xf>
    <xf numFmtId="0" fontId="59" fillId="13" borderId="6" xfId="3" applyFont="1" applyFill="1" applyBorder="1" applyAlignment="1">
      <alignment horizontal="center" vertical="center"/>
    </xf>
    <xf numFmtId="0" fontId="59" fillId="13" borderId="13" xfId="3" applyFont="1" applyFill="1" applyBorder="1" applyAlignment="1">
      <alignment horizontal="center" vertical="center"/>
    </xf>
    <xf numFmtId="0" fontId="59" fillId="13" borderId="9" xfId="3" applyFont="1" applyFill="1" applyBorder="1" applyAlignment="1">
      <alignment horizontal="center" vertical="center"/>
    </xf>
    <xf numFmtId="0" fontId="59" fillId="13" borderId="14" xfId="3" applyFont="1" applyFill="1" applyBorder="1" applyAlignment="1">
      <alignment horizontal="center" vertical="center"/>
    </xf>
    <xf numFmtId="0" fontId="59" fillId="13" borderId="10" xfId="3" applyFont="1" applyFill="1" applyBorder="1" applyAlignment="1">
      <alignment horizontal="center" vertical="center"/>
    </xf>
    <xf numFmtId="0" fontId="59" fillId="13" borderId="8" xfId="3" applyFont="1" applyFill="1" applyBorder="1" applyAlignment="1">
      <alignment horizontal="center" vertical="center"/>
    </xf>
    <xf numFmtId="0" fontId="59" fillId="13" borderId="11" xfId="3" applyFont="1" applyFill="1" applyBorder="1" applyAlignment="1">
      <alignment horizontal="center" vertical="center"/>
    </xf>
    <xf numFmtId="0" fontId="32" fillId="4" borderId="2" xfId="3" applyFont="1" applyFill="1" applyBorder="1" applyAlignment="1">
      <alignment horizontal="center" vertical="center"/>
    </xf>
    <xf numFmtId="173" fontId="0" fillId="3" borderId="1" xfId="0" applyNumberFormat="1" applyFill="1" applyBorder="1" applyAlignment="1">
      <alignment horizontal="center" vertical="center"/>
    </xf>
    <xf numFmtId="173" fontId="0" fillId="3" borderId="7" xfId="0" applyNumberFormat="1" applyFill="1" applyBorder="1" applyAlignment="1">
      <alignment horizontal="center" vertical="center"/>
    </xf>
    <xf numFmtId="173" fontId="0" fillId="3" borderId="5" xfId="0" applyNumberFormat="1" applyFill="1" applyBorder="1" applyAlignment="1">
      <alignment horizontal="center" vertical="center"/>
    </xf>
    <xf numFmtId="0" fontId="4" fillId="3" borderId="2" xfId="0" applyFont="1" applyFill="1" applyBorder="1" applyAlignment="1">
      <alignment horizontal="center"/>
    </xf>
    <xf numFmtId="0" fontId="4" fillId="3" borderId="2" xfId="0" applyFont="1" applyFill="1" applyBorder="1" applyAlignment="1">
      <alignment horizontal="left" vertical="center"/>
    </xf>
    <xf numFmtId="173" fontId="0" fillId="3" borderId="2" xfId="0" applyNumberFormat="1" applyFill="1" applyBorder="1" applyAlignment="1">
      <alignment horizontal="center" vertical="center"/>
    </xf>
    <xf numFmtId="173" fontId="0" fillId="3" borderId="2" xfId="0" applyNumberFormat="1" applyFill="1" applyBorder="1"/>
    <xf numFmtId="0" fontId="0" fillId="3" borderId="2" xfId="0" applyFill="1" applyBorder="1"/>
    <xf numFmtId="0" fontId="0" fillId="3" borderId="2" xfId="0" applyFill="1" applyBorder="1" applyAlignment="1">
      <alignment horizontal="center"/>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166" fontId="0" fillId="3" borderId="2" xfId="0" applyNumberFormat="1" applyFill="1" applyBorder="1" applyAlignment="1">
      <alignment horizontal="center" vertical="center"/>
    </xf>
    <xf numFmtId="166" fontId="0" fillId="3" borderId="2" xfId="0" applyNumberFormat="1" applyFill="1" applyBorder="1"/>
    <xf numFmtId="4" fontId="0" fillId="3" borderId="2" xfId="0" applyNumberFormat="1" applyFill="1" applyBorder="1" applyAlignment="1">
      <alignment horizontal="center" vertical="center"/>
    </xf>
    <xf numFmtId="0" fontId="0" fillId="3" borderId="1" xfId="0" applyFill="1" applyBorder="1" applyAlignment="1">
      <alignment horizontal="left" vertical="center" wrapText="1"/>
    </xf>
    <xf numFmtId="0" fontId="0" fillId="3" borderId="5" xfId="0" applyFill="1" applyBorder="1" applyAlignment="1">
      <alignment horizontal="left" vertical="center" wrapText="1"/>
    </xf>
    <xf numFmtId="166" fontId="4" fillId="3" borderId="2" xfId="0" applyNumberFormat="1" applyFont="1" applyFill="1" applyBorder="1" applyAlignment="1">
      <alignment horizontal="center" vertical="center"/>
    </xf>
    <xf numFmtId="166" fontId="4" fillId="3" borderId="2" xfId="0" applyNumberFormat="1" applyFont="1" applyFill="1" applyBorder="1"/>
    <xf numFmtId="0" fontId="4" fillId="0" borderId="2" xfId="0" applyFont="1" applyBorder="1" applyAlignment="1">
      <alignment horizontal="left" vertical="center" wrapText="1"/>
    </xf>
    <xf numFmtId="4" fontId="4" fillId="0" borderId="1" xfId="0" applyNumberFormat="1" applyFont="1" applyBorder="1" applyAlignment="1">
      <alignment horizontal="center" vertical="center" wrapText="1"/>
    </xf>
    <xf numFmtId="4" fontId="4" fillId="0" borderId="7" xfId="0" applyNumberFormat="1" applyFont="1" applyBorder="1" applyAlignment="1">
      <alignment horizontal="center" vertical="center" wrapText="1" readingOrder="1"/>
    </xf>
    <xf numFmtId="4" fontId="4" fillId="0" borderId="5" xfId="0" applyNumberFormat="1" applyFont="1" applyBorder="1" applyAlignment="1">
      <alignment horizontal="center" vertical="center" wrapText="1" readingOrder="1"/>
    </xf>
    <xf numFmtId="0" fontId="38" fillId="14" borderId="21" xfId="0" applyFont="1" applyFill="1" applyBorder="1" applyAlignment="1">
      <alignment horizontal="center" vertical="center" wrapText="1"/>
    </xf>
    <xf numFmtId="0" fontId="4" fillId="0" borderId="20" xfId="0" applyFont="1" applyBorder="1"/>
    <xf numFmtId="0" fontId="4" fillId="0" borderId="17" xfId="0" applyFont="1" applyBorder="1" applyAlignment="1">
      <alignment horizontal="center" vertical="center" wrapText="1"/>
    </xf>
    <xf numFmtId="0" fontId="4" fillId="0" borderId="16" xfId="0" applyFont="1" applyBorder="1"/>
    <xf numFmtId="0" fontId="4" fillId="0" borderId="17" xfId="0" applyFont="1" applyBorder="1" applyAlignment="1">
      <alignment horizontal="center" vertical="center"/>
    </xf>
    <xf numFmtId="4" fontId="4" fillId="0" borderId="17" xfId="0" applyNumberFormat="1" applyFont="1" applyBorder="1" applyAlignment="1">
      <alignment horizontal="center" vertical="center"/>
    </xf>
    <xf numFmtId="0" fontId="38" fillId="14" borderId="17" xfId="0" applyFont="1" applyFill="1" applyBorder="1" applyAlignment="1">
      <alignment horizontal="center" vertical="center"/>
    </xf>
    <xf numFmtId="0" fontId="4" fillId="0" borderId="19" xfId="0" applyFont="1" applyBorder="1"/>
    <xf numFmtId="4" fontId="38" fillId="14" borderId="21" xfId="0" applyNumberFormat="1" applyFont="1" applyFill="1" applyBorder="1" applyAlignment="1">
      <alignment horizontal="center" vertical="center" wrapText="1"/>
    </xf>
    <xf numFmtId="0" fontId="38" fillId="14" borderId="17" xfId="0" applyFont="1" applyFill="1" applyBorder="1" applyAlignment="1">
      <alignment horizontal="center" vertical="center" wrapText="1"/>
    </xf>
    <xf numFmtId="0" fontId="4" fillId="0" borderId="19"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left" vertical="center" wrapText="1"/>
    </xf>
    <xf numFmtId="0" fontId="4" fillId="0" borderId="16" xfId="0" applyFont="1" applyBorder="1" applyAlignment="1">
      <alignment horizontal="left" vertical="center"/>
    </xf>
    <xf numFmtId="0" fontId="4" fillId="0" borderId="19" xfId="0" applyFont="1" applyBorder="1" applyAlignment="1">
      <alignment wrapText="1"/>
    </xf>
    <xf numFmtId="0" fontId="4" fillId="0" borderId="19" xfId="0" applyFont="1" applyBorder="1" applyAlignment="1">
      <alignment horizontal="center" vertical="center" wrapText="1"/>
    </xf>
    <xf numFmtId="1" fontId="4" fillId="0" borderId="17" xfId="0" applyNumberFormat="1" applyFont="1" applyBorder="1" applyAlignment="1">
      <alignment horizontal="center" vertical="center"/>
    </xf>
    <xf numFmtId="1" fontId="4" fillId="0" borderId="17" xfId="0" applyNumberFormat="1" applyFont="1" applyBorder="1" applyAlignment="1">
      <alignment horizontal="left" vertical="center" wrapText="1"/>
    </xf>
    <xf numFmtId="4" fontId="4" fillId="0" borderId="17" xfId="0" applyNumberFormat="1" applyFont="1" applyBorder="1" applyAlignment="1">
      <alignment horizontal="center" vertical="center" wrapText="1"/>
    </xf>
    <xf numFmtId="0" fontId="4" fillId="0" borderId="17" xfId="0" applyFont="1" applyBorder="1"/>
    <xf numFmtId="1" fontId="4" fillId="0" borderId="17" xfId="0" applyNumberFormat="1" applyFont="1" applyBorder="1" applyAlignment="1">
      <alignment horizontal="center" vertical="center"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1" fontId="4" fillId="3" borderId="2"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3" borderId="5" xfId="0" applyNumberFormat="1" applyFont="1" applyFill="1" applyBorder="1" applyAlignment="1">
      <alignment horizontal="center" vertical="center"/>
    </xf>
    <xf numFmtId="0" fontId="4" fillId="3" borderId="5" xfId="0" applyFont="1" applyFill="1" applyBorder="1" applyAlignment="1">
      <alignment vertical="center"/>
    </xf>
    <xf numFmtId="0" fontId="4" fillId="3" borderId="1" xfId="0" applyFont="1" applyFill="1" applyBorder="1" applyAlignment="1">
      <alignment vertical="center" wrapText="1"/>
    </xf>
    <xf numFmtId="0" fontId="4" fillId="3" borderId="7" xfId="0" applyFont="1" applyFill="1" applyBorder="1" applyAlignment="1">
      <alignment vertical="center" wrapText="1"/>
    </xf>
    <xf numFmtId="0" fontId="4" fillId="3" borderId="5" xfId="0" applyFont="1" applyFill="1" applyBorder="1" applyAlignment="1">
      <alignment vertical="center" wrapText="1"/>
    </xf>
    <xf numFmtId="0" fontId="0" fillId="4" borderId="2" xfId="0" applyFill="1" applyBorder="1" applyAlignment="1">
      <alignment horizontal="center" wrapText="1"/>
    </xf>
    <xf numFmtId="0" fontId="0" fillId="0" borderId="2" xfId="0" applyBorder="1" applyAlignment="1">
      <alignment horizontal="center" wrapText="1"/>
    </xf>
    <xf numFmtId="166" fontId="4" fillId="3" borderId="1" xfId="0" applyNumberFormat="1" applyFont="1" applyFill="1" applyBorder="1" applyAlignment="1">
      <alignment vertical="center" wrapText="1"/>
    </xf>
    <xf numFmtId="166" fontId="4" fillId="3" borderId="7" xfId="0" applyNumberFormat="1" applyFont="1" applyFill="1" applyBorder="1" applyAlignment="1">
      <alignment vertical="center" wrapText="1"/>
    </xf>
    <xf numFmtId="166" fontId="4" fillId="3" borderId="5" xfId="0" applyNumberFormat="1" applyFont="1" applyFill="1" applyBorder="1" applyAlignment="1">
      <alignment vertical="center" wrapText="1"/>
    </xf>
    <xf numFmtId="0" fontId="4" fillId="3" borderId="1" xfId="0" applyFont="1" applyFill="1" applyBorder="1" applyAlignment="1">
      <alignment horizontal="left" wrapText="1"/>
    </xf>
    <xf numFmtId="0" fontId="4" fillId="3" borderId="7" xfId="0" applyFont="1" applyFill="1" applyBorder="1" applyAlignment="1">
      <alignment wrapText="1"/>
    </xf>
    <xf numFmtId="0" fontId="4" fillId="3" borderId="5" xfId="0" applyFont="1" applyFill="1" applyBorder="1" applyAlignment="1">
      <alignment wrapText="1"/>
    </xf>
    <xf numFmtId="0" fontId="4" fillId="3" borderId="1" xfId="0" applyFont="1" applyFill="1" applyBorder="1" applyAlignment="1">
      <alignment wrapText="1"/>
    </xf>
    <xf numFmtId="166" fontId="4" fillId="3" borderId="1" xfId="0" applyNumberFormat="1" applyFont="1" applyFill="1" applyBorder="1" applyAlignment="1">
      <alignment horizontal="center" vertical="center" wrapText="1"/>
    </xf>
    <xf numFmtId="0" fontId="4" fillId="3" borderId="7" xfId="0" applyFont="1" applyFill="1" applyBorder="1" applyAlignment="1">
      <alignment horizontal="left" wrapText="1"/>
    </xf>
    <xf numFmtId="0" fontId="2" fillId="2" borderId="2" xfId="0" applyFont="1" applyFill="1" applyBorder="1" applyAlignment="1">
      <alignment horizontal="center" vertical="center"/>
    </xf>
    <xf numFmtId="0" fontId="0" fillId="0" borderId="2" xfId="0" applyBorder="1" applyAlignment="1">
      <alignment horizontal="center"/>
    </xf>
    <xf numFmtId="0" fontId="63" fillId="2"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1" xfId="0" applyFont="1" applyFill="1" applyBorder="1" applyAlignment="1">
      <alignment horizontal="center" vertical="center" wrapText="1"/>
    </xf>
    <xf numFmtId="0" fontId="63" fillId="2" borderId="5" xfId="0" applyFont="1" applyFill="1" applyBorder="1" applyAlignment="1">
      <alignment horizontal="center" vertical="center" wrapText="1"/>
    </xf>
    <xf numFmtId="4" fontId="63" fillId="2" borderId="2" xfId="0"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7" fillId="0" borderId="4" xfId="0" applyFont="1" applyBorder="1" applyAlignment="1">
      <alignment horizontal="center"/>
    </xf>
    <xf numFmtId="0" fontId="4" fillId="3" borderId="1"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1"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0" fillId="4" borderId="1"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vertical="center"/>
    </xf>
    <xf numFmtId="174" fontId="4" fillId="3" borderId="2" xfId="0" applyNumberFormat="1" applyFont="1" applyFill="1" applyBorder="1" applyAlignment="1">
      <alignment horizontal="center" vertical="center"/>
    </xf>
    <xf numFmtId="174" fontId="4" fillId="3" borderId="2" xfId="0" applyNumberFormat="1" applyFont="1" applyFill="1" applyBorder="1" applyAlignment="1">
      <alignment horizontal="center"/>
    </xf>
    <xf numFmtId="4" fontId="4" fillId="3" borderId="2" xfId="0" applyNumberFormat="1" applyFont="1" applyFill="1" applyBorder="1" applyAlignment="1">
      <alignment horizontal="center"/>
    </xf>
    <xf numFmtId="0" fontId="4" fillId="3" borderId="18" xfId="0" applyFont="1" applyFill="1" applyBorder="1" applyAlignment="1">
      <alignment horizontal="center" vertical="center"/>
    </xf>
    <xf numFmtId="0" fontId="4" fillId="3" borderId="18" xfId="0" applyFont="1" applyFill="1" applyBorder="1"/>
    <xf numFmtId="174"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174" fontId="4" fillId="3" borderId="2" xfId="0" applyNumberFormat="1" applyFont="1" applyFill="1" applyBorder="1" applyAlignment="1">
      <alignment horizontal="center" vertical="center" wrapText="1"/>
    </xf>
    <xf numFmtId="174" fontId="4" fillId="3" borderId="17" xfId="0" applyNumberFormat="1" applyFont="1" applyFill="1" applyBorder="1" applyAlignment="1">
      <alignment horizontal="center" vertical="center" wrapText="1"/>
    </xf>
    <xf numFmtId="174" fontId="4" fillId="3" borderId="19" xfId="0" applyNumberFormat="1" applyFont="1" applyFill="1" applyBorder="1" applyAlignment="1">
      <alignment horizontal="center" vertical="center" wrapText="1"/>
    </xf>
    <xf numFmtId="4" fontId="4" fillId="3" borderId="18" xfId="0" applyNumberFormat="1" applyFont="1" applyFill="1" applyBorder="1" applyAlignment="1">
      <alignment horizontal="center" vertical="center"/>
    </xf>
    <xf numFmtId="174" fontId="4" fillId="3" borderId="18" xfId="0" applyNumberFormat="1" applyFont="1" applyFill="1" applyBorder="1" applyAlignment="1">
      <alignment horizontal="center" vertical="center" wrapText="1"/>
    </xf>
    <xf numFmtId="0" fontId="0" fillId="14" borderId="18" xfId="0" applyFill="1" applyBorder="1" applyAlignment="1">
      <alignment horizontal="center" vertical="center"/>
    </xf>
    <xf numFmtId="0" fontId="0" fillId="14" borderId="18" xfId="0" applyFill="1" applyBorder="1" applyAlignment="1">
      <alignment horizontal="center" vertical="center" wrapText="1"/>
    </xf>
    <xf numFmtId="175" fontId="4" fillId="3" borderId="17" xfId="0" applyNumberFormat="1" applyFont="1" applyFill="1" applyBorder="1" applyAlignment="1">
      <alignment horizontal="center" vertical="center"/>
    </xf>
    <xf numFmtId="175" fontId="4" fillId="3" borderId="19" xfId="0" applyNumberFormat="1" applyFont="1" applyFill="1" applyBorder="1" applyAlignment="1">
      <alignment horizontal="center" vertical="center"/>
    </xf>
    <xf numFmtId="174" fontId="0" fillId="14" borderId="18" xfId="0" applyNumberFormat="1" applyFill="1" applyBorder="1" applyAlignment="1">
      <alignment horizontal="center" vertical="center" wrapText="1"/>
    </xf>
    <xf numFmtId="169" fontId="4" fillId="3" borderId="18" xfId="0" applyNumberFormat="1"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169" fontId="4" fillId="3" borderId="17" xfId="0" applyNumberFormat="1" applyFont="1" applyFill="1" applyBorder="1" applyAlignment="1">
      <alignment horizontal="center" vertical="center" wrapText="1"/>
    </xf>
    <xf numFmtId="169" fontId="4" fillId="3" borderId="19" xfId="0" applyNumberFormat="1" applyFont="1" applyFill="1" applyBorder="1" applyAlignment="1">
      <alignment horizontal="center" vertical="center" wrapText="1"/>
    </xf>
    <xf numFmtId="0" fontId="52" fillId="2" borderId="1" xfId="0" applyFont="1" applyFill="1" applyBorder="1" applyAlignment="1">
      <alignment horizontal="center" vertical="center"/>
    </xf>
    <xf numFmtId="0" fontId="52" fillId="2" borderId="5" xfId="0" applyFont="1" applyFill="1" applyBorder="1" applyAlignment="1">
      <alignment horizontal="center" vertical="center"/>
    </xf>
    <xf numFmtId="0" fontId="52" fillId="2" borderId="1"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3" xfId="0" applyFont="1" applyFill="1" applyBorder="1" applyAlignment="1">
      <alignment horizontal="center" vertical="center" wrapText="1"/>
    </xf>
    <xf numFmtId="4" fontId="0" fillId="0" borderId="0" xfId="0" applyNumberFormat="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4" xfId="0" applyFill="1" applyBorder="1" applyAlignment="1">
      <alignment horizontal="center" vertical="center"/>
    </xf>
    <xf numFmtId="0" fontId="4" fillId="3" borderId="2" xfId="15" applyFont="1" applyFill="1" applyBorder="1" applyAlignment="1">
      <alignment horizontal="center" vertical="center" wrapText="1"/>
    </xf>
    <xf numFmtId="0" fontId="2" fillId="4"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164" fontId="4" fillId="3" borderId="1" xfId="16" applyNumberFormat="1" applyFont="1" applyFill="1" applyBorder="1" applyAlignment="1">
      <alignment horizontal="center" vertical="center" wrapText="1"/>
    </xf>
    <xf numFmtId="164" fontId="4" fillId="3" borderId="5" xfId="16" applyNumberFormat="1" applyFont="1" applyFill="1" applyBorder="1" applyAlignment="1">
      <alignment horizontal="center" vertical="center" wrapText="1"/>
    </xf>
    <xf numFmtId="2" fontId="4" fillId="3" borderId="1" xfId="16" applyNumberFormat="1" applyFont="1" applyFill="1" applyBorder="1" applyAlignment="1">
      <alignment horizontal="center" vertical="center" wrapText="1"/>
    </xf>
    <xf numFmtId="2" fontId="4" fillId="3" borderId="5" xfId="16"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4" fontId="4" fillId="3" borderId="9"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0" fontId="5" fillId="0" borderId="0" xfId="0" applyFont="1" applyAlignment="1">
      <alignment horizontal="left" vertical="top"/>
    </xf>
    <xf numFmtId="0" fontId="0" fillId="0" borderId="2" xfId="0" applyBorder="1" applyAlignment="1">
      <alignment horizontal="center" vertical="center"/>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4" fillId="3" borderId="5" xfId="0" applyNumberFormat="1" applyFont="1" applyFill="1" applyBorder="1" applyAlignment="1">
      <alignment horizontal="center" vertical="center"/>
    </xf>
    <xf numFmtId="0" fontId="4" fillId="3" borderId="14" xfId="0" applyFont="1" applyFill="1" applyBorder="1" applyAlignment="1">
      <alignment horizontal="left" vertical="top" wrapText="1"/>
    </xf>
    <xf numFmtId="0" fontId="4" fillId="3" borderId="0" xfId="0" applyFont="1" applyFill="1" applyAlignment="1">
      <alignment horizontal="left" vertical="top"/>
    </xf>
    <xf numFmtId="0" fontId="4" fillId="3" borderId="10" xfId="0" applyFont="1" applyFill="1" applyBorder="1" applyAlignment="1">
      <alignment horizontal="left" vertical="top"/>
    </xf>
    <xf numFmtId="0" fontId="4" fillId="3" borderId="0" xfId="0" applyFont="1" applyFill="1" applyAlignment="1">
      <alignment horizontal="left" vertical="top" wrapText="1"/>
    </xf>
    <xf numFmtId="0" fontId="4" fillId="3" borderId="10"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17" applyFont="1" applyFill="1" applyBorder="1"/>
    <xf numFmtId="0" fontId="4" fillId="3" borderId="7" xfId="17" applyFont="1" applyFill="1" applyBorder="1"/>
    <xf numFmtId="0" fontId="4" fillId="3" borderId="5" xfId="17" applyFont="1" applyFill="1" applyBorder="1"/>
    <xf numFmtId="4" fontId="42" fillId="3" borderId="1" xfId="0" applyNumberFormat="1" applyFont="1" applyFill="1" applyBorder="1" applyAlignment="1">
      <alignment horizontal="center" vertical="center"/>
    </xf>
    <xf numFmtId="4" fontId="42" fillId="3" borderId="7" xfId="0" applyNumberFormat="1" applyFont="1" applyFill="1" applyBorder="1" applyAlignment="1">
      <alignment horizontal="center" vertical="center"/>
    </xf>
    <xf numFmtId="4" fontId="42" fillId="3" borderId="5" xfId="0" applyNumberFormat="1" applyFont="1" applyFill="1" applyBorder="1" applyAlignment="1">
      <alignment horizontal="center" vertical="center"/>
    </xf>
    <xf numFmtId="0" fontId="4" fillId="3" borderId="12" xfId="0" applyFont="1" applyFill="1" applyBorder="1" applyAlignment="1">
      <alignment horizontal="left" vertical="top"/>
    </xf>
    <xf numFmtId="0" fontId="4" fillId="3" borderId="11" xfId="0" applyFont="1" applyFill="1" applyBorder="1" applyAlignment="1">
      <alignment horizontal="left" vertical="top"/>
    </xf>
    <xf numFmtId="0" fontId="51" fillId="3" borderId="1"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5" xfId="0" applyFont="1" applyFill="1" applyBorder="1" applyAlignment="1">
      <alignment horizontal="center" vertical="center" wrapText="1"/>
    </xf>
    <xf numFmtId="17" fontId="17" fillId="3" borderId="1" xfId="0" applyNumberFormat="1" applyFont="1" applyFill="1" applyBorder="1" applyAlignment="1">
      <alignment horizontal="center" vertical="center" wrapText="1"/>
    </xf>
    <xf numFmtId="17" fontId="17" fillId="3" borderId="7" xfId="0" applyNumberFormat="1" applyFont="1" applyFill="1" applyBorder="1" applyAlignment="1">
      <alignment horizontal="center" vertical="center" wrapText="1"/>
    </xf>
    <xf numFmtId="17" fontId="17" fillId="3" borderId="5"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xf>
    <xf numFmtId="4" fontId="17" fillId="3" borderId="7" xfId="0" applyNumberFormat="1" applyFont="1" applyFill="1" applyBorder="1" applyAlignment="1">
      <alignment horizontal="center" vertical="center"/>
    </xf>
    <xf numFmtId="4" fontId="17" fillId="3" borderId="5" xfId="0" applyNumberFormat="1" applyFont="1" applyFill="1" applyBorder="1" applyAlignment="1">
      <alignment horizontal="center" vertical="center"/>
    </xf>
    <xf numFmtId="0" fontId="17" fillId="3" borderId="14" xfId="0" applyFont="1" applyFill="1" applyBorder="1" applyAlignment="1">
      <alignment horizontal="left" vertical="top"/>
    </xf>
    <xf numFmtId="0" fontId="17" fillId="3" borderId="8" xfId="0" applyFont="1" applyFill="1" applyBorder="1" applyAlignment="1">
      <alignment horizontal="left" vertical="top"/>
    </xf>
    <xf numFmtId="0" fontId="4" fillId="3" borderId="10"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5" xfId="0" applyFont="1" applyFill="1" applyBorder="1" applyAlignment="1">
      <alignment horizontal="center" wrapText="1"/>
    </xf>
    <xf numFmtId="0" fontId="0" fillId="17" borderId="2" xfId="0" applyFill="1" applyBorder="1" applyAlignment="1">
      <alignment horizontal="center" vertical="center"/>
    </xf>
    <xf numFmtId="0" fontId="62" fillId="17" borderId="2" xfId="0" applyFont="1" applyFill="1" applyBorder="1" applyAlignment="1">
      <alignment horizontal="center" vertical="center"/>
    </xf>
    <xf numFmtId="0" fontId="0" fillId="17" borderId="2" xfId="0" applyFill="1" applyBorder="1" applyAlignment="1">
      <alignment horizontal="center" vertical="center" wrapText="1"/>
    </xf>
    <xf numFmtId="4" fontId="0" fillId="17" borderId="2" xfId="0" applyNumberFormat="1" applyFill="1" applyBorder="1" applyAlignment="1">
      <alignment horizontal="center" vertical="center"/>
    </xf>
    <xf numFmtId="17" fontId="0" fillId="17" borderId="2" xfId="0" applyNumberFormat="1" applyFill="1" applyBorder="1" applyAlignment="1">
      <alignment horizontal="center" vertical="center" wrapText="1"/>
    </xf>
    <xf numFmtId="0" fontId="59" fillId="17" borderId="1" xfId="0" applyFont="1" applyFill="1" applyBorder="1" applyAlignment="1">
      <alignment horizontal="center" vertical="center" wrapText="1"/>
    </xf>
    <xf numFmtId="0" fontId="17" fillId="17" borderId="5" xfId="0" applyFont="1" applyFill="1" applyBorder="1" applyAlignment="1">
      <alignment horizontal="center" vertical="center" wrapText="1"/>
    </xf>
    <xf numFmtId="0" fontId="72" fillId="17" borderId="2" xfId="0" applyFont="1" applyFill="1" applyBorder="1" applyAlignment="1">
      <alignment horizontal="center" vertical="center" wrapText="1"/>
    </xf>
    <xf numFmtId="4" fontId="72" fillId="17" borderId="2" xfId="0" applyNumberFormat="1" applyFont="1" applyFill="1" applyBorder="1" applyAlignment="1">
      <alignment horizontal="center" vertical="center" wrapText="1"/>
    </xf>
    <xf numFmtId="4" fontId="17" fillId="17" borderId="2" xfId="0" applyNumberFormat="1" applyFont="1" applyFill="1" applyBorder="1" applyAlignment="1">
      <alignment horizontal="center" vertical="center"/>
    </xf>
    <xf numFmtId="0" fontId="17" fillId="17" borderId="2" xfId="0" applyFont="1" applyFill="1" applyBorder="1" applyAlignment="1">
      <alignment horizontal="center" vertical="center" wrapText="1"/>
    </xf>
    <xf numFmtId="0" fontId="17" fillId="17" borderId="2" xfId="0" applyFont="1" applyFill="1" applyBorder="1" applyAlignment="1">
      <alignment horizontal="center" vertical="center"/>
    </xf>
    <xf numFmtId="17" fontId="17" fillId="17" borderId="2" xfId="0" applyNumberFormat="1" applyFont="1" applyFill="1" applyBorder="1" applyAlignment="1">
      <alignment horizontal="center" vertical="center" wrapText="1"/>
    </xf>
    <xf numFmtId="4" fontId="17" fillId="17" borderId="2" xfId="0" applyNumberFormat="1" applyFont="1" applyFill="1" applyBorder="1" applyAlignment="1">
      <alignment horizontal="center" vertical="center" wrapText="1"/>
    </xf>
    <xf numFmtId="49" fontId="17" fillId="17"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49" fontId="17" fillId="3" borderId="2" xfId="0" applyNumberFormat="1" applyFont="1" applyFill="1" applyBorder="1" applyAlignment="1">
      <alignment horizontal="center" vertical="center" wrapText="1"/>
    </xf>
    <xf numFmtId="17" fontId="17" fillId="3" borderId="2"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xf>
    <xf numFmtId="0" fontId="17" fillId="3" borderId="2" xfId="0" applyFont="1" applyFill="1" applyBorder="1" applyAlignment="1">
      <alignment horizontal="center" vertical="center"/>
    </xf>
    <xf numFmtId="4" fontId="17" fillId="3" borderId="2"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2" xfId="0" applyFill="1" applyBorder="1" applyAlignment="1">
      <alignment horizontal="center" vertical="center"/>
    </xf>
    <xf numFmtId="4" fontId="0" fillId="16" borderId="2" xfId="0" applyNumberFormat="1" applyFill="1" applyBorder="1" applyAlignment="1">
      <alignment horizontal="center" vertical="center" wrapText="1"/>
    </xf>
    <xf numFmtId="0" fontId="17" fillId="3" borderId="13" xfId="0" applyFont="1" applyFill="1" applyBorder="1" applyAlignment="1">
      <alignment horizontal="center" vertical="center"/>
    </xf>
    <xf numFmtId="3" fontId="17" fillId="3" borderId="2" xfId="0" applyNumberFormat="1" applyFont="1" applyFill="1" applyBorder="1" applyAlignment="1">
      <alignment horizontal="center" vertical="center" wrapText="1"/>
    </xf>
    <xf numFmtId="0" fontId="73" fillId="3" borderId="1" xfId="0" applyFont="1" applyFill="1" applyBorder="1" applyAlignment="1">
      <alignment horizontal="center" vertical="center" wrapText="1"/>
    </xf>
    <xf numFmtId="0" fontId="4" fillId="4" borderId="2" xfId="0" applyFont="1" applyFill="1" applyBorder="1" applyAlignment="1">
      <alignment horizont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4" fillId="4" borderId="2" xfId="0" applyFont="1" applyFill="1" applyBorder="1" applyAlignment="1">
      <alignment horizontal="center" vertical="center"/>
    </xf>
    <xf numFmtId="167" fontId="49" fillId="3" borderId="1" xfId="0" applyNumberFormat="1" applyFont="1" applyFill="1" applyBorder="1" applyAlignment="1">
      <alignment horizontal="center" vertical="center"/>
    </xf>
    <xf numFmtId="167" fontId="49" fillId="3" borderId="5" xfId="0" applyNumberFormat="1" applyFont="1" applyFill="1" applyBorder="1" applyAlignment="1">
      <alignment horizontal="center" vertical="center"/>
    </xf>
    <xf numFmtId="0" fontId="50" fillId="3" borderId="1"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49" fillId="3" borderId="7" xfId="0" applyFont="1" applyFill="1" applyBorder="1"/>
    <xf numFmtId="0" fontId="49" fillId="3" borderId="5" xfId="0" applyFont="1" applyFill="1" applyBorder="1"/>
    <xf numFmtId="0" fontId="50" fillId="3" borderId="7" xfId="0" applyFont="1" applyFill="1" applyBorder="1" applyAlignment="1">
      <alignment horizontal="center" vertical="center" wrapText="1"/>
    </xf>
    <xf numFmtId="0" fontId="54" fillId="3" borderId="1" xfId="0" applyFont="1" applyFill="1" applyBorder="1" applyAlignment="1">
      <alignment horizontal="center" vertical="center"/>
    </xf>
    <xf numFmtId="0" fontId="54" fillId="3" borderId="5" xfId="0" applyFont="1" applyFill="1" applyBorder="1" applyAlignment="1">
      <alignment horizontal="center" vertical="center"/>
    </xf>
    <xf numFmtId="49" fontId="49" fillId="3" borderId="1" xfId="0" applyNumberFormat="1" applyFont="1" applyFill="1" applyBorder="1" applyAlignment="1">
      <alignment horizontal="center" vertical="center" wrapText="1"/>
    </xf>
    <xf numFmtId="49" fontId="49" fillId="3" borderId="7" xfId="0" applyNumberFormat="1" applyFont="1" applyFill="1" applyBorder="1" applyAlignment="1">
      <alignment horizontal="center" vertical="center" wrapText="1"/>
    </xf>
    <xf numFmtId="49" fontId="49" fillId="3" borderId="5" xfId="0" applyNumberFormat="1" applyFont="1" applyFill="1" applyBorder="1" applyAlignment="1">
      <alignment horizontal="center" vertical="center" wrapText="1"/>
    </xf>
    <xf numFmtId="17" fontId="49" fillId="3" borderId="1" xfId="0" applyNumberFormat="1" applyFont="1" applyFill="1" applyBorder="1" applyAlignment="1">
      <alignment horizontal="center" vertical="center"/>
    </xf>
    <xf numFmtId="17" fontId="49" fillId="3" borderId="7" xfId="0" applyNumberFormat="1" applyFont="1" applyFill="1" applyBorder="1" applyAlignment="1">
      <alignment horizontal="center" vertical="center"/>
    </xf>
    <xf numFmtId="17" fontId="49" fillId="3" borderId="5" xfId="0" applyNumberFormat="1" applyFont="1" applyFill="1" applyBorder="1" applyAlignment="1">
      <alignment horizontal="center" vertical="center"/>
    </xf>
    <xf numFmtId="167" fontId="49" fillId="3" borderId="7" xfId="0" applyNumberFormat="1" applyFont="1" applyFill="1" applyBorder="1" applyAlignment="1">
      <alignment horizontal="center" vertical="center"/>
    </xf>
    <xf numFmtId="3" fontId="49" fillId="3" borderId="1" xfId="0" applyNumberFormat="1" applyFont="1" applyFill="1" applyBorder="1" applyAlignment="1">
      <alignment horizontal="center" vertical="center" wrapText="1"/>
    </xf>
    <xf numFmtId="3" fontId="49" fillId="3" borderId="7" xfId="0" applyNumberFormat="1" applyFont="1" applyFill="1" applyBorder="1" applyAlignment="1">
      <alignment horizontal="center" vertical="center" wrapText="1"/>
    </xf>
    <xf numFmtId="167" fontId="49" fillId="3" borderId="2" xfId="0" applyNumberFormat="1" applyFont="1" applyFill="1" applyBorder="1" applyAlignment="1">
      <alignment horizontal="center" vertical="center"/>
    </xf>
    <xf numFmtId="0" fontId="49" fillId="3" borderId="1" xfId="0" applyFont="1" applyFill="1" applyBorder="1" applyAlignment="1">
      <alignment horizontal="left" vertical="center"/>
    </xf>
    <xf numFmtId="0" fontId="49" fillId="3" borderId="5" xfId="0" applyFont="1" applyFill="1" applyBorder="1" applyAlignment="1">
      <alignment horizontal="left" vertical="center"/>
    </xf>
    <xf numFmtId="0" fontId="49" fillId="3" borderId="1" xfId="0" applyFont="1" applyFill="1" applyBorder="1" applyAlignment="1">
      <alignment horizontal="left" vertical="center" wrapText="1"/>
    </xf>
    <xf numFmtId="0" fontId="49" fillId="3" borderId="7" xfId="0" applyFont="1" applyFill="1" applyBorder="1" applyAlignment="1">
      <alignment horizontal="left" vertical="center"/>
    </xf>
    <xf numFmtId="0" fontId="49" fillId="3" borderId="1" xfId="0" applyFont="1" applyFill="1" applyBorder="1" applyAlignment="1">
      <alignment horizontal="center"/>
    </xf>
    <xf numFmtId="0" fontId="49" fillId="3" borderId="7" xfId="0" applyFont="1" applyFill="1" applyBorder="1" applyAlignment="1">
      <alignment horizontal="center"/>
    </xf>
    <xf numFmtId="0" fontId="49" fillId="3" borderId="5" xfId="0" applyFont="1" applyFill="1" applyBorder="1" applyAlignment="1">
      <alignment horizontal="center"/>
    </xf>
    <xf numFmtId="0" fontId="49" fillId="3" borderId="5" xfId="0" applyFont="1" applyFill="1" applyBorder="1" applyAlignment="1">
      <alignment horizontal="left" vertical="center" wrapText="1"/>
    </xf>
    <xf numFmtId="0" fontId="49" fillId="3" borderId="1" xfId="0" applyFont="1" applyFill="1" applyBorder="1" applyAlignment="1">
      <alignment horizontal="left" wrapText="1"/>
    </xf>
    <xf numFmtId="0" fontId="49" fillId="3" borderId="5" xfId="0" applyFont="1" applyFill="1" applyBorder="1" applyAlignment="1">
      <alignment horizontal="left" wrapText="1"/>
    </xf>
    <xf numFmtId="0" fontId="54" fillId="3" borderId="1" xfId="0" applyFont="1" applyFill="1" applyBorder="1" applyAlignment="1">
      <alignment horizontal="left" wrapText="1"/>
    </xf>
    <xf numFmtId="0" fontId="54" fillId="3" borderId="7" xfId="0" applyFont="1" applyFill="1" applyBorder="1" applyAlignment="1">
      <alignment horizontal="left" wrapText="1"/>
    </xf>
    <xf numFmtId="0" fontId="54" fillId="3" borderId="5" xfId="0" applyFont="1" applyFill="1" applyBorder="1" applyAlignment="1">
      <alignment horizontal="left" wrapText="1"/>
    </xf>
    <xf numFmtId="0" fontId="54" fillId="3" borderId="1" xfId="0" applyFont="1" applyFill="1" applyBorder="1" applyAlignment="1">
      <alignment horizontal="left" vertical="center" wrapText="1"/>
    </xf>
    <xf numFmtId="0" fontId="54" fillId="3" borderId="7" xfId="0" applyFont="1" applyFill="1" applyBorder="1" applyAlignment="1">
      <alignment horizontal="left" vertical="center" wrapText="1"/>
    </xf>
    <xf numFmtId="0" fontId="54" fillId="3" borderId="5" xfId="0" applyFont="1" applyFill="1" applyBorder="1" applyAlignment="1">
      <alignment horizontal="left" vertical="center" wrapText="1"/>
    </xf>
    <xf numFmtId="1" fontId="54" fillId="3" borderId="1" xfId="0" applyNumberFormat="1" applyFont="1" applyFill="1" applyBorder="1" applyAlignment="1">
      <alignment horizontal="center" vertical="center" wrapText="1"/>
    </xf>
    <xf numFmtId="1" fontId="54" fillId="3" borderId="7" xfId="0" applyNumberFormat="1" applyFont="1" applyFill="1" applyBorder="1" applyAlignment="1">
      <alignment horizontal="center" vertical="center" wrapText="1"/>
    </xf>
    <xf numFmtId="1" fontId="54" fillId="3" borderId="5" xfId="0" applyNumberFormat="1" applyFont="1" applyFill="1" applyBorder="1" applyAlignment="1">
      <alignment horizontal="center" vertical="center" wrapText="1"/>
    </xf>
    <xf numFmtId="0" fontId="49" fillId="3" borderId="7" xfId="0" applyFont="1" applyFill="1" applyBorder="1" applyAlignment="1">
      <alignment horizontal="left" vertical="center" wrapText="1"/>
    </xf>
    <xf numFmtId="0" fontId="49" fillId="3" borderId="1" xfId="0" applyFont="1" applyFill="1" applyBorder="1" applyAlignment="1">
      <alignment vertical="center" wrapText="1"/>
    </xf>
    <xf numFmtId="0" fontId="49" fillId="3" borderId="7" xfId="0" applyFont="1" applyFill="1" applyBorder="1" applyAlignment="1">
      <alignment vertical="center"/>
    </xf>
    <xf numFmtId="0" fontId="49" fillId="3" borderId="5" xfId="0" applyFont="1" applyFill="1" applyBorder="1" applyAlignment="1">
      <alignment vertical="center"/>
    </xf>
    <xf numFmtId="0" fontId="49" fillId="3" borderId="5" xfId="0" applyFont="1" applyFill="1" applyBorder="1" applyAlignment="1">
      <alignment vertical="center" wrapText="1"/>
    </xf>
    <xf numFmtId="2" fontId="49" fillId="3" borderId="1" xfId="0" applyNumberFormat="1"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0" fillId="0" borderId="0" xfId="0" applyFill="1" applyAlignment="1">
      <alignment horizontal="center"/>
    </xf>
    <xf numFmtId="0" fontId="32" fillId="0" borderId="0" xfId="0" applyFont="1" applyFill="1"/>
    <xf numFmtId="0" fontId="60" fillId="0" borderId="0" xfId="0" applyFont="1" applyFill="1"/>
    <xf numFmtId="0" fontId="0" fillId="0" borderId="0" xfId="0" applyFill="1" applyAlignment="1">
      <alignment vertical="center"/>
    </xf>
    <xf numFmtId="4" fontId="0" fillId="0" borderId="0" xfId="0" applyNumberFormat="1" applyFill="1"/>
    <xf numFmtId="0" fontId="73" fillId="3" borderId="12" xfId="0" applyFont="1" applyFill="1" applyBorder="1" applyAlignment="1">
      <alignment horizontal="center" vertical="center" wrapText="1"/>
    </xf>
    <xf numFmtId="3" fontId="42" fillId="3" borderId="5" xfId="0" applyNumberFormat="1" applyFont="1" applyFill="1" applyBorder="1" applyAlignment="1">
      <alignment horizontal="center" vertical="center"/>
    </xf>
  </cellXfs>
  <cellStyles count="18">
    <cellStyle name="Dobry" xfId="14" builtinId="26"/>
    <cellStyle name="Dziesiętny" xfId="13" builtinId="3"/>
    <cellStyle name="Dziesiętny 2" xfId="9" xr:uid="{00000000-0005-0000-0000-000002000000}"/>
    <cellStyle name="Excel Built-in Bad" xfId="4" xr:uid="{00000000-0005-0000-0000-000003000000}"/>
    <cellStyle name="Excel Built-in Normal" xfId="2" xr:uid="{00000000-0005-0000-0000-000004000000}"/>
    <cellStyle name="Neutralny 2" xfId="17" xr:uid="{2E5BA40A-FE6C-4797-B158-1CD62ED32E4A}"/>
    <cellStyle name="Normalny" xfId="0" builtinId="0"/>
    <cellStyle name="Normalny 2" xfId="3" xr:uid="{00000000-0005-0000-0000-000006000000}"/>
    <cellStyle name="Normalny 2 2" xfId="12" xr:uid="{00000000-0005-0000-0000-000007000000}"/>
    <cellStyle name="Normalny 2 3" xfId="11" xr:uid="{00000000-0005-0000-0000-000008000000}"/>
    <cellStyle name="Normalny 3" xfId="6" xr:uid="{00000000-0005-0000-0000-000009000000}"/>
    <cellStyle name="Normalny 3 2" xfId="10" xr:uid="{00000000-0005-0000-0000-00000A000000}"/>
    <cellStyle name="Normalny 4" xfId="7" xr:uid="{00000000-0005-0000-0000-00000B000000}"/>
    <cellStyle name="Normalny 6" xfId="8" xr:uid="{00000000-0005-0000-0000-00000C000000}"/>
    <cellStyle name="Walutowy" xfId="16" builtinId="4"/>
    <cellStyle name="Walutowy 2" xfId="1" xr:uid="{00000000-0005-0000-0000-00000D000000}"/>
    <cellStyle name="Zły" xfId="15" builtinId="27"/>
    <cellStyle name="Zły 2" xfId="5" xr:uid="{00000000-0005-0000-0000-00000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6864B99D-A88E-4B31-9753-673BE71FC371}"/>
            </a:ext>
          </a:extLst>
        </xdr:cNvPr>
        <xdr:cNvCxnSpPr/>
      </xdr:nvCxnSpPr>
      <xdr:spPr>
        <a:xfrm>
          <a:off x="6734175" y="3619500"/>
          <a:ext cx="19376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EC70EEE7-BE15-459E-857B-9989F53C3796}"/>
            </a:ext>
          </a:extLst>
        </xdr:cNvPr>
        <xdr:cNvCxnSpPr/>
      </xdr:nvCxnSpPr>
      <xdr:spPr>
        <a:xfrm>
          <a:off x="6734175" y="3813175"/>
          <a:ext cx="1924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2"/>
  <sheetViews>
    <sheetView topLeftCell="A10" workbookViewId="0">
      <selection activeCell="I9" sqref="I9"/>
    </sheetView>
  </sheetViews>
  <sheetFormatPr defaultColWidth="9.140625" defaultRowHeight="15" x14ac:dyDescent="0.25"/>
  <cols>
    <col min="1" max="1" width="9.140625" style="1"/>
    <col min="2" max="2" width="37.42578125" style="1" customWidth="1"/>
    <col min="3" max="3" width="9.140625" style="1"/>
    <col min="4" max="4" width="14" style="1" customWidth="1"/>
    <col min="5" max="5" width="9.140625" style="1"/>
    <col min="6" max="6" width="16.7109375" style="1" customWidth="1"/>
    <col min="7" max="8" width="11.42578125" style="1" bestFit="1" customWidth="1"/>
    <col min="9" max="16384" width="9.140625" style="1"/>
  </cols>
  <sheetData>
    <row r="1" spans="2:4" x14ac:dyDescent="0.25">
      <c r="B1" s="1" t="s">
        <v>2930</v>
      </c>
    </row>
    <row r="2" spans="2:4" s="41" customFormat="1" x14ac:dyDescent="0.25">
      <c r="B2" s="41" t="s">
        <v>2986</v>
      </c>
    </row>
    <row r="4" spans="2:4" x14ac:dyDescent="0.25">
      <c r="B4" s="625"/>
      <c r="C4" s="42" t="s">
        <v>59</v>
      </c>
      <c r="D4" s="14" t="s">
        <v>37</v>
      </c>
    </row>
    <row r="5" spans="2:4" x14ac:dyDescent="0.25">
      <c r="B5" s="15" t="s">
        <v>60</v>
      </c>
      <c r="C5" s="55">
        <v>12</v>
      </c>
      <c r="D5" s="145">
        <v>427546.43</v>
      </c>
    </row>
    <row r="6" spans="2:4" x14ac:dyDescent="0.25">
      <c r="B6" s="15" t="s">
        <v>61</v>
      </c>
      <c r="C6" s="55">
        <v>16</v>
      </c>
      <c r="D6" s="145">
        <v>484000</v>
      </c>
    </row>
    <row r="7" spans="2:4" x14ac:dyDescent="0.25">
      <c r="B7" s="15" t="s">
        <v>62</v>
      </c>
      <c r="C7" s="55">
        <v>20</v>
      </c>
      <c r="D7" s="145">
        <v>1298532.2</v>
      </c>
    </row>
    <row r="8" spans="2:4" x14ac:dyDescent="0.25">
      <c r="B8" s="15" t="s">
        <v>63</v>
      </c>
      <c r="C8" s="55">
        <v>8</v>
      </c>
      <c r="D8" s="145">
        <v>171234.2</v>
      </c>
    </row>
    <row r="9" spans="2:4" x14ac:dyDescent="0.25">
      <c r="B9" s="15" t="s">
        <v>64</v>
      </c>
      <c r="C9" s="55">
        <v>8</v>
      </c>
      <c r="D9" s="145">
        <v>649438.29</v>
      </c>
    </row>
    <row r="10" spans="2:4" x14ac:dyDescent="0.25">
      <c r="B10" s="15" t="s">
        <v>65</v>
      </c>
      <c r="C10" s="55">
        <v>4</v>
      </c>
      <c r="D10" s="145">
        <v>370000</v>
      </c>
    </row>
    <row r="11" spans="2:4" x14ac:dyDescent="0.25">
      <c r="B11" s="15" t="s">
        <v>66</v>
      </c>
      <c r="C11" s="55">
        <v>19</v>
      </c>
      <c r="D11" s="145">
        <v>1530000</v>
      </c>
    </row>
    <row r="12" spans="2:4" x14ac:dyDescent="0.25">
      <c r="B12" s="15" t="s">
        <v>67</v>
      </c>
      <c r="C12" s="55">
        <v>11</v>
      </c>
      <c r="D12" s="145">
        <v>602774</v>
      </c>
    </row>
    <row r="13" spans="2:4" x14ac:dyDescent="0.25">
      <c r="B13" s="15" t="s">
        <v>68</v>
      </c>
      <c r="C13" s="55">
        <v>16</v>
      </c>
      <c r="D13" s="145">
        <v>965219</v>
      </c>
    </row>
    <row r="14" spans="2:4" x14ac:dyDescent="0.25">
      <c r="B14" s="15" t="s">
        <v>69</v>
      </c>
      <c r="C14" s="55">
        <v>17</v>
      </c>
      <c r="D14" s="145">
        <v>425496</v>
      </c>
    </row>
    <row r="15" spans="2:4" x14ac:dyDescent="0.25">
      <c r="B15" s="15" t="s">
        <v>70</v>
      </c>
      <c r="C15" s="55">
        <v>10</v>
      </c>
      <c r="D15" s="145">
        <v>612000</v>
      </c>
    </row>
    <row r="16" spans="2:4" x14ac:dyDescent="0.25">
      <c r="B16" s="15" t="s">
        <v>71</v>
      </c>
      <c r="C16" s="55">
        <v>4</v>
      </c>
      <c r="D16" s="145">
        <v>220000</v>
      </c>
    </row>
    <row r="17" spans="2:4" x14ac:dyDescent="0.25">
      <c r="B17" s="15" t="s">
        <v>72</v>
      </c>
      <c r="C17" s="55">
        <v>4</v>
      </c>
      <c r="D17" s="145">
        <v>234514</v>
      </c>
    </row>
    <row r="18" spans="2:4" x14ac:dyDescent="0.25">
      <c r="B18" s="15" t="s">
        <v>73</v>
      </c>
      <c r="C18" s="55">
        <v>15</v>
      </c>
      <c r="D18" s="145">
        <v>552000</v>
      </c>
    </row>
    <row r="19" spans="2:4" x14ac:dyDescent="0.25">
      <c r="B19" s="15" t="s">
        <v>74</v>
      </c>
      <c r="C19" s="55">
        <v>15</v>
      </c>
      <c r="D19" s="145">
        <v>590000</v>
      </c>
    </row>
    <row r="20" spans="2:4" x14ac:dyDescent="0.25">
      <c r="B20" s="15" t="s">
        <v>75</v>
      </c>
      <c r="C20" s="55">
        <v>13</v>
      </c>
      <c r="D20" s="145">
        <v>376895</v>
      </c>
    </row>
    <row r="21" spans="2:4" s="28" customFormat="1" x14ac:dyDescent="0.25">
      <c r="B21" s="16" t="s">
        <v>1094</v>
      </c>
      <c r="C21" s="166">
        <v>25</v>
      </c>
      <c r="D21" s="167">
        <v>9445595.4299999997</v>
      </c>
    </row>
    <row r="22" spans="2:4" ht="30" x14ac:dyDescent="0.25">
      <c r="B22" s="16" t="s">
        <v>1259</v>
      </c>
      <c r="C22" s="56">
        <v>25</v>
      </c>
      <c r="D22" s="146">
        <v>6481633.2000000002</v>
      </c>
    </row>
    <row r="23" spans="2:4" s="41" customFormat="1" ht="30" x14ac:dyDescent="0.25">
      <c r="B23" s="16" t="s">
        <v>2913</v>
      </c>
      <c r="C23" s="56">
        <v>31</v>
      </c>
      <c r="D23" s="146">
        <v>2943358.21</v>
      </c>
    </row>
    <row r="24" spans="2:4" s="41" customFormat="1" x14ac:dyDescent="0.25">
      <c r="B24" s="15" t="s">
        <v>2914</v>
      </c>
      <c r="C24" s="55">
        <v>46</v>
      </c>
      <c r="D24" s="145">
        <v>1574051.67</v>
      </c>
    </row>
    <row r="25" spans="2:4" s="41" customFormat="1" x14ac:dyDescent="0.25">
      <c r="B25" s="15" t="s">
        <v>2915</v>
      </c>
      <c r="C25" s="55">
        <v>11</v>
      </c>
      <c r="D25" s="145">
        <v>1153211.27</v>
      </c>
    </row>
    <row r="26" spans="2:4" s="41" customFormat="1" x14ac:dyDescent="0.25">
      <c r="B26" s="15" t="s">
        <v>2916</v>
      </c>
      <c r="C26" s="55">
        <v>33</v>
      </c>
      <c r="D26" s="145">
        <v>1003290.26</v>
      </c>
    </row>
    <row r="27" spans="2:4" s="41" customFormat="1" x14ac:dyDescent="0.25">
      <c r="B27" s="15" t="s">
        <v>2917</v>
      </c>
      <c r="C27" s="55">
        <v>25</v>
      </c>
      <c r="D27" s="145">
        <v>901300</v>
      </c>
    </row>
    <row r="28" spans="2:4" s="41" customFormat="1" x14ac:dyDescent="0.25">
      <c r="B28" s="15" t="s">
        <v>2918</v>
      </c>
      <c r="C28" s="55">
        <v>17</v>
      </c>
      <c r="D28" s="145">
        <v>634714.27</v>
      </c>
    </row>
    <row r="29" spans="2:4" s="41" customFormat="1" x14ac:dyDescent="0.25">
      <c r="B29" s="15" t="s">
        <v>2919</v>
      </c>
      <c r="C29" s="55">
        <v>11</v>
      </c>
      <c r="D29" s="145">
        <v>922500</v>
      </c>
    </row>
    <row r="30" spans="2:4" s="41" customFormat="1" x14ac:dyDescent="0.25">
      <c r="B30" s="15" t="s">
        <v>2920</v>
      </c>
      <c r="C30" s="55">
        <v>33</v>
      </c>
      <c r="D30" s="145">
        <v>1570000</v>
      </c>
    </row>
    <row r="31" spans="2:4" s="41" customFormat="1" x14ac:dyDescent="0.25">
      <c r="B31" s="15" t="s">
        <v>2921</v>
      </c>
      <c r="C31" s="55">
        <v>41</v>
      </c>
      <c r="D31" s="145">
        <v>859452.19</v>
      </c>
    </row>
    <row r="32" spans="2:4" s="41" customFormat="1" x14ac:dyDescent="0.25">
      <c r="B32" s="15" t="s">
        <v>2922</v>
      </c>
      <c r="C32" s="55">
        <v>12</v>
      </c>
      <c r="D32" s="145">
        <v>1304646.5899999999</v>
      </c>
    </row>
    <row r="33" spans="2:6" s="41" customFormat="1" x14ac:dyDescent="0.25">
      <c r="B33" s="15" t="s">
        <v>2923</v>
      </c>
      <c r="C33" s="55">
        <v>23</v>
      </c>
      <c r="D33" s="145">
        <v>871838.31</v>
      </c>
    </row>
    <row r="34" spans="2:6" s="41" customFormat="1" x14ac:dyDescent="0.25">
      <c r="B34" s="15" t="s">
        <v>2924</v>
      </c>
      <c r="C34" s="55">
        <v>19</v>
      </c>
      <c r="D34" s="145">
        <v>1058000</v>
      </c>
    </row>
    <row r="35" spans="2:6" s="41" customFormat="1" x14ac:dyDescent="0.25">
      <c r="B35" s="15" t="s">
        <v>2925</v>
      </c>
      <c r="C35" s="55">
        <v>18</v>
      </c>
      <c r="D35" s="145">
        <v>733520.57</v>
      </c>
    </row>
    <row r="36" spans="2:6" s="41" customFormat="1" x14ac:dyDescent="0.25">
      <c r="B36" s="15" t="s">
        <v>2926</v>
      </c>
      <c r="C36" s="55">
        <v>18</v>
      </c>
      <c r="D36" s="145">
        <v>728003.08</v>
      </c>
    </row>
    <row r="37" spans="2:6" s="41" customFormat="1" x14ac:dyDescent="0.25">
      <c r="B37" s="15" t="s">
        <v>2927</v>
      </c>
      <c r="C37" s="55">
        <v>12</v>
      </c>
      <c r="D37" s="145">
        <v>1274188.75</v>
      </c>
    </row>
    <row r="38" spans="2:6" s="41" customFormat="1" x14ac:dyDescent="0.25">
      <c r="B38" s="15" t="s">
        <v>2928</v>
      </c>
      <c r="C38" s="55">
        <v>17</v>
      </c>
      <c r="D38" s="145">
        <v>1468400</v>
      </c>
    </row>
    <row r="39" spans="2:6" s="41" customFormat="1" x14ac:dyDescent="0.25">
      <c r="B39" s="15" t="s">
        <v>2929</v>
      </c>
      <c r="C39" s="55">
        <v>17</v>
      </c>
      <c r="D39" s="145">
        <v>873161.29</v>
      </c>
    </row>
    <row r="40" spans="2:6" x14ac:dyDescent="0.25">
      <c r="B40" s="17" t="s">
        <v>76</v>
      </c>
      <c r="C40" s="18">
        <f>SUM(C5:C39)</f>
        <v>626</v>
      </c>
      <c r="D40" s="19">
        <f>SUM(D5:D39)</f>
        <v>45310514.210000008</v>
      </c>
    </row>
    <row r="42" spans="2:6" x14ac:dyDescent="0.25">
      <c r="F42" s="2"/>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topLeftCell="A24" zoomScale="70" zoomScaleNormal="70" workbookViewId="0">
      <selection activeCell="K27" sqref="K27"/>
    </sheetView>
  </sheetViews>
  <sheetFormatPr defaultColWidth="9.140625" defaultRowHeight="15" x14ac:dyDescent="0.25"/>
  <cols>
    <col min="1" max="4" width="9.140625" style="41"/>
    <col min="5" max="5" width="18.28515625" style="41" customWidth="1"/>
    <col min="6" max="6" width="63.42578125" style="41" customWidth="1"/>
    <col min="7" max="7" width="14.42578125" style="41" customWidth="1"/>
    <col min="8" max="9" width="9.140625" style="41"/>
    <col min="10" max="10" width="25.140625" style="41" customWidth="1"/>
    <col min="11" max="12" width="9.140625" style="41"/>
    <col min="13" max="13" width="10.85546875" style="41" bestFit="1" customWidth="1"/>
    <col min="14" max="14" width="15.85546875" style="41" customWidth="1"/>
    <col min="15" max="15" width="11" style="41" customWidth="1"/>
    <col min="16" max="16" width="12.85546875" style="41" customWidth="1"/>
    <col min="17" max="17" width="18.28515625" style="41" customWidth="1"/>
    <col min="18" max="18" width="18.140625" style="41" customWidth="1"/>
    <col min="19" max="16384" width="9.140625" style="41"/>
  </cols>
  <sheetData>
    <row r="1" spans="1:18" ht="18.75" x14ac:dyDescent="0.3">
      <c r="A1" s="10" t="s">
        <v>1249</v>
      </c>
      <c r="E1" s="8"/>
      <c r="J1" s="9"/>
      <c r="M1" s="2"/>
      <c r="N1" s="49"/>
      <c r="O1" s="2"/>
      <c r="P1" s="2"/>
    </row>
    <row r="2" spans="1:18" x14ac:dyDescent="0.25">
      <c r="A2" s="49"/>
      <c r="E2" s="8"/>
      <c r="J2" s="792"/>
      <c r="K2" s="792"/>
      <c r="L2" s="792"/>
      <c r="M2" s="792"/>
      <c r="N2" s="792"/>
      <c r="O2" s="792"/>
      <c r="P2" s="792"/>
      <c r="Q2" s="792"/>
      <c r="R2" s="792"/>
    </row>
    <row r="3" spans="1:18" ht="45.75" customHeight="1" x14ac:dyDescent="0.25">
      <c r="A3" s="778" t="s">
        <v>475</v>
      </c>
      <c r="B3" s="774" t="s">
        <v>1</v>
      </c>
      <c r="C3" s="774" t="s">
        <v>2</v>
      </c>
      <c r="D3" s="774" t="s">
        <v>3</v>
      </c>
      <c r="E3" s="793" t="s">
        <v>4</v>
      </c>
      <c r="F3" s="778" t="s">
        <v>5</v>
      </c>
      <c r="G3" s="774" t="s">
        <v>6</v>
      </c>
      <c r="H3" s="795" t="s">
        <v>7</v>
      </c>
      <c r="I3" s="795"/>
      <c r="J3" s="778" t="s">
        <v>8</v>
      </c>
      <c r="K3" s="782" t="s">
        <v>9</v>
      </c>
      <c r="L3" s="784"/>
      <c r="M3" s="785" t="s">
        <v>10</v>
      </c>
      <c r="N3" s="785"/>
      <c r="O3" s="785" t="s">
        <v>11</v>
      </c>
      <c r="P3" s="785"/>
      <c r="Q3" s="778" t="s">
        <v>12</v>
      </c>
      <c r="R3" s="774" t="s">
        <v>13</v>
      </c>
    </row>
    <row r="4" spans="1:18" x14ac:dyDescent="0.25">
      <c r="A4" s="779"/>
      <c r="B4" s="775"/>
      <c r="C4" s="775"/>
      <c r="D4" s="775"/>
      <c r="E4" s="794"/>
      <c r="F4" s="779"/>
      <c r="G4" s="775"/>
      <c r="H4" s="87" t="s">
        <v>14</v>
      </c>
      <c r="I4" s="87" t="s">
        <v>15</v>
      </c>
      <c r="J4" s="779"/>
      <c r="K4" s="88">
        <v>2020</v>
      </c>
      <c r="L4" s="88">
        <v>2021</v>
      </c>
      <c r="M4" s="89">
        <v>2020</v>
      </c>
      <c r="N4" s="89">
        <v>2021</v>
      </c>
      <c r="O4" s="89">
        <v>2020</v>
      </c>
      <c r="P4" s="89">
        <v>2021</v>
      </c>
      <c r="Q4" s="779"/>
      <c r="R4" s="775"/>
    </row>
    <row r="5" spans="1:18" x14ac:dyDescent="0.25">
      <c r="A5" s="86" t="s">
        <v>16</v>
      </c>
      <c r="B5" s="87" t="s">
        <v>17</v>
      </c>
      <c r="C5" s="87" t="s">
        <v>18</v>
      </c>
      <c r="D5" s="87" t="s">
        <v>19</v>
      </c>
      <c r="E5" s="90" t="s">
        <v>20</v>
      </c>
      <c r="F5" s="86" t="s">
        <v>21</v>
      </c>
      <c r="G5" s="86" t="s">
        <v>22</v>
      </c>
      <c r="H5" s="87" t="s">
        <v>23</v>
      </c>
      <c r="I5" s="87" t="s">
        <v>24</v>
      </c>
      <c r="J5" s="86" t="s">
        <v>25</v>
      </c>
      <c r="K5" s="88" t="s">
        <v>26</v>
      </c>
      <c r="L5" s="88" t="s">
        <v>27</v>
      </c>
      <c r="M5" s="91" t="s">
        <v>28</v>
      </c>
      <c r="N5" s="91" t="s">
        <v>29</v>
      </c>
      <c r="O5" s="91" t="s">
        <v>30</v>
      </c>
      <c r="P5" s="91" t="s">
        <v>31</v>
      </c>
      <c r="Q5" s="86" t="s">
        <v>32</v>
      </c>
      <c r="R5" s="87" t="s">
        <v>33</v>
      </c>
    </row>
    <row r="6" spans="1:18" ht="150" x14ac:dyDescent="0.25">
      <c r="A6" s="67">
        <v>1</v>
      </c>
      <c r="B6" s="33" t="s">
        <v>91</v>
      </c>
      <c r="C6" s="33">
        <v>1</v>
      </c>
      <c r="D6" s="33">
        <v>3</v>
      </c>
      <c r="E6" s="95" t="s">
        <v>532</v>
      </c>
      <c r="F6" s="33" t="s">
        <v>533</v>
      </c>
      <c r="G6" s="33" t="s">
        <v>193</v>
      </c>
      <c r="H6" s="33" t="s">
        <v>194</v>
      </c>
      <c r="I6" s="33" t="s">
        <v>534</v>
      </c>
      <c r="J6" s="33" t="s">
        <v>535</v>
      </c>
      <c r="K6" s="24" t="s">
        <v>34</v>
      </c>
      <c r="L6" s="24"/>
      <c r="M6" s="25">
        <v>30000</v>
      </c>
      <c r="N6" s="67"/>
      <c r="O6" s="25">
        <v>11907</v>
      </c>
      <c r="P6" s="25"/>
      <c r="Q6" s="33" t="s">
        <v>536</v>
      </c>
      <c r="R6" s="33" t="s">
        <v>537</v>
      </c>
    </row>
    <row r="7" spans="1:18" ht="135" x14ac:dyDescent="0.25">
      <c r="A7" s="63">
        <v>2</v>
      </c>
      <c r="B7" s="70" t="s">
        <v>91</v>
      </c>
      <c r="C7" s="70">
        <v>1</v>
      </c>
      <c r="D7" s="70">
        <v>3</v>
      </c>
      <c r="E7" s="95" t="s">
        <v>538</v>
      </c>
      <c r="F7" s="70" t="s">
        <v>539</v>
      </c>
      <c r="G7" s="70" t="s">
        <v>540</v>
      </c>
      <c r="H7" s="70" t="s">
        <v>541</v>
      </c>
      <c r="I7" s="70" t="s">
        <v>534</v>
      </c>
      <c r="J7" s="70" t="s">
        <v>535</v>
      </c>
      <c r="K7" s="64" t="s">
        <v>45</v>
      </c>
      <c r="L7" s="64"/>
      <c r="M7" s="62">
        <v>20000</v>
      </c>
      <c r="N7" s="63"/>
      <c r="O7" s="62">
        <v>20000</v>
      </c>
      <c r="P7" s="62"/>
      <c r="Q7" s="70" t="s">
        <v>536</v>
      </c>
      <c r="R7" s="70" t="s">
        <v>537</v>
      </c>
    </row>
    <row r="8" spans="1:18" ht="60" x14ac:dyDescent="0.25">
      <c r="A8" s="67">
        <v>3</v>
      </c>
      <c r="B8" s="67" t="s">
        <v>91</v>
      </c>
      <c r="C8" s="67">
        <v>5</v>
      </c>
      <c r="D8" s="33">
        <v>4</v>
      </c>
      <c r="E8" s="29" t="s">
        <v>542</v>
      </c>
      <c r="F8" s="33" t="s">
        <v>543</v>
      </c>
      <c r="G8" s="33" t="s">
        <v>48</v>
      </c>
      <c r="H8" s="33" t="s">
        <v>195</v>
      </c>
      <c r="I8" s="27" t="s">
        <v>534</v>
      </c>
      <c r="J8" s="33" t="s">
        <v>544</v>
      </c>
      <c r="K8" s="24" t="s">
        <v>40</v>
      </c>
      <c r="L8" s="24"/>
      <c r="M8" s="25">
        <v>25000</v>
      </c>
      <c r="N8" s="25"/>
      <c r="O8" s="25">
        <v>15312</v>
      </c>
      <c r="P8" s="25"/>
      <c r="Q8" s="33" t="s">
        <v>536</v>
      </c>
      <c r="R8" s="33" t="s">
        <v>537</v>
      </c>
    </row>
    <row r="9" spans="1:18" ht="105" x14ac:dyDescent="0.25">
      <c r="A9" s="67">
        <v>4</v>
      </c>
      <c r="B9" s="33" t="s">
        <v>91</v>
      </c>
      <c r="C9" s="33">
        <v>3</v>
      </c>
      <c r="D9" s="33">
        <v>10</v>
      </c>
      <c r="E9" s="33" t="s">
        <v>545</v>
      </c>
      <c r="F9" s="33" t="s">
        <v>546</v>
      </c>
      <c r="G9" s="33" t="s">
        <v>547</v>
      </c>
      <c r="H9" s="33" t="s">
        <v>548</v>
      </c>
      <c r="I9" s="33" t="s">
        <v>534</v>
      </c>
      <c r="J9" s="33" t="s">
        <v>549</v>
      </c>
      <c r="K9" s="24" t="s">
        <v>38</v>
      </c>
      <c r="L9" s="24"/>
      <c r="M9" s="25">
        <v>400000</v>
      </c>
      <c r="N9" s="67"/>
      <c r="O9" s="25">
        <v>50000</v>
      </c>
      <c r="P9" s="25"/>
      <c r="Q9" s="33" t="s">
        <v>536</v>
      </c>
      <c r="R9" s="33" t="s">
        <v>537</v>
      </c>
    </row>
    <row r="10" spans="1:18" ht="99.75" x14ac:dyDescent="0.25">
      <c r="A10" s="67">
        <v>5</v>
      </c>
      <c r="B10" s="33" t="s">
        <v>91</v>
      </c>
      <c r="C10" s="33">
        <v>3</v>
      </c>
      <c r="D10" s="33">
        <v>10</v>
      </c>
      <c r="E10" s="96" t="s">
        <v>550</v>
      </c>
      <c r="F10" s="33" t="s">
        <v>551</v>
      </c>
      <c r="G10" s="33" t="s">
        <v>552</v>
      </c>
      <c r="H10" s="33" t="s">
        <v>553</v>
      </c>
      <c r="I10" s="33" t="s">
        <v>534</v>
      </c>
      <c r="J10" s="33" t="s">
        <v>549</v>
      </c>
      <c r="K10" s="24" t="s">
        <v>38</v>
      </c>
      <c r="L10" s="24"/>
      <c r="M10" s="25">
        <v>120000</v>
      </c>
      <c r="N10" s="67"/>
      <c r="O10" s="25">
        <v>120000</v>
      </c>
      <c r="P10" s="25"/>
      <c r="Q10" s="33" t="s">
        <v>536</v>
      </c>
      <c r="R10" s="33" t="s">
        <v>537</v>
      </c>
    </row>
    <row r="11" spans="1:18" ht="105" x14ac:dyDescent="0.25">
      <c r="A11" s="33">
        <v>6</v>
      </c>
      <c r="B11" s="33" t="s">
        <v>91</v>
      </c>
      <c r="C11" s="33">
        <v>1</v>
      </c>
      <c r="D11" s="33">
        <v>13</v>
      </c>
      <c r="E11" s="33" t="s">
        <v>554</v>
      </c>
      <c r="F11" s="33" t="s">
        <v>555</v>
      </c>
      <c r="G11" s="33" t="s">
        <v>556</v>
      </c>
      <c r="H11" s="33" t="s">
        <v>548</v>
      </c>
      <c r="I11" s="33" t="s">
        <v>534</v>
      </c>
      <c r="J11" s="33" t="s">
        <v>535</v>
      </c>
      <c r="K11" s="33" t="s">
        <v>45</v>
      </c>
      <c r="L11" s="33"/>
      <c r="M11" s="35">
        <v>40000</v>
      </c>
      <c r="N11" s="35"/>
      <c r="O11" s="35">
        <v>25000</v>
      </c>
      <c r="P11" s="35"/>
      <c r="Q11" s="33" t="s">
        <v>536</v>
      </c>
      <c r="R11" s="33" t="s">
        <v>537</v>
      </c>
    </row>
    <row r="12" spans="1:18" ht="120" x14ac:dyDescent="0.25">
      <c r="A12" s="33">
        <v>7</v>
      </c>
      <c r="B12" s="33" t="s">
        <v>91</v>
      </c>
      <c r="C12" s="33">
        <v>3</v>
      </c>
      <c r="D12" s="33">
        <v>13</v>
      </c>
      <c r="E12" s="33" t="s">
        <v>557</v>
      </c>
      <c r="F12" s="33" t="s">
        <v>558</v>
      </c>
      <c r="G12" s="33" t="s">
        <v>559</v>
      </c>
      <c r="H12" s="33" t="s">
        <v>58</v>
      </c>
      <c r="I12" s="33" t="s">
        <v>534</v>
      </c>
      <c r="J12" s="33" t="s">
        <v>560</v>
      </c>
      <c r="K12" s="33" t="s">
        <v>561</v>
      </c>
      <c r="L12" s="33"/>
      <c r="M12" s="35">
        <v>8000</v>
      </c>
      <c r="N12" s="35"/>
      <c r="O12" s="35">
        <v>8000</v>
      </c>
      <c r="P12" s="35"/>
      <c r="Q12" s="33" t="s">
        <v>536</v>
      </c>
      <c r="R12" s="33" t="s">
        <v>537</v>
      </c>
    </row>
    <row r="13" spans="1:18" ht="228" x14ac:dyDescent="0.25">
      <c r="A13" s="33">
        <v>8</v>
      </c>
      <c r="B13" s="33" t="s">
        <v>91</v>
      </c>
      <c r="C13" s="33">
        <v>1</v>
      </c>
      <c r="D13" s="33">
        <v>13</v>
      </c>
      <c r="E13" s="97" t="s">
        <v>562</v>
      </c>
      <c r="F13" s="33" t="s">
        <v>563</v>
      </c>
      <c r="G13" s="33" t="s">
        <v>564</v>
      </c>
      <c r="H13" s="33" t="s">
        <v>565</v>
      </c>
      <c r="I13" s="33" t="s">
        <v>566</v>
      </c>
      <c r="J13" s="33" t="s">
        <v>567</v>
      </c>
      <c r="K13" s="33" t="s">
        <v>561</v>
      </c>
      <c r="L13" s="33"/>
      <c r="M13" s="35">
        <v>165000</v>
      </c>
      <c r="N13" s="35"/>
      <c r="O13" s="35">
        <v>165000</v>
      </c>
      <c r="P13" s="35"/>
      <c r="Q13" s="33" t="s">
        <v>536</v>
      </c>
      <c r="R13" s="33" t="s">
        <v>537</v>
      </c>
    </row>
    <row r="14" spans="1:18" ht="225" x14ac:dyDescent="0.25">
      <c r="A14" s="67">
        <v>9</v>
      </c>
      <c r="B14" s="67" t="s">
        <v>91</v>
      </c>
      <c r="C14" s="67">
        <v>1</v>
      </c>
      <c r="D14" s="67">
        <v>13</v>
      </c>
      <c r="E14" s="33" t="s">
        <v>568</v>
      </c>
      <c r="F14" s="33" t="s">
        <v>569</v>
      </c>
      <c r="G14" s="33" t="s">
        <v>570</v>
      </c>
      <c r="H14" s="33" t="s">
        <v>565</v>
      </c>
      <c r="I14" s="33" t="s">
        <v>534</v>
      </c>
      <c r="J14" s="67" t="s">
        <v>535</v>
      </c>
      <c r="K14" s="67" t="s">
        <v>53</v>
      </c>
      <c r="L14" s="67"/>
      <c r="M14" s="25">
        <v>20000</v>
      </c>
      <c r="N14" s="67"/>
      <c r="O14" s="25">
        <v>20000</v>
      </c>
      <c r="P14" s="67"/>
      <c r="Q14" s="33" t="s">
        <v>536</v>
      </c>
      <c r="R14" s="33" t="s">
        <v>537</v>
      </c>
    </row>
    <row r="15" spans="1:18" ht="79.5" customHeight="1" x14ac:dyDescent="0.25">
      <c r="A15" s="312">
        <v>10</v>
      </c>
      <c r="B15" s="312" t="s">
        <v>91</v>
      </c>
      <c r="C15" s="312">
        <v>5</v>
      </c>
      <c r="D15" s="311">
        <v>4</v>
      </c>
      <c r="E15" s="311" t="s">
        <v>542</v>
      </c>
      <c r="F15" s="311" t="s">
        <v>543</v>
      </c>
      <c r="G15" s="311" t="s">
        <v>48</v>
      </c>
      <c r="H15" s="311" t="s">
        <v>195</v>
      </c>
      <c r="I15" s="79" t="s">
        <v>534</v>
      </c>
      <c r="J15" s="311" t="s">
        <v>544</v>
      </c>
      <c r="K15" s="80"/>
      <c r="L15" s="80" t="s">
        <v>571</v>
      </c>
      <c r="M15" s="76"/>
      <c r="N15" s="76">
        <v>30000</v>
      </c>
      <c r="O15" s="76"/>
      <c r="P15" s="76">
        <v>30000</v>
      </c>
      <c r="Q15" s="311" t="s">
        <v>536</v>
      </c>
      <c r="R15" s="311" t="s">
        <v>537</v>
      </c>
    </row>
    <row r="16" spans="1:18" ht="105" x14ac:dyDescent="0.25">
      <c r="A16" s="312">
        <v>11</v>
      </c>
      <c r="B16" s="311" t="s">
        <v>91</v>
      </c>
      <c r="C16" s="311">
        <v>3</v>
      </c>
      <c r="D16" s="311">
        <v>10</v>
      </c>
      <c r="E16" s="311" t="s">
        <v>545</v>
      </c>
      <c r="F16" s="311" t="s">
        <v>546</v>
      </c>
      <c r="G16" s="311" t="s">
        <v>1095</v>
      </c>
      <c r="H16" s="311" t="s">
        <v>548</v>
      </c>
      <c r="I16" s="311" t="s">
        <v>534</v>
      </c>
      <c r="J16" s="311" t="s">
        <v>549</v>
      </c>
      <c r="K16" s="80"/>
      <c r="L16" s="80" t="s">
        <v>45</v>
      </c>
      <c r="M16" s="76"/>
      <c r="N16" s="76">
        <v>400000</v>
      </c>
      <c r="O16" s="76"/>
      <c r="P16" s="76">
        <v>400000</v>
      </c>
      <c r="Q16" s="311" t="s">
        <v>536</v>
      </c>
      <c r="R16" s="311" t="s">
        <v>537</v>
      </c>
    </row>
    <row r="17" spans="1:18" ht="105" x14ac:dyDescent="0.25">
      <c r="A17" s="311">
        <v>12</v>
      </c>
      <c r="B17" s="311" t="s">
        <v>91</v>
      </c>
      <c r="C17" s="311">
        <v>1</v>
      </c>
      <c r="D17" s="311">
        <v>13</v>
      </c>
      <c r="E17" s="311" t="s">
        <v>554</v>
      </c>
      <c r="F17" s="311" t="s">
        <v>555</v>
      </c>
      <c r="G17" s="311" t="s">
        <v>556</v>
      </c>
      <c r="H17" s="311" t="s">
        <v>548</v>
      </c>
      <c r="I17" s="311" t="s">
        <v>534</v>
      </c>
      <c r="J17" s="311" t="s">
        <v>535</v>
      </c>
      <c r="K17" s="311"/>
      <c r="L17" s="311" t="s">
        <v>45</v>
      </c>
      <c r="M17" s="340"/>
      <c r="N17" s="340">
        <v>40000</v>
      </c>
      <c r="O17" s="340"/>
      <c r="P17" s="340">
        <v>40000</v>
      </c>
      <c r="Q17" s="311" t="s">
        <v>536</v>
      </c>
      <c r="R17" s="311" t="s">
        <v>537</v>
      </c>
    </row>
    <row r="18" spans="1:18" ht="120" x14ac:dyDescent="0.25">
      <c r="A18" s="311">
        <v>13</v>
      </c>
      <c r="B18" s="311" t="s">
        <v>91</v>
      </c>
      <c r="C18" s="311">
        <v>3</v>
      </c>
      <c r="D18" s="311">
        <v>13</v>
      </c>
      <c r="E18" s="311" t="s">
        <v>572</v>
      </c>
      <c r="F18" s="311" t="s">
        <v>558</v>
      </c>
      <c r="G18" s="311" t="s">
        <v>559</v>
      </c>
      <c r="H18" s="311" t="s">
        <v>58</v>
      </c>
      <c r="I18" s="311" t="s">
        <v>534</v>
      </c>
      <c r="J18" s="311" t="s">
        <v>560</v>
      </c>
      <c r="K18" s="311"/>
      <c r="L18" s="311" t="s">
        <v>45</v>
      </c>
      <c r="M18" s="340"/>
      <c r="N18" s="340">
        <v>20000</v>
      </c>
      <c r="O18" s="340"/>
      <c r="P18" s="340">
        <v>20000</v>
      </c>
      <c r="Q18" s="311" t="s">
        <v>536</v>
      </c>
      <c r="R18" s="311" t="s">
        <v>537</v>
      </c>
    </row>
    <row r="19" spans="1:18" ht="225" x14ac:dyDescent="0.25">
      <c r="A19" s="312">
        <v>14</v>
      </c>
      <c r="B19" s="312" t="s">
        <v>91</v>
      </c>
      <c r="C19" s="312">
        <v>1</v>
      </c>
      <c r="D19" s="312">
        <v>13</v>
      </c>
      <c r="E19" s="311" t="s">
        <v>568</v>
      </c>
      <c r="F19" s="311" t="s">
        <v>569</v>
      </c>
      <c r="G19" s="311" t="s">
        <v>570</v>
      </c>
      <c r="H19" s="311" t="s">
        <v>565</v>
      </c>
      <c r="I19" s="311" t="s">
        <v>534</v>
      </c>
      <c r="J19" s="312" t="s">
        <v>535</v>
      </c>
      <c r="K19" s="312"/>
      <c r="L19" s="312" t="s">
        <v>45</v>
      </c>
      <c r="M19" s="76"/>
      <c r="N19" s="76">
        <v>20000</v>
      </c>
      <c r="O19" s="76"/>
      <c r="P19" s="76">
        <v>20000</v>
      </c>
      <c r="Q19" s="311" t="s">
        <v>536</v>
      </c>
      <c r="R19" s="311" t="s">
        <v>537</v>
      </c>
    </row>
    <row r="20" spans="1:18" ht="247.5" customHeight="1" x14ac:dyDescent="0.25">
      <c r="A20" s="311">
        <v>15</v>
      </c>
      <c r="B20" s="311" t="s">
        <v>91</v>
      </c>
      <c r="C20" s="311">
        <v>1</v>
      </c>
      <c r="D20" s="311">
        <v>13</v>
      </c>
      <c r="E20" s="368" t="s">
        <v>573</v>
      </c>
      <c r="F20" s="311" t="s">
        <v>563</v>
      </c>
      <c r="G20" s="311" t="s">
        <v>564</v>
      </c>
      <c r="H20" s="311" t="s">
        <v>565</v>
      </c>
      <c r="I20" s="311" t="s">
        <v>566</v>
      </c>
      <c r="J20" s="311" t="s">
        <v>567</v>
      </c>
      <c r="K20" s="311"/>
      <c r="L20" s="311" t="s">
        <v>34</v>
      </c>
      <c r="M20" s="340"/>
      <c r="N20" s="340">
        <v>0</v>
      </c>
      <c r="O20" s="340"/>
      <c r="P20" s="340">
        <v>0</v>
      </c>
      <c r="Q20" s="311" t="s">
        <v>536</v>
      </c>
      <c r="R20" s="311" t="s">
        <v>537</v>
      </c>
    </row>
    <row r="21" spans="1:18" ht="105" x14ac:dyDescent="0.25">
      <c r="A21" s="311">
        <v>16</v>
      </c>
      <c r="B21" s="311" t="s">
        <v>91</v>
      </c>
      <c r="C21" s="311">
        <v>1</v>
      </c>
      <c r="D21" s="311">
        <v>13</v>
      </c>
      <c r="E21" s="369" t="s">
        <v>574</v>
      </c>
      <c r="F21" s="311" t="s">
        <v>575</v>
      </c>
      <c r="G21" s="311" t="s">
        <v>540</v>
      </c>
      <c r="H21" s="311" t="s">
        <v>541</v>
      </c>
      <c r="I21" s="311" t="s">
        <v>534</v>
      </c>
      <c r="J21" s="311" t="s">
        <v>535</v>
      </c>
      <c r="K21" s="80"/>
      <c r="L21" s="80" t="s">
        <v>45</v>
      </c>
      <c r="M21" s="76"/>
      <c r="N21" s="76">
        <v>20000</v>
      </c>
      <c r="O21" s="76"/>
      <c r="P21" s="76">
        <v>20000</v>
      </c>
      <c r="Q21" s="311" t="s">
        <v>536</v>
      </c>
      <c r="R21" s="311" t="s">
        <v>537</v>
      </c>
    </row>
    <row r="22" spans="1:18" ht="39.75" hidden="1" customHeight="1" x14ac:dyDescent="0.25">
      <c r="A22" s="789" t="s">
        <v>576</v>
      </c>
      <c r="B22" s="790"/>
      <c r="C22" s="790"/>
      <c r="D22" s="790"/>
      <c r="E22" s="790"/>
      <c r="F22" s="790"/>
      <c r="G22" s="790"/>
      <c r="H22" s="790"/>
      <c r="I22" s="790"/>
      <c r="J22" s="790"/>
      <c r="K22" s="790"/>
      <c r="L22" s="790"/>
      <c r="M22" s="790"/>
      <c r="N22" s="790"/>
      <c r="O22" s="790"/>
      <c r="P22" s="790"/>
      <c r="Q22" s="790"/>
      <c r="R22" s="791"/>
    </row>
    <row r="24" spans="1:18" x14ac:dyDescent="0.25">
      <c r="N24" s="699"/>
      <c r="O24" s="702" t="s">
        <v>35</v>
      </c>
      <c r="P24" s="702"/>
      <c r="Q24" s="702"/>
    </row>
    <row r="25" spans="1:18" x14ac:dyDescent="0.25">
      <c r="N25" s="700"/>
      <c r="O25" s="702" t="s">
        <v>36</v>
      </c>
      <c r="P25" s="702" t="s">
        <v>37</v>
      </c>
      <c r="Q25" s="702"/>
    </row>
    <row r="26" spans="1:18" x14ac:dyDescent="0.25">
      <c r="N26" s="701"/>
      <c r="O26" s="702"/>
      <c r="P26" s="57">
        <v>2020</v>
      </c>
      <c r="Q26" s="57">
        <v>2021</v>
      </c>
    </row>
    <row r="27" spans="1:18" x14ac:dyDescent="0.25">
      <c r="N27" s="57" t="s">
        <v>2931</v>
      </c>
      <c r="O27" s="55">
        <v>16</v>
      </c>
      <c r="P27" s="149">
        <f>O6+O7+O8+O9+O10+O11+O12+O13+O14</f>
        <v>435219</v>
      </c>
      <c r="Q27" s="31">
        <f>P21+P20+P19+P18+P17+P16+P15</f>
        <v>530000</v>
      </c>
      <c r="R27" s="144"/>
    </row>
  </sheetData>
  <mergeCells count="20">
    <mergeCell ref="J2:R2"/>
    <mergeCell ref="A3:A4"/>
    <mergeCell ref="B3:B4"/>
    <mergeCell ref="C3:C4"/>
    <mergeCell ref="D3:D4"/>
    <mergeCell ref="E3:E4"/>
    <mergeCell ref="F3:F4"/>
    <mergeCell ref="G3:G4"/>
    <mergeCell ref="H3:I3"/>
    <mergeCell ref="J3:J4"/>
    <mergeCell ref="K3:L3"/>
    <mergeCell ref="M3:N3"/>
    <mergeCell ref="O3:P3"/>
    <mergeCell ref="Q3:Q4"/>
    <mergeCell ref="R3:R4"/>
    <mergeCell ref="N24:N26"/>
    <mergeCell ref="O24:Q24"/>
    <mergeCell ref="O25:O26"/>
    <mergeCell ref="P25:Q25"/>
    <mergeCell ref="A22:R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8"/>
  <sheetViews>
    <sheetView zoomScale="70" zoomScaleNormal="70" workbookViewId="0">
      <selection activeCell="F23" sqref="F23"/>
    </sheetView>
  </sheetViews>
  <sheetFormatPr defaultColWidth="8.5703125" defaultRowHeight="15" x14ac:dyDescent="0.25"/>
  <cols>
    <col min="1" max="1" width="4.7109375" style="41" customWidth="1"/>
    <col min="2" max="2" width="8.85546875" style="41" customWidth="1"/>
    <col min="3" max="3" width="11.42578125" style="41" customWidth="1"/>
    <col min="4" max="4" width="11.2851562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8.5703125" style="41"/>
    <col min="259" max="259" width="4.7109375" style="41" customWidth="1"/>
    <col min="260" max="260" width="9.7109375" style="41" customWidth="1"/>
    <col min="261" max="261" width="10" style="41" customWidth="1"/>
    <col min="262" max="262" width="8.85546875" style="41" customWidth="1"/>
    <col min="263" max="263" width="22.85546875" style="41" customWidth="1"/>
    <col min="264" max="264" width="59.7109375" style="41" customWidth="1"/>
    <col min="265" max="265" width="57.85546875" style="41" customWidth="1"/>
    <col min="266" max="266" width="35.28515625" style="41" customWidth="1"/>
    <col min="267" max="267" width="28.140625" style="41" customWidth="1"/>
    <col min="268" max="268" width="33.140625" style="41" customWidth="1"/>
    <col min="269" max="269" width="26" style="41" customWidth="1"/>
    <col min="270" max="270" width="19.140625" style="41" customWidth="1"/>
    <col min="271" max="271" width="10.42578125" style="41" customWidth="1"/>
    <col min="272" max="272" width="11.85546875" style="41" customWidth="1"/>
    <col min="273" max="273" width="14.7109375" style="41" customWidth="1"/>
    <col min="274" max="274" width="9" style="41" customWidth="1"/>
    <col min="275" max="514" width="8.5703125" style="41"/>
    <col min="515" max="515" width="4.7109375" style="41" customWidth="1"/>
    <col min="516" max="516" width="9.7109375" style="41" customWidth="1"/>
    <col min="517" max="517" width="10" style="41" customWidth="1"/>
    <col min="518" max="518" width="8.85546875" style="41" customWidth="1"/>
    <col min="519" max="519" width="22.85546875" style="41" customWidth="1"/>
    <col min="520" max="520" width="59.7109375" style="41" customWidth="1"/>
    <col min="521" max="521" width="57.85546875" style="41" customWidth="1"/>
    <col min="522" max="522" width="35.28515625" style="41" customWidth="1"/>
    <col min="523" max="523" width="28.140625" style="41" customWidth="1"/>
    <col min="524" max="524" width="33.140625" style="41" customWidth="1"/>
    <col min="525" max="525" width="26" style="41" customWidth="1"/>
    <col min="526" max="526" width="19.140625" style="41" customWidth="1"/>
    <col min="527" max="527" width="10.42578125" style="41" customWidth="1"/>
    <col min="528" max="528" width="11.85546875" style="41" customWidth="1"/>
    <col min="529" max="529" width="14.7109375" style="41" customWidth="1"/>
    <col min="530" max="530" width="9" style="41" customWidth="1"/>
    <col min="531" max="770" width="8.5703125" style="41"/>
    <col min="771" max="771" width="4.7109375" style="41" customWidth="1"/>
    <col min="772" max="772" width="9.7109375" style="41" customWidth="1"/>
    <col min="773" max="773" width="10" style="41" customWidth="1"/>
    <col min="774" max="774" width="8.85546875" style="41" customWidth="1"/>
    <col min="775" max="775" width="22.85546875" style="41" customWidth="1"/>
    <col min="776" max="776" width="59.7109375" style="41" customWidth="1"/>
    <col min="777" max="777" width="57.85546875" style="41" customWidth="1"/>
    <col min="778" max="778" width="35.28515625" style="41" customWidth="1"/>
    <col min="779" max="779" width="28.140625" style="41" customWidth="1"/>
    <col min="780" max="780" width="33.140625" style="41" customWidth="1"/>
    <col min="781" max="781" width="26" style="41" customWidth="1"/>
    <col min="782" max="782" width="19.140625" style="41" customWidth="1"/>
    <col min="783" max="783" width="10.42578125" style="41" customWidth="1"/>
    <col min="784" max="784" width="11.85546875" style="41" customWidth="1"/>
    <col min="785" max="785" width="14.7109375" style="41" customWidth="1"/>
    <col min="786" max="786" width="9" style="41" customWidth="1"/>
    <col min="787" max="16384" width="8.5703125" style="41"/>
  </cols>
  <sheetData>
    <row r="2" spans="1:19" ht="18.75" x14ac:dyDescent="0.3">
      <c r="A2" s="10" t="s">
        <v>1250</v>
      </c>
      <c r="E2" s="8"/>
      <c r="J2" s="9"/>
      <c r="M2" s="2"/>
      <c r="N2" s="2"/>
      <c r="O2" s="2"/>
      <c r="P2" s="2"/>
    </row>
    <row r="3" spans="1:19" x14ac:dyDescent="0.25">
      <c r="M3" s="2"/>
      <c r="N3" s="2"/>
      <c r="O3" s="2"/>
      <c r="P3" s="2"/>
    </row>
    <row r="4" spans="1:19" s="4" customFormat="1" ht="52.5" customHeight="1" x14ac:dyDescent="0.2">
      <c r="A4" s="797" t="s">
        <v>0</v>
      </c>
      <c r="B4" s="796" t="s">
        <v>1</v>
      </c>
      <c r="C4" s="796" t="s">
        <v>2</v>
      </c>
      <c r="D4" s="796" t="s">
        <v>3</v>
      </c>
      <c r="E4" s="797" t="s">
        <v>4</v>
      </c>
      <c r="F4" s="797" t="s">
        <v>5</v>
      </c>
      <c r="G4" s="797" t="s">
        <v>6</v>
      </c>
      <c r="H4" s="796" t="s">
        <v>7</v>
      </c>
      <c r="I4" s="796"/>
      <c r="J4" s="797" t="s">
        <v>8</v>
      </c>
      <c r="K4" s="796" t="s">
        <v>9</v>
      </c>
      <c r="L4" s="796"/>
      <c r="M4" s="798" t="s">
        <v>10</v>
      </c>
      <c r="N4" s="798"/>
      <c r="O4" s="798" t="s">
        <v>11</v>
      </c>
      <c r="P4" s="798"/>
      <c r="Q4" s="797" t="s">
        <v>12</v>
      </c>
      <c r="R4" s="796" t="s">
        <v>13</v>
      </c>
      <c r="S4" s="3"/>
    </row>
    <row r="5" spans="1:19" s="4" customFormat="1" x14ac:dyDescent="0.2">
      <c r="A5" s="797"/>
      <c r="B5" s="796"/>
      <c r="C5" s="796"/>
      <c r="D5" s="796"/>
      <c r="E5" s="797"/>
      <c r="F5" s="797"/>
      <c r="G5" s="797"/>
      <c r="H5" s="98" t="s">
        <v>14</v>
      </c>
      <c r="I5" s="98" t="s">
        <v>15</v>
      </c>
      <c r="J5" s="797"/>
      <c r="K5" s="99">
        <v>2020</v>
      </c>
      <c r="L5" s="99">
        <v>2021</v>
      </c>
      <c r="M5" s="100">
        <v>2020</v>
      </c>
      <c r="N5" s="100">
        <v>2021</v>
      </c>
      <c r="O5" s="100">
        <v>2020</v>
      </c>
      <c r="P5" s="100">
        <v>2021</v>
      </c>
      <c r="Q5" s="797"/>
      <c r="R5" s="796"/>
      <c r="S5" s="3"/>
    </row>
    <row r="6" spans="1:19" s="4" customFormat="1" x14ac:dyDescent="0.2">
      <c r="A6" s="101" t="s">
        <v>16</v>
      </c>
      <c r="B6" s="98" t="s">
        <v>17</v>
      </c>
      <c r="C6" s="98" t="s">
        <v>18</v>
      </c>
      <c r="D6" s="98" t="s">
        <v>19</v>
      </c>
      <c r="E6" s="101" t="s">
        <v>20</v>
      </c>
      <c r="F6" s="101" t="s">
        <v>21</v>
      </c>
      <c r="G6" s="101" t="s">
        <v>22</v>
      </c>
      <c r="H6" s="98" t="s">
        <v>23</v>
      </c>
      <c r="I6" s="98" t="s">
        <v>24</v>
      </c>
      <c r="J6" s="101" t="s">
        <v>25</v>
      </c>
      <c r="K6" s="99" t="s">
        <v>26</v>
      </c>
      <c r="L6" s="99" t="s">
        <v>27</v>
      </c>
      <c r="M6" s="102" t="s">
        <v>28</v>
      </c>
      <c r="N6" s="102" t="s">
        <v>29</v>
      </c>
      <c r="O6" s="102" t="s">
        <v>30</v>
      </c>
      <c r="P6" s="102" t="s">
        <v>31</v>
      </c>
      <c r="Q6" s="101" t="s">
        <v>32</v>
      </c>
      <c r="R6" s="98" t="s">
        <v>33</v>
      </c>
      <c r="S6" s="3"/>
    </row>
    <row r="7" spans="1:19" ht="150" x14ac:dyDescent="0.25">
      <c r="A7" s="33">
        <v>1</v>
      </c>
      <c r="B7" s="33">
        <v>2</v>
      </c>
      <c r="C7" s="33">
        <v>1</v>
      </c>
      <c r="D7" s="33">
        <v>6</v>
      </c>
      <c r="E7" s="33" t="s">
        <v>577</v>
      </c>
      <c r="F7" s="103" t="s">
        <v>578</v>
      </c>
      <c r="G7" s="33" t="s">
        <v>579</v>
      </c>
      <c r="H7" s="33" t="s">
        <v>580</v>
      </c>
      <c r="I7" s="67" t="s">
        <v>581</v>
      </c>
      <c r="J7" s="33" t="s">
        <v>582</v>
      </c>
      <c r="K7" s="67" t="s">
        <v>47</v>
      </c>
      <c r="L7" s="35" t="s">
        <v>481</v>
      </c>
      <c r="M7" s="35">
        <v>24800</v>
      </c>
      <c r="N7" s="35" t="s">
        <v>481</v>
      </c>
      <c r="O7" s="35">
        <v>24800</v>
      </c>
      <c r="P7" s="35" t="s">
        <v>481</v>
      </c>
      <c r="Q7" s="33" t="s">
        <v>583</v>
      </c>
      <c r="R7" s="33" t="s">
        <v>584</v>
      </c>
      <c r="S7" s="104"/>
    </row>
    <row r="8" spans="1:19" ht="195" x14ac:dyDescent="0.25">
      <c r="A8" s="33">
        <v>2</v>
      </c>
      <c r="B8" s="33">
        <v>6</v>
      </c>
      <c r="C8" s="33">
        <v>1</v>
      </c>
      <c r="D8" s="33">
        <v>6</v>
      </c>
      <c r="E8" s="33" t="s">
        <v>585</v>
      </c>
      <c r="F8" s="103" t="s">
        <v>586</v>
      </c>
      <c r="G8" s="33" t="s">
        <v>587</v>
      </c>
      <c r="H8" s="33" t="s">
        <v>588</v>
      </c>
      <c r="I8" s="33" t="s">
        <v>589</v>
      </c>
      <c r="J8" s="33" t="s">
        <v>590</v>
      </c>
      <c r="K8" s="67" t="s">
        <v>38</v>
      </c>
      <c r="L8" s="35" t="s">
        <v>481</v>
      </c>
      <c r="M8" s="35">
        <v>8000</v>
      </c>
      <c r="N8" s="35" t="s">
        <v>481</v>
      </c>
      <c r="O8" s="35">
        <v>8000</v>
      </c>
      <c r="P8" s="35" t="s">
        <v>481</v>
      </c>
      <c r="Q8" s="33" t="s">
        <v>583</v>
      </c>
      <c r="R8" s="33" t="s">
        <v>584</v>
      </c>
      <c r="S8" s="104"/>
    </row>
    <row r="9" spans="1:19" s="8" customFormat="1" ht="105" x14ac:dyDescent="0.25">
      <c r="A9" s="33">
        <v>3</v>
      </c>
      <c r="B9" s="33">
        <v>6</v>
      </c>
      <c r="C9" s="33">
        <v>5</v>
      </c>
      <c r="D9" s="33">
        <v>11</v>
      </c>
      <c r="E9" s="33" t="s">
        <v>591</v>
      </c>
      <c r="F9" s="103" t="s">
        <v>592</v>
      </c>
      <c r="G9" s="33" t="s">
        <v>196</v>
      </c>
      <c r="H9" s="33" t="s">
        <v>593</v>
      </c>
      <c r="I9" s="67" t="s">
        <v>594</v>
      </c>
      <c r="J9" s="33" t="s">
        <v>595</v>
      </c>
      <c r="K9" s="67" t="s">
        <v>45</v>
      </c>
      <c r="L9" s="35" t="s">
        <v>481</v>
      </c>
      <c r="M9" s="25">
        <v>60000</v>
      </c>
      <c r="N9" s="35" t="s">
        <v>481</v>
      </c>
      <c r="O9" s="25">
        <v>60000</v>
      </c>
      <c r="P9" s="35" t="s">
        <v>481</v>
      </c>
      <c r="Q9" s="33" t="s">
        <v>583</v>
      </c>
      <c r="R9" s="33" t="s">
        <v>584</v>
      </c>
    </row>
    <row r="10" spans="1:19" ht="165" x14ac:dyDescent="0.25">
      <c r="A10" s="33">
        <v>4</v>
      </c>
      <c r="B10" s="33">
        <v>6</v>
      </c>
      <c r="C10" s="33">
        <v>2</v>
      </c>
      <c r="D10" s="33">
        <v>12</v>
      </c>
      <c r="E10" s="33" t="s">
        <v>596</v>
      </c>
      <c r="F10" s="103" t="s">
        <v>597</v>
      </c>
      <c r="G10" s="33" t="s">
        <v>193</v>
      </c>
      <c r="H10" s="33" t="s">
        <v>598</v>
      </c>
      <c r="I10" s="27" t="s">
        <v>599</v>
      </c>
      <c r="J10" s="33" t="s">
        <v>535</v>
      </c>
      <c r="K10" s="33" t="s">
        <v>45</v>
      </c>
      <c r="L10" s="35" t="s">
        <v>481</v>
      </c>
      <c r="M10" s="25">
        <v>34000</v>
      </c>
      <c r="N10" s="35" t="s">
        <v>481</v>
      </c>
      <c r="O10" s="25">
        <v>34000</v>
      </c>
      <c r="P10" s="35" t="s">
        <v>481</v>
      </c>
      <c r="Q10" s="33" t="s">
        <v>583</v>
      </c>
      <c r="R10" s="33" t="s">
        <v>584</v>
      </c>
    </row>
    <row r="11" spans="1:19" ht="120" x14ac:dyDescent="0.25">
      <c r="A11" s="33">
        <v>5</v>
      </c>
      <c r="B11" s="33">
        <v>3</v>
      </c>
      <c r="C11" s="33">
        <v>3</v>
      </c>
      <c r="D11" s="33">
        <v>10</v>
      </c>
      <c r="E11" s="33" t="s">
        <v>600</v>
      </c>
      <c r="F11" s="103" t="s">
        <v>601</v>
      </c>
      <c r="G11" s="33" t="s">
        <v>602</v>
      </c>
      <c r="H11" s="33" t="s">
        <v>603</v>
      </c>
      <c r="I11" s="27" t="s">
        <v>41</v>
      </c>
      <c r="J11" s="33" t="s">
        <v>604</v>
      </c>
      <c r="K11" s="105" t="s">
        <v>43</v>
      </c>
      <c r="L11" s="35" t="s">
        <v>481</v>
      </c>
      <c r="M11" s="25">
        <v>11890</v>
      </c>
      <c r="N11" s="35" t="s">
        <v>481</v>
      </c>
      <c r="O11" s="25">
        <v>11890</v>
      </c>
      <c r="P11" s="35" t="s">
        <v>481</v>
      </c>
      <c r="Q11" s="33" t="s">
        <v>583</v>
      </c>
      <c r="R11" s="33" t="s">
        <v>584</v>
      </c>
    </row>
    <row r="12" spans="1:19" ht="120" x14ac:dyDescent="0.25">
      <c r="A12" s="33">
        <v>6</v>
      </c>
      <c r="B12" s="33">
        <v>2</v>
      </c>
      <c r="C12" s="33">
        <v>1</v>
      </c>
      <c r="D12" s="33">
        <v>6</v>
      </c>
      <c r="E12" s="33" t="s">
        <v>605</v>
      </c>
      <c r="F12" s="103" t="s">
        <v>606</v>
      </c>
      <c r="G12" s="33" t="s">
        <v>607</v>
      </c>
      <c r="H12" s="33" t="s">
        <v>608</v>
      </c>
      <c r="I12" s="27" t="s">
        <v>609</v>
      </c>
      <c r="J12" s="33" t="s">
        <v>610</v>
      </c>
      <c r="K12" s="33" t="s">
        <v>38</v>
      </c>
      <c r="L12" s="35" t="s">
        <v>481</v>
      </c>
      <c r="M12" s="35">
        <v>3000</v>
      </c>
      <c r="N12" s="35" t="s">
        <v>481</v>
      </c>
      <c r="O12" s="35">
        <v>3000</v>
      </c>
      <c r="P12" s="35" t="s">
        <v>481</v>
      </c>
      <c r="Q12" s="33" t="s">
        <v>583</v>
      </c>
      <c r="R12" s="33" t="s">
        <v>584</v>
      </c>
    </row>
    <row r="13" spans="1:19" ht="210" x14ac:dyDescent="0.25">
      <c r="A13" s="33">
        <v>7</v>
      </c>
      <c r="B13" s="33">
        <v>6</v>
      </c>
      <c r="C13" s="33">
        <v>1</v>
      </c>
      <c r="D13" s="33">
        <v>3</v>
      </c>
      <c r="E13" s="33" t="s">
        <v>611</v>
      </c>
      <c r="F13" s="103" t="s">
        <v>612</v>
      </c>
      <c r="G13" s="33" t="s">
        <v>613</v>
      </c>
      <c r="H13" s="33" t="s">
        <v>614</v>
      </c>
      <c r="I13" s="27" t="s">
        <v>615</v>
      </c>
      <c r="J13" s="33" t="s">
        <v>616</v>
      </c>
      <c r="K13" s="33" t="s">
        <v>38</v>
      </c>
      <c r="L13" s="35" t="s">
        <v>481</v>
      </c>
      <c r="M13" s="35">
        <v>50000</v>
      </c>
      <c r="N13" s="35" t="s">
        <v>481</v>
      </c>
      <c r="O13" s="35">
        <v>50000</v>
      </c>
      <c r="P13" s="35" t="s">
        <v>481</v>
      </c>
      <c r="Q13" s="33" t="s">
        <v>583</v>
      </c>
      <c r="R13" s="33" t="s">
        <v>584</v>
      </c>
    </row>
    <row r="14" spans="1:19" ht="120" x14ac:dyDescent="0.25">
      <c r="A14" s="33">
        <v>8</v>
      </c>
      <c r="B14" s="67">
        <v>3</v>
      </c>
      <c r="C14" s="67">
        <v>1</v>
      </c>
      <c r="D14" s="33">
        <v>9</v>
      </c>
      <c r="E14" s="33" t="s">
        <v>617</v>
      </c>
      <c r="F14" s="103" t="s">
        <v>618</v>
      </c>
      <c r="G14" s="33" t="s">
        <v>619</v>
      </c>
      <c r="H14" s="33" t="s">
        <v>620</v>
      </c>
      <c r="I14" s="27" t="s">
        <v>621</v>
      </c>
      <c r="J14" s="33" t="s">
        <v>622</v>
      </c>
      <c r="K14" s="106" t="s">
        <v>45</v>
      </c>
      <c r="L14" s="106"/>
      <c r="M14" s="25">
        <v>78000</v>
      </c>
      <c r="N14" s="67" t="s">
        <v>481</v>
      </c>
      <c r="O14" s="25">
        <f>M14</f>
        <v>78000</v>
      </c>
      <c r="P14" s="35" t="s">
        <v>481</v>
      </c>
      <c r="Q14" s="33" t="s">
        <v>583</v>
      </c>
      <c r="R14" s="33" t="s">
        <v>584</v>
      </c>
    </row>
    <row r="15" spans="1:19" ht="90" x14ac:dyDescent="0.25">
      <c r="A15" s="33">
        <v>9</v>
      </c>
      <c r="B15" s="33">
        <v>6</v>
      </c>
      <c r="C15" s="33">
        <v>5</v>
      </c>
      <c r="D15" s="33">
        <v>11</v>
      </c>
      <c r="E15" s="33" t="s">
        <v>623</v>
      </c>
      <c r="F15" s="103" t="s">
        <v>624</v>
      </c>
      <c r="G15" s="33" t="s">
        <v>196</v>
      </c>
      <c r="H15" s="33" t="s">
        <v>593</v>
      </c>
      <c r="I15" s="67" t="s">
        <v>625</v>
      </c>
      <c r="J15" s="33" t="s">
        <v>626</v>
      </c>
      <c r="K15" s="67" t="s">
        <v>53</v>
      </c>
      <c r="L15" s="35" t="s">
        <v>481</v>
      </c>
      <c r="M15" s="25">
        <v>8000</v>
      </c>
      <c r="N15" s="35" t="s">
        <v>481</v>
      </c>
      <c r="O15" s="25">
        <v>8000</v>
      </c>
      <c r="P15" s="35" t="s">
        <v>481</v>
      </c>
      <c r="Q15" s="33" t="s">
        <v>583</v>
      </c>
      <c r="R15" s="33" t="s">
        <v>584</v>
      </c>
    </row>
    <row r="16" spans="1:19" ht="165" x14ac:dyDescent="0.25">
      <c r="A16" s="33">
        <v>10</v>
      </c>
      <c r="B16" s="33">
        <v>2</v>
      </c>
      <c r="C16" s="33">
        <v>1</v>
      </c>
      <c r="D16" s="33">
        <v>6</v>
      </c>
      <c r="E16" s="33" t="s">
        <v>627</v>
      </c>
      <c r="F16" s="103" t="s">
        <v>628</v>
      </c>
      <c r="G16" s="33" t="s">
        <v>196</v>
      </c>
      <c r="H16" s="33" t="s">
        <v>593</v>
      </c>
      <c r="I16" s="67" t="s">
        <v>625</v>
      </c>
      <c r="J16" s="33" t="s">
        <v>629</v>
      </c>
      <c r="K16" s="67" t="s">
        <v>53</v>
      </c>
      <c r="L16" s="35" t="s">
        <v>481</v>
      </c>
      <c r="M16" s="25">
        <v>5000</v>
      </c>
      <c r="N16" s="35" t="s">
        <v>481</v>
      </c>
      <c r="O16" s="25">
        <v>5000</v>
      </c>
      <c r="P16" s="35" t="s">
        <v>481</v>
      </c>
      <c r="Q16" s="33" t="s">
        <v>583</v>
      </c>
      <c r="R16" s="33" t="s">
        <v>584</v>
      </c>
    </row>
    <row r="17" spans="1:18" ht="150" x14ac:dyDescent="0.25">
      <c r="A17" s="33">
        <v>11</v>
      </c>
      <c r="B17" s="33">
        <v>2</v>
      </c>
      <c r="C17" s="33">
        <v>1</v>
      </c>
      <c r="D17" s="33">
        <v>6</v>
      </c>
      <c r="E17" s="33" t="s">
        <v>630</v>
      </c>
      <c r="F17" s="103" t="s">
        <v>631</v>
      </c>
      <c r="G17" s="33" t="s">
        <v>613</v>
      </c>
      <c r="H17" s="33" t="s">
        <v>632</v>
      </c>
      <c r="I17" s="27" t="s">
        <v>161</v>
      </c>
      <c r="J17" s="33" t="s">
        <v>633</v>
      </c>
      <c r="K17" s="33" t="s">
        <v>53</v>
      </c>
      <c r="L17" s="35" t="s">
        <v>481</v>
      </c>
      <c r="M17" s="35">
        <v>15000</v>
      </c>
      <c r="N17" s="35" t="s">
        <v>481</v>
      </c>
      <c r="O17" s="35">
        <v>15000</v>
      </c>
      <c r="P17" s="35" t="s">
        <v>481</v>
      </c>
      <c r="Q17" s="33" t="s">
        <v>583</v>
      </c>
      <c r="R17" s="33" t="s">
        <v>584</v>
      </c>
    </row>
    <row r="18" spans="1:18" ht="105" x14ac:dyDescent="0.25">
      <c r="A18" s="33">
        <v>12</v>
      </c>
      <c r="B18" s="33">
        <v>6</v>
      </c>
      <c r="C18" s="33">
        <v>5</v>
      </c>
      <c r="D18" s="33">
        <v>11</v>
      </c>
      <c r="E18" s="33" t="s">
        <v>591</v>
      </c>
      <c r="F18" s="103" t="s">
        <v>592</v>
      </c>
      <c r="G18" s="33" t="s">
        <v>196</v>
      </c>
      <c r="H18" s="33" t="s">
        <v>593</v>
      </c>
      <c r="I18" s="67" t="s">
        <v>594</v>
      </c>
      <c r="J18" s="33" t="s">
        <v>595</v>
      </c>
      <c r="K18" s="35" t="s">
        <v>481</v>
      </c>
      <c r="L18" s="33" t="s">
        <v>45</v>
      </c>
      <c r="M18" s="35" t="s">
        <v>481</v>
      </c>
      <c r="N18" s="25">
        <v>40000</v>
      </c>
      <c r="O18" s="35" t="s">
        <v>481</v>
      </c>
      <c r="P18" s="25">
        <v>40000</v>
      </c>
      <c r="Q18" s="33" t="s">
        <v>583</v>
      </c>
      <c r="R18" s="33" t="s">
        <v>584</v>
      </c>
    </row>
    <row r="19" spans="1:18" ht="120" x14ac:dyDescent="0.25">
      <c r="A19" s="107">
        <v>13</v>
      </c>
      <c r="B19" s="33">
        <v>1</v>
      </c>
      <c r="C19" s="33">
        <v>1</v>
      </c>
      <c r="D19" s="33">
        <v>6</v>
      </c>
      <c r="E19" s="33" t="s">
        <v>634</v>
      </c>
      <c r="F19" s="33" t="s">
        <v>635</v>
      </c>
      <c r="G19" s="33" t="s">
        <v>193</v>
      </c>
      <c r="H19" s="33" t="s">
        <v>598</v>
      </c>
      <c r="I19" s="27" t="s">
        <v>636</v>
      </c>
      <c r="J19" s="33" t="s">
        <v>637</v>
      </c>
      <c r="K19" s="33" t="s">
        <v>481</v>
      </c>
      <c r="L19" s="33" t="s">
        <v>34</v>
      </c>
      <c r="M19" s="35" t="s">
        <v>481</v>
      </c>
      <c r="N19" s="25">
        <v>40000</v>
      </c>
      <c r="O19" s="35" t="s">
        <v>481</v>
      </c>
      <c r="P19" s="25">
        <v>40000</v>
      </c>
      <c r="Q19" s="33" t="s">
        <v>583</v>
      </c>
      <c r="R19" s="33" t="s">
        <v>584</v>
      </c>
    </row>
    <row r="20" spans="1:18" s="38" customFormat="1" ht="135" x14ac:dyDescent="0.25">
      <c r="A20" s="311">
        <v>14</v>
      </c>
      <c r="B20" s="311">
        <v>2</v>
      </c>
      <c r="C20" s="311">
        <v>1</v>
      </c>
      <c r="D20" s="311">
        <v>6</v>
      </c>
      <c r="E20" s="311" t="s">
        <v>638</v>
      </c>
      <c r="F20" s="370" t="s">
        <v>651</v>
      </c>
      <c r="G20" s="311" t="s">
        <v>607</v>
      </c>
      <c r="H20" s="311" t="s">
        <v>639</v>
      </c>
      <c r="I20" s="312" t="s">
        <v>640</v>
      </c>
      <c r="J20" s="311" t="s">
        <v>633</v>
      </c>
      <c r="K20" s="311" t="s">
        <v>38</v>
      </c>
      <c r="L20" s="340" t="s">
        <v>481</v>
      </c>
      <c r="M20" s="371">
        <v>2106</v>
      </c>
      <c r="N20" s="340" t="s">
        <v>481</v>
      </c>
      <c r="O20" s="371">
        <v>2106</v>
      </c>
      <c r="P20" s="340" t="s">
        <v>481</v>
      </c>
      <c r="Q20" s="311" t="s">
        <v>583</v>
      </c>
      <c r="R20" s="369" t="s">
        <v>584</v>
      </c>
    </row>
    <row r="21" spans="1:18" s="38" customFormat="1" ht="90" x14ac:dyDescent="0.25">
      <c r="A21" s="369">
        <v>15</v>
      </c>
      <c r="B21" s="369">
        <v>6</v>
      </c>
      <c r="C21" s="369">
        <v>5</v>
      </c>
      <c r="D21" s="369">
        <v>11</v>
      </c>
      <c r="E21" s="369" t="s">
        <v>623</v>
      </c>
      <c r="F21" s="370" t="s">
        <v>652</v>
      </c>
      <c r="G21" s="369" t="s">
        <v>196</v>
      </c>
      <c r="H21" s="369" t="s">
        <v>593</v>
      </c>
      <c r="I21" s="326" t="s">
        <v>625</v>
      </c>
      <c r="J21" s="372" t="s">
        <v>626</v>
      </c>
      <c r="K21" s="371" t="s">
        <v>481</v>
      </c>
      <c r="L21" s="326" t="s">
        <v>45</v>
      </c>
      <c r="M21" s="371" t="s">
        <v>481</v>
      </c>
      <c r="N21" s="373">
        <v>10000</v>
      </c>
      <c r="O21" s="371" t="s">
        <v>481</v>
      </c>
      <c r="P21" s="373">
        <v>10000</v>
      </c>
      <c r="Q21" s="369" t="s">
        <v>583</v>
      </c>
      <c r="R21" s="369" t="s">
        <v>584</v>
      </c>
    </row>
    <row r="22" spans="1:18" s="38" customFormat="1" ht="120" x14ac:dyDescent="0.25">
      <c r="A22" s="326">
        <v>16</v>
      </c>
      <c r="B22" s="326">
        <v>3</v>
      </c>
      <c r="C22" s="326">
        <v>1</v>
      </c>
      <c r="D22" s="326">
        <v>9</v>
      </c>
      <c r="E22" s="326" t="s">
        <v>641</v>
      </c>
      <c r="F22" s="374" t="s">
        <v>642</v>
      </c>
      <c r="G22" s="326" t="s">
        <v>643</v>
      </c>
      <c r="H22" s="326" t="s">
        <v>644</v>
      </c>
      <c r="I22" s="326" t="s">
        <v>645</v>
      </c>
      <c r="J22" s="369" t="s">
        <v>622</v>
      </c>
      <c r="K22" s="371" t="s">
        <v>481</v>
      </c>
      <c r="L22" s="326" t="s">
        <v>34</v>
      </c>
      <c r="M22" s="371" t="s">
        <v>481</v>
      </c>
      <c r="N22" s="373">
        <v>35000</v>
      </c>
      <c r="O22" s="371" t="s">
        <v>481</v>
      </c>
      <c r="P22" s="373">
        <v>35000</v>
      </c>
      <c r="Q22" s="369" t="s">
        <v>583</v>
      </c>
      <c r="R22" s="369" t="s">
        <v>584</v>
      </c>
    </row>
    <row r="23" spans="1:18" s="38" customFormat="1" ht="150" x14ac:dyDescent="0.25">
      <c r="A23" s="1226">
        <v>17</v>
      </c>
      <c r="B23" s="610">
        <v>6</v>
      </c>
      <c r="C23" s="610">
        <v>1</v>
      </c>
      <c r="D23" s="610">
        <v>6</v>
      </c>
      <c r="E23" s="610" t="s">
        <v>646</v>
      </c>
      <c r="F23" s="618" t="s">
        <v>653</v>
      </c>
      <c r="G23" s="610" t="s">
        <v>647</v>
      </c>
      <c r="H23" s="610" t="s">
        <v>648</v>
      </c>
      <c r="I23" s="320" t="s">
        <v>649</v>
      </c>
      <c r="J23" s="610" t="s">
        <v>650</v>
      </c>
      <c r="K23" s="624" t="s">
        <v>481</v>
      </c>
      <c r="L23" s="623" t="s">
        <v>40</v>
      </c>
      <c r="M23" s="624" t="s">
        <v>481</v>
      </c>
      <c r="N23" s="622">
        <v>700</v>
      </c>
      <c r="O23" s="624" t="s">
        <v>481</v>
      </c>
      <c r="P23" s="622">
        <v>700</v>
      </c>
      <c r="Q23" s="610" t="s">
        <v>583</v>
      </c>
      <c r="R23" s="610" t="s">
        <v>584</v>
      </c>
    </row>
    <row r="24" spans="1:18" x14ac:dyDescent="0.25">
      <c r="B24" s="108"/>
      <c r="C24" s="108"/>
      <c r="D24" s="108"/>
      <c r="E24" s="108"/>
      <c r="F24" s="108"/>
      <c r="G24" s="108"/>
      <c r="H24" s="108"/>
      <c r="I24" s="108"/>
      <c r="J24" s="108"/>
      <c r="K24" s="108"/>
      <c r="L24" s="108"/>
      <c r="M24" s="108"/>
      <c r="N24" s="108"/>
      <c r="O24" s="108"/>
      <c r="P24" s="108"/>
      <c r="Q24" s="108"/>
      <c r="R24" s="108"/>
    </row>
    <row r="25" spans="1:18" x14ac:dyDescent="0.25">
      <c r="N25" s="699"/>
      <c r="O25" s="702" t="s">
        <v>35</v>
      </c>
      <c r="P25" s="702"/>
      <c r="Q25" s="702"/>
    </row>
    <row r="26" spans="1:18" x14ac:dyDescent="0.25">
      <c r="N26" s="700"/>
      <c r="O26" s="702" t="s">
        <v>36</v>
      </c>
      <c r="P26" s="702" t="s">
        <v>37</v>
      </c>
      <c r="Q26" s="702"/>
    </row>
    <row r="27" spans="1:18" x14ac:dyDescent="0.25">
      <c r="N27" s="701"/>
      <c r="O27" s="702"/>
      <c r="P27" s="57">
        <v>2020</v>
      </c>
      <c r="Q27" s="57">
        <v>2021</v>
      </c>
    </row>
    <row r="28" spans="1:18" x14ac:dyDescent="0.25">
      <c r="N28" s="57" t="s">
        <v>2931</v>
      </c>
      <c r="O28" s="55">
        <v>17</v>
      </c>
      <c r="P28" s="25">
        <f>O7+O20+O8+O9+O10+O11+O12+O13+O14+O15+O16+O17</f>
        <v>299796</v>
      </c>
      <c r="Q28" s="149">
        <f>P21+P22+P23+P19+P18</f>
        <v>125700</v>
      </c>
      <c r="R28" s="144"/>
    </row>
  </sheetData>
  <mergeCells count="18">
    <mergeCell ref="N25:N27"/>
    <mergeCell ref="O25:Q25"/>
    <mergeCell ref="O26:O27"/>
    <mergeCell ref="P26:Q26"/>
    <mergeCell ref="Q4:Q5"/>
    <mergeCell ref="M4:N4"/>
    <mergeCell ref="O4:P4"/>
    <mergeCell ref="D4:D5"/>
    <mergeCell ref="E4:E5"/>
    <mergeCell ref="F4:F5"/>
    <mergeCell ref="R4:R5"/>
    <mergeCell ref="A4:A5"/>
    <mergeCell ref="G4:G5"/>
    <mergeCell ref="H4:I4"/>
    <mergeCell ref="J4:J5"/>
    <mergeCell ref="K4:L4"/>
    <mergeCell ref="B4:B5"/>
    <mergeCell ref="C4: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U54"/>
  <sheetViews>
    <sheetView topLeftCell="C1" zoomScale="69" zoomScaleNormal="69" workbookViewId="0">
      <pane xSplit="4" ySplit="6" topLeftCell="G44" activePane="bottomRight" state="frozen"/>
      <selection activeCell="C1" sqref="C1"/>
      <selection pane="topRight" activeCell="E1" sqref="E1"/>
      <selection pane="bottomLeft" activeCell="C7" sqref="C7"/>
      <selection pane="bottomRight" activeCell="L65" sqref="L65"/>
    </sheetView>
  </sheetViews>
  <sheetFormatPr defaultRowHeight="15" x14ac:dyDescent="0.25"/>
  <cols>
    <col min="1" max="1" width="4.7109375" style="41" customWidth="1"/>
    <col min="2" max="4" width="8.85546875" style="41" customWidth="1"/>
    <col min="5" max="5" width="11.42578125" style="41" customWidth="1"/>
    <col min="6" max="6" width="9.7109375" style="41" customWidth="1"/>
    <col min="7" max="7" width="45.7109375" style="41" customWidth="1"/>
    <col min="8" max="8" width="61.42578125" style="41" customWidth="1"/>
    <col min="9" max="9" width="35.7109375" style="41" customWidth="1"/>
    <col min="10" max="10" width="23.5703125" style="9" customWidth="1"/>
    <col min="11" max="11" width="21" style="9" customWidth="1"/>
    <col min="12" max="12" width="32.140625" style="41" customWidth="1"/>
    <col min="13" max="13" width="12.140625" style="41" customWidth="1"/>
    <col min="14" max="14" width="12.7109375" style="41" customWidth="1"/>
    <col min="15" max="15" width="17.85546875" style="41" customWidth="1"/>
    <col min="16" max="16" width="17.28515625" style="41" customWidth="1"/>
    <col min="17" max="18" width="18" style="41" customWidth="1"/>
    <col min="19" max="19" width="21.28515625" style="41" customWidth="1"/>
    <col min="20" max="20" width="21.7109375" style="41" customWidth="1"/>
    <col min="21" max="21" width="19.5703125" style="41" customWidth="1"/>
    <col min="22" max="260" width="9.140625" style="41"/>
    <col min="261" max="261" width="4.7109375" style="41" bestFit="1" customWidth="1"/>
    <col min="262" max="262" width="9.7109375" style="41" bestFit="1" customWidth="1"/>
    <col min="263" max="263" width="10" style="41" bestFit="1" customWidth="1"/>
    <col min="264" max="264" width="8.85546875" style="41" bestFit="1" customWidth="1"/>
    <col min="265" max="265" width="22.85546875" style="41" customWidth="1"/>
    <col min="266" max="266" width="59.7109375" style="41" bestFit="1" customWidth="1"/>
    <col min="267" max="267" width="57.85546875" style="41" bestFit="1" customWidth="1"/>
    <col min="268" max="268" width="35.28515625" style="41" bestFit="1" customWidth="1"/>
    <col min="269" max="269" width="28.140625" style="41" bestFit="1" customWidth="1"/>
    <col min="270" max="270" width="33.140625" style="41" bestFit="1" customWidth="1"/>
    <col min="271" max="271" width="26" style="41" bestFit="1" customWidth="1"/>
    <col min="272" max="272" width="19.140625" style="41" bestFit="1" customWidth="1"/>
    <col min="273" max="273" width="10.42578125" style="41" customWidth="1"/>
    <col min="274" max="274" width="11.85546875" style="41" customWidth="1"/>
    <col min="275" max="275" width="14.7109375" style="41" customWidth="1"/>
    <col min="276" max="276" width="9" style="41" bestFit="1" customWidth="1"/>
    <col min="277" max="516" width="9.140625" style="41"/>
    <col min="517" max="517" width="4.7109375" style="41" bestFit="1" customWidth="1"/>
    <col min="518" max="518" width="9.7109375" style="41" bestFit="1" customWidth="1"/>
    <col min="519" max="519" width="10" style="41" bestFit="1" customWidth="1"/>
    <col min="520" max="520" width="8.85546875" style="41" bestFit="1" customWidth="1"/>
    <col min="521" max="521" width="22.85546875" style="41" customWidth="1"/>
    <col min="522" max="522" width="59.7109375" style="41" bestFit="1" customWidth="1"/>
    <col min="523" max="523" width="57.85546875" style="41" bestFit="1" customWidth="1"/>
    <col min="524" max="524" width="35.28515625" style="41" bestFit="1" customWidth="1"/>
    <col min="525" max="525" width="28.140625" style="41" bestFit="1" customWidth="1"/>
    <col min="526" max="526" width="33.140625" style="41" bestFit="1" customWidth="1"/>
    <col min="527" max="527" width="26" style="41" bestFit="1" customWidth="1"/>
    <col min="528" max="528" width="19.140625" style="41" bestFit="1" customWidth="1"/>
    <col min="529" max="529" width="10.42578125" style="41" customWidth="1"/>
    <col min="530" max="530" width="11.85546875" style="41" customWidth="1"/>
    <col min="531" max="531" width="14.7109375" style="41" customWidth="1"/>
    <col min="532" max="532" width="9" style="41" bestFit="1" customWidth="1"/>
    <col min="533" max="772" width="9.140625" style="41"/>
    <col min="773" max="773" width="4.7109375" style="41" bestFit="1" customWidth="1"/>
    <col min="774" max="774" width="9.7109375" style="41" bestFit="1" customWidth="1"/>
    <col min="775" max="775" width="10" style="41" bestFit="1" customWidth="1"/>
    <col min="776" max="776" width="8.85546875" style="41" bestFit="1" customWidth="1"/>
    <col min="777" max="777" width="22.85546875" style="41" customWidth="1"/>
    <col min="778" max="778" width="59.7109375" style="41" bestFit="1" customWidth="1"/>
    <col min="779" max="779" width="57.85546875" style="41" bestFit="1" customWidth="1"/>
    <col min="780" max="780" width="35.28515625" style="41" bestFit="1" customWidth="1"/>
    <col min="781" max="781" width="28.140625" style="41" bestFit="1" customWidth="1"/>
    <col min="782" max="782" width="33.140625" style="41" bestFit="1" customWidth="1"/>
    <col min="783" max="783" width="26" style="41" bestFit="1" customWidth="1"/>
    <col min="784" max="784" width="19.140625" style="41" bestFit="1" customWidth="1"/>
    <col min="785" max="785" width="10.42578125" style="41" customWidth="1"/>
    <col min="786" max="786" width="11.85546875" style="41" customWidth="1"/>
    <col min="787" max="787" width="14.7109375" style="41" customWidth="1"/>
    <col min="788" max="788" width="9" style="41" bestFit="1" customWidth="1"/>
    <col min="789" max="1028" width="9.140625" style="41"/>
    <col min="1029" max="1029" width="4.7109375" style="41" bestFit="1" customWidth="1"/>
    <col min="1030" max="1030" width="9.7109375" style="41" bestFit="1" customWidth="1"/>
    <col min="1031" max="1031" width="10" style="41" bestFit="1" customWidth="1"/>
    <col min="1032" max="1032" width="8.85546875" style="41" bestFit="1" customWidth="1"/>
    <col min="1033" max="1033" width="22.85546875" style="41" customWidth="1"/>
    <col min="1034" max="1034" width="59.7109375" style="41" bestFit="1" customWidth="1"/>
    <col min="1035" max="1035" width="57.85546875" style="41" bestFit="1" customWidth="1"/>
    <col min="1036" max="1036" width="35.28515625" style="41" bestFit="1" customWidth="1"/>
    <col min="1037" max="1037" width="28.140625" style="41" bestFit="1" customWidth="1"/>
    <col min="1038" max="1038" width="33.140625" style="41" bestFit="1" customWidth="1"/>
    <col min="1039" max="1039" width="26" style="41" bestFit="1" customWidth="1"/>
    <col min="1040" max="1040" width="19.140625" style="41" bestFit="1" customWidth="1"/>
    <col min="1041" max="1041" width="10.42578125" style="41" customWidth="1"/>
    <col min="1042" max="1042" width="11.85546875" style="41" customWidth="1"/>
    <col min="1043" max="1043" width="14.7109375" style="41" customWidth="1"/>
    <col min="1044" max="1044" width="9" style="41" bestFit="1" customWidth="1"/>
    <col min="1045" max="1284" width="9.140625" style="41"/>
    <col min="1285" max="1285" width="4.7109375" style="41" bestFit="1" customWidth="1"/>
    <col min="1286" max="1286" width="9.7109375" style="41" bestFit="1" customWidth="1"/>
    <col min="1287" max="1287" width="10" style="41" bestFit="1" customWidth="1"/>
    <col min="1288" max="1288" width="8.85546875" style="41" bestFit="1" customWidth="1"/>
    <col min="1289" max="1289" width="22.85546875" style="41" customWidth="1"/>
    <col min="1290" max="1290" width="59.7109375" style="41" bestFit="1" customWidth="1"/>
    <col min="1291" max="1291" width="57.85546875" style="41" bestFit="1" customWidth="1"/>
    <col min="1292" max="1292" width="35.28515625" style="41" bestFit="1" customWidth="1"/>
    <col min="1293" max="1293" width="28.140625" style="41" bestFit="1" customWidth="1"/>
    <col min="1294" max="1294" width="33.140625" style="41" bestFit="1" customWidth="1"/>
    <col min="1295" max="1295" width="26" style="41" bestFit="1" customWidth="1"/>
    <col min="1296" max="1296" width="19.140625" style="41" bestFit="1" customWidth="1"/>
    <col min="1297" max="1297" width="10.42578125" style="41" customWidth="1"/>
    <col min="1298" max="1298" width="11.85546875" style="41" customWidth="1"/>
    <col min="1299" max="1299" width="14.7109375" style="41" customWidth="1"/>
    <col min="1300" max="1300" width="9" style="41" bestFit="1" customWidth="1"/>
    <col min="1301" max="1540" width="9.140625" style="41"/>
    <col min="1541" max="1541" width="4.7109375" style="41" bestFit="1" customWidth="1"/>
    <col min="1542" max="1542" width="9.7109375" style="41" bestFit="1" customWidth="1"/>
    <col min="1543" max="1543" width="10" style="41" bestFit="1" customWidth="1"/>
    <col min="1544" max="1544" width="8.85546875" style="41" bestFit="1" customWidth="1"/>
    <col min="1545" max="1545" width="22.85546875" style="41" customWidth="1"/>
    <col min="1546" max="1546" width="59.7109375" style="41" bestFit="1" customWidth="1"/>
    <col min="1547" max="1547" width="57.85546875" style="41" bestFit="1" customWidth="1"/>
    <col min="1548" max="1548" width="35.28515625" style="41" bestFit="1" customWidth="1"/>
    <col min="1549" max="1549" width="28.140625" style="41" bestFit="1" customWidth="1"/>
    <col min="1550" max="1550" width="33.140625" style="41" bestFit="1" customWidth="1"/>
    <col min="1551" max="1551" width="26" style="41" bestFit="1" customWidth="1"/>
    <col min="1552" max="1552" width="19.140625" style="41" bestFit="1" customWidth="1"/>
    <col min="1553" max="1553" width="10.42578125" style="41" customWidth="1"/>
    <col min="1554" max="1554" width="11.85546875" style="41" customWidth="1"/>
    <col min="1555" max="1555" width="14.7109375" style="41" customWidth="1"/>
    <col min="1556" max="1556" width="9" style="41" bestFit="1" customWidth="1"/>
    <col min="1557" max="1796" width="9.140625" style="41"/>
    <col min="1797" max="1797" width="4.7109375" style="41" bestFit="1" customWidth="1"/>
    <col min="1798" max="1798" width="9.7109375" style="41" bestFit="1" customWidth="1"/>
    <col min="1799" max="1799" width="10" style="41" bestFit="1" customWidth="1"/>
    <col min="1800" max="1800" width="8.85546875" style="41" bestFit="1" customWidth="1"/>
    <col min="1801" max="1801" width="22.85546875" style="41" customWidth="1"/>
    <col min="1802" max="1802" width="59.7109375" style="41" bestFit="1" customWidth="1"/>
    <col min="1803" max="1803" width="57.85546875" style="41" bestFit="1" customWidth="1"/>
    <col min="1804" max="1804" width="35.28515625" style="41" bestFit="1" customWidth="1"/>
    <col min="1805" max="1805" width="28.140625" style="41" bestFit="1" customWidth="1"/>
    <col min="1806" max="1806" width="33.140625" style="41" bestFit="1" customWidth="1"/>
    <col min="1807" max="1807" width="26" style="41" bestFit="1" customWidth="1"/>
    <col min="1808" max="1808" width="19.140625" style="41" bestFit="1" customWidth="1"/>
    <col min="1809" max="1809" width="10.42578125" style="41" customWidth="1"/>
    <col min="1810" max="1810" width="11.85546875" style="41" customWidth="1"/>
    <col min="1811" max="1811" width="14.7109375" style="41" customWidth="1"/>
    <col min="1812" max="1812" width="9" style="41" bestFit="1" customWidth="1"/>
    <col min="1813" max="2052" width="9.140625" style="41"/>
    <col min="2053" max="2053" width="4.7109375" style="41" bestFit="1" customWidth="1"/>
    <col min="2054" max="2054" width="9.7109375" style="41" bestFit="1" customWidth="1"/>
    <col min="2055" max="2055" width="10" style="41" bestFit="1" customWidth="1"/>
    <col min="2056" max="2056" width="8.85546875" style="41" bestFit="1" customWidth="1"/>
    <col min="2057" max="2057" width="22.85546875" style="41" customWidth="1"/>
    <col min="2058" max="2058" width="59.7109375" style="41" bestFit="1" customWidth="1"/>
    <col min="2059" max="2059" width="57.85546875" style="41" bestFit="1" customWidth="1"/>
    <col min="2060" max="2060" width="35.28515625" style="41" bestFit="1" customWidth="1"/>
    <col min="2061" max="2061" width="28.140625" style="41" bestFit="1" customWidth="1"/>
    <col min="2062" max="2062" width="33.140625" style="41" bestFit="1" customWidth="1"/>
    <col min="2063" max="2063" width="26" style="41" bestFit="1" customWidth="1"/>
    <col min="2064" max="2064" width="19.140625" style="41" bestFit="1" customWidth="1"/>
    <col min="2065" max="2065" width="10.42578125" style="41" customWidth="1"/>
    <col min="2066" max="2066" width="11.85546875" style="41" customWidth="1"/>
    <col min="2067" max="2067" width="14.7109375" style="41" customWidth="1"/>
    <col min="2068" max="2068" width="9" style="41" bestFit="1" customWidth="1"/>
    <col min="2069" max="2308" width="9.140625" style="41"/>
    <col min="2309" max="2309" width="4.7109375" style="41" bestFit="1" customWidth="1"/>
    <col min="2310" max="2310" width="9.7109375" style="41" bestFit="1" customWidth="1"/>
    <col min="2311" max="2311" width="10" style="41" bestFit="1" customWidth="1"/>
    <col min="2312" max="2312" width="8.85546875" style="41" bestFit="1" customWidth="1"/>
    <col min="2313" max="2313" width="22.85546875" style="41" customWidth="1"/>
    <col min="2314" max="2314" width="59.7109375" style="41" bestFit="1" customWidth="1"/>
    <col min="2315" max="2315" width="57.85546875" style="41" bestFit="1" customWidth="1"/>
    <col min="2316" max="2316" width="35.28515625" style="41" bestFit="1" customWidth="1"/>
    <col min="2317" max="2317" width="28.140625" style="41" bestFit="1" customWidth="1"/>
    <col min="2318" max="2318" width="33.140625" style="41" bestFit="1" customWidth="1"/>
    <col min="2319" max="2319" width="26" style="41" bestFit="1" customWidth="1"/>
    <col min="2320" max="2320" width="19.140625" style="41" bestFit="1" customWidth="1"/>
    <col min="2321" max="2321" width="10.42578125" style="41" customWidth="1"/>
    <col min="2322" max="2322" width="11.85546875" style="41" customWidth="1"/>
    <col min="2323" max="2323" width="14.7109375" style="41" customWidth="1"/>
    <col min="2324" max="2324" width="9" style="41" bestFit="1" customWidth="1"/>
    <col min="2325" max="2564" width="9.140625" style="41"/>
    <col min="2565" max="2565" width="4.7109375" style="41" bestFit="1" customWidth="1"/>
    <col min="2566" max="2566" width="9.7109375" style="41" bestFit="1" customWidth="1"/>
    <col min="2567" max="2567" width="10" style="41" bestFit="1" customWidth="1"/>
    <col min="2568" max="2568" width="8.85546875" style="41" bestFit="1" customWidth="1"/>
    <col min="2569" max="2569" width="22.85546875" style="41" customWidth="1"/>
    <col min="2570" max="2570" width="59.7109375" style="41" bestFit="1" customWidth="1"/>
    <col min="2571" max="2571" width="57.85546875" style="41" bestFit="1" customWidth="1"/>
    <col min="2572" max="2572" width="35.28515625" style="41" bestFit="1" customWidth="1"/>
    <col min="2573" max="2573" width="28.140625" style="41" bestFit="1" customWidth="1"/>
    <col min="2574" max="2574" width="33.140625" style="41" bestFit="1" customWidth="1"/>
    <col min="2575" max="2575" width="26" style="41" bestFit="1" customWidth="1"/>
    <col min="2576" max="2576" width="19.140625" style="41" bestFit="1" customWidth="1"/>
    <col min="2577" max="2577" width="10.42578125" style="41" customWidth="1"/>
    <col min="2578" max="2578" width="11.85546875" style="41" customWidth="1"/>
    <col min="2579" max="2579" width="14.7109375" style="41" customWidth="1"/>
    <col min="2580" max="2580" width="9" style="41" bestFit="1" customWidth="1"/>
    <col min="2581" max="2820" width="9.140625" style="41"/>
    <col min="2821" max="2821" width="4.7109375" style="41" bestFit="1" customWidth="1"/>
    <col min="2822" max="2822" width="9.7109375" style="41" bestFit="1" customWidth="1"/>
    <col min="2823" max="2823" width="10" style="41" bestFit="1" customWidth="1"/>
    <col min="2824" max="2824" width="8.85546875" style="41" bestFit="1" customWidth="1"/>
    <col min="2825" max="2825" width="22.85546875" style="41" customWidth="1"/>
    <col min="2826" max="2826" width="59.7109375" style="41" bestFit="1" customWidth="1"/>
    <col min="2827" max="2827" width="57.85546875" style="41" bestFit="1" customWidth="1"/>
    <col min="2828" max="2828" width="35.28515625" style="41" bestFit="1" customWidth="1"/>
    <col min="2829" max="2829" width="28.140625" style="41" bestFit="1" customWidth="1"/>
    <col min="2830" max="2830" width="33.140625" style="41" bestFit="1" customWidth="1"/>
    <col min="2831" max="2831" width="26" style="41" bestFit="1" customWidth="1"/>
    <col min="2832" max="2832" width="19.140625" style="41" bestFit="1" customWidth="1"/>
    <col min="2833" max="2833" width="10.42578125" style="41" customWidth="1"/>
    <col min="2834" max="2834" width="11.85546875" style="41" customWidth="1"/>
    <col min="2835" max="2835" width="14.7109375" style="41" customWidth="1"/>
    <col min="2836" max="2836" width="9" style="41" bestFit="1" customWidth="1"/>
    <col min="2837" max="3076" width="9.140625" style="41"/>
    <col min="3077" max="3077" width="4.7109375" style="41" bestFit="1" customWidth="1"/>
    <col min="3078" max="3078" width="9.7109375" style="41" bestFit="1" customWidth="1"/>
    <col min="3079" max="3079" width="10" style="41" bestFit="1" customWidth="1"/>
    <col min="3080" max="3080" width="8.85546875" style="41" bestFit="1" customWidth="1"/>
    <col min="3081" max="3081" width="22.85546875" style="41" customWidth="1"/>
    <col min="3082" max="3082" width="59.7109375" style="41" bestFit="1" customWidth="1"/>
    <col min="3083" max="3083" width="57.85546875" style="41" bestFit="1" customWidth="1"/>
    <col min="3084" max="3084" width="35.28515625" style="41" bestFit="1" customWidth="1"/>
    <col min="3085" max="3085" width="28.140625" style="41" bestFit="1" customWidth="1"/>
    <col min="3086" max="3086" width="33.140625" style="41" bestFit="1" customWidth="1"/>
    <col min="3087" max="3087" width="26" style="41" bestFit="1" customWidth="1"/>
    <col min="3088" max="3088" width="19.140625" style="41" bestFit="1" customWidth="1"/>
    <col min="3089" max="3089" width="10.42578125" style="41" customWidth="1"/>
    <col min="3090" max="3090" width="11.85546875" style="41" customWidth="1"/>
    <col min="3091" max="3091" width="14.7109375" style="41" customWidth="1"/>
    <col min="3092" max="3092" width="9" style="41" bestFit="1" customWidth="1"/>
    <col min="3093" max="3332" width="9.140625" style="41"/>
    <col min="3333" max="3333" width="4.7109375" style="41" bestFit="1" customWidth="1"/>
    <col min="3334" max="3334" width="9.7109375" style="41" bestFit="1" customWidth="1"/>
    <col min="3335" max="3335" width="10" style="41" bestFit="1" customWidth="1"/>
    <col min="3336" max="3336" width="8.85546875" style="41" bestFit="1" customWidth="1"/>
    <col min="3337" max="3337" width="22.85546875" style="41" customWidth="1"/>
    <col min="3338" max="3338" width="59.7109375" style="41" bestFit="1" customWidth="1"/>
    <col min="3339" max="3339" width="57.85546875" style="41" bestFit="1" customWidth="1"/>
    <col min="3340" max="3340" width="35.28515625" style="41" bestFit="1" customWidth="1"/>
    <col min="3341" max="3341" width="28.140625" style="41" bestFit="1" customWidth="1"/>
    <col min="3342" max="3342" width="33.140625" style="41" bestFit="1" customWidth="1"/>
    <col min="3343" max="3343" width="26" style="41" bestFit="1" customWidth="1"/>
    <col min="3344" max="3344" width="19.140625" style="41" bestFit="1" customWidth="1"/>
    <col min="3345" max="3345" width="10.42578125" style="41" customWidth="1"/>
    <col min="3346" max="3346" width="11.85546875" style="41" customWidth="1"/>
    <col min="3347" max="3347" width="14.7109375" style="41" customWidth="1"/>
    <col min="3348" max="3348" width="9" style="41" bestFit="1" customWidth="1"/>
    <col min="3349" max="3588" width="9.140625" style="41"/>
    <col min="3589" max="3589" width="4.7109375" style="41" bestFit="1" customWidth="1"/>
    <col min="3590" max="3590" width="9.7109375" style="41" bestFit="1" customWidth="1"/>
    <col min="3591" max="3591" width="10" style="41" bestFit="1" customWidth="1"/>
    <col min="3592" max="3592" width="8.85546875" style="41" bestFit="1" customWidth="1"/>
    <col min="3593" max="3593" width="22.85546875" style="41" customWidth="1"/>
    <col min="3594" max="3594" width="59.7109375" style="41" bestFit="1" customWidth="1"/>
    <col min="3595" max="3595" width="57.85546875" style="41" bestFit="1" customWidth="1"/>
    <col min="3596" max="3596" width="35.28515625" style="41" bestFit="1" customWidth="1"/>
    <col min="3597" max="3597" width="28.140625" style="41" bestFit="1" customWidth="1"/>
    <col min="3598" max="3598" width="33.140625" style="41" bestFit="1" customWidth="1"/>
    <col min="3599" max="3599" width="26" style="41" bestFit="1" customWidth="1"/>
    <col min="3600" max="3600" width="19.140625" style="41" bestFit="1" customWidth="1"/>
    <col min="3601" max="3601" width="10.42578125" style="41" customWidth="1"/>
    <col min="3602" max="3602" width="11.85546875" style="41" customWidth="1"/>
    <col min="3603" max="3603" width="14.7109375" style="41" customWidth="1"/>
    <col min="3604" max="3604" width="9" style="41" bestFit="1" customWidth="1"/>
    <col min="3605" max="3844" width="9.140625" style="41"/>
    <col min="3845" max="3845" width="4.7109375" style="41" bestFit="1" customWidth="1"/>
    <col min="3846" max="3846" width="9.7109375" style="41" bestFit="1" customWidth="1"/>
    <col min="3847" max="3847" width="10" style="41" bestFit="1" customWidth="1"/>
    <col min="3848" max="3848" width="8.85546875" style="41" bestFit="1" customWidth="1"/>
    <col min="3849" max="3849" width="22.85546875" style="41" customWidth="1"/>
    <col min="3850" max="3850" width="59.7109375" style="41" bestFit="1" customWidth="1"/>
    <col min="3851" max="3851" width="57.85546875" style="41" bestFit="1" customWidth="1"/>
    <col min="3852" max="3852" width="35.28515625" style="41" bestFit="1" customWidth="1"/>
    <col min="3853" max="3853" width="28.140625" style="41" bestFit="1" customWidth="1"/>
    <col min="3854" max="3854" width="33.140625" style="41" bestFit="1" customWidth="1"/>
    <col min="3855" max="3855" width="26" style="41" bestFit="1" customWidth="1"/>
    <col min="3856" max="3856" width="19.140625" style="41" bestFit="1" customWidth="1"/>
    <col min="3857" max="3857" width="10.42578125" style="41" customWidth="1"/>
    <col min="3858" max="3858" width="11.85546875" style="41" customWidth="1"/>
    <col min="3859" max="3859" width="14.7109375" style="41" customWidth="1"/>
    <col min="3860" max="3860" width="9" style="41" bestFit="1" customWidth="1"/>
    <col min="3861" max="4100" width="9.140625" style="41"/>
    <col min="4101" max="4101" width="4.7109375" style="41" bestFit="1" customWidth="1"/>
    <col min="4102" max="4102" width="9.7109375" style="41" bestFit="1" customWidth="1"/>
    <col min="4103" max="4103" width="10" style="41" bestFit="1" customWidth="1"/>
    <col min="4104" max="4104" width="8.85546875" style="41" bestFit="1" customWidth="1"/>
    <col min="4105" max="4105" width="22.85546875" style="41" customWidth="1"/>
    <col min="4106" max="4106" width="59.7109375" style="41" bestFit="1" customWidth="1"/>
    <col min="4107" max="4107" width="57.85546875" style="41" bestFit="1" customWidth="1"/>
    <col min="4108" max="4108" width="35.28515625" style="41" bestFit="1" customWidth="1"/>
    <col min="4109" max="4109" width="28.140625" style="41" bestFit="1" customWidth="1"/>
    <col min="4110" max="4110" width="33.140625" style="41" bestFit="1" customWidth="1"/>
    <col min="4111" max="4111" width="26" style="41" bestFit="1" customWidth="1"/>
    <col min="4112" max="4112" width="19.140625" style="41" bestFit="1" customWidth="1"/>
    <col min="4113" max="4113" width="10.42578125" style="41" customWidth="1"/>
    <col min="4114" max="4114" width="11.85546875" style="41" customWidth="1"/>
    <col min="4115" max="4115" width="14.7109375" style="41" customWidth="1"/>
    <col min="4116" max="4116" width="9" style="41" bestFit="1" customWidth="1"/>
    <col min="4117" max="4356" width="9.140625" style="41"/>
    <col min="4357" max="4357" width="4.7109375" style="41" bestFit="1" customWidth="1"/>
    <col min="4358" max="4358" width="9.7109375" style="41" bestFit="1" customWidth="1"/>
    <col min="4359" max="4359" width="10" style="41" bestFit="1" customWidth="1"/>
    <col min="4360" max="4360" width="8.85546875" style="41" bestFit="1" customWidth="1"/>
    <col min="4361" max="4361" width="22.85546875" style="41" customWidth="1"/>
    <col min="4362" max="4362" width="59.7109375" style="41" bestFit="1" customWidth="1"/>
    <col min="4363" max="4363" width="57.85546875" style="41" bestFit="1" customWidth="1"/>
    <col min="4364" max="4364" width="35.28515625" style="41" bestFit="1" customWidth="1"/>
    <col min="4365" max="4365" width="28.140625" style="41" bestFit="1" customWidth="1"/>
    <col min="4366" max="4366" width="33.140625" style="41" bestFit="1" customWidth="1"/>
    <col min="4367" max="4367" width="26" style="41" bestFit="1" customWidth="1"/>
    <col min="4368" max="4368" width="19.140625" style="41" bestFit="1" customWidth="1"/>
    <col min="4369" max="4369" width="10.42578125" style="41" customWidth="1"/>
    <col min="4370" max="4370" width="11.85546875" style="41" customWidth="1"/>
    <col min="4371" max="4371" width="14.7109375" style="41" customWidth="1"/>
    <col min="4372" max="4372" width="9" style="41" bestFit="1" customWidth="1"/>
    <col min="4373" max="4612" width="9.140625" style="41"/>
    <col min="4613" max="4613" width="4.7109375" style="41" bestFit="1" customWidth="1"/>
    <col min="4614" max="4614" width="9.7109375" style="41" bestFit="1" customWidth="1"/>
    <col min="4615" max="4615" width="10" style="41" bestFit="1" customWidth="1"/>
    <col min="4616" max="4616" width="8.85546875" style="41" bestFit="1" customWidth="1"/>
    <col min="4617" max="4617" width="22.85546875" style="41" customWidth="1"/>
    <col min="4618" max="4618" width="59.7109375" style="41" bestFit="1" customWidth="1"/>
    <col min="4619" max="4619" width="57.85546875" style="41" bestFit="1" customWidth="1"/>
    <col min="4620" max="4620" width="35.28515625" style="41" bestFit="1" customWidth="1"/>
    <col min="4621" max="4621" width="28.140625" style="41" bestFit="1" customWidth="1"/>
    <col min="4622" max="4622" width="33.140625" style="41" bestFit="1" customWidth="1"/>
    <col min="4623" max="4623" width="26" style="41" bestFit="1" customWidth="1"/>
    <col min="4624" max="4624" width="19.140625" style="41" bestFit="1" customWidth="1"/>
    <col min="4625" max="4625" width="10.42578125" style="41" customWidth="1"/>
    <col min="4626" max="4626" width="11.85546875" style="41" customWidth="1"/>
    <col min="4627" max="4627" width="14.7109375" style="41" customWidth="1"/>
    <col min="4628" max="4628" width="9" style="41" bestFit="1" customWidth="1"/>
    <col min="4629" max="4868" width="9.140625" style="41"/>
    <col min="4869" max="4869" width="4.7109375" style="41" bestFit="1" customWidth="1"/>
    <col min="4870" max="4870" width="9.7109375" style="41" bestFit="1" customWidth="1"/>
    <col min="4871" max="4871" width="10" style="41" bestFit="1" customWidth="1"/>
    <col min="4872" max="4872" width="8.85546875" style="41" bestFit="1" customWidth="1"/>
    <col min="4873" max="4873" width="22.85546875" style="41" customWidth="1"/>
    <col min="4874" max="4874" width="59.7109375" style="41" bestFit="1" customWidth="1"/>
    <col min="4875" max="4875" width="57.85546875" style="41" bestFit="1" customWidth="1"/>
    <col min="4876" max="4876" width="35.28515625" style="41" bestFit="1" customWidth="1"/>
    <col min="4877" max="4877" width="28.140625" style="41" bestFit="1" customWidth="1"/>
    <col min="4878" max="4878" width="33.140625" style="41" bestFit="1" customWidth="1"/>
    <col min="4879" max="4879" width="26" style="41" bestFit="1" customWidth="1"/>
    <col min="4880" max="4880" width="19.140625" style="41" bestFit="1" customWidth="1"/>
    <col min="4881" max="4881" width="10.42578125" style="41" customWidth="1"/>
    <col min="4882" max="4882" width="11.85546875" style="41" customWidth="1"/>
    <col min="4883" max="4883" width="14.7109375" style="41" customWidth="1"/>
    <col min="4884" max="4884" width="9" style="41" bestFit="1" customWidth="1"/>
    <col min="4885" max="5124" width="9.140625" style="41"/>
    <col min="5125" max="5125" width="4.7109375" style="41" bestFit="1" customWidth="1"/>
    <col min="5126" max="5126" width="9.7109375" style="41" bestFit="1" customWidth="1"/>
    <col min="5127" max="5127" width="10" style="41" bestFit="1" customWidth="1"/>
    <col min="5128" max="5128" width="8.85546875" style="41" bestFit="1" customWidth="1"/>
    <col min="5129" max="5129" width="22.85546875" style="41" customWidth="1"/>
    <col min="5130" max="5130" width="59.7109375" style="41" bestFit="1" customWidth="1"/>
    <col min="5131" max="5131" width="57.85546875" style="41" bestFit="1" customWidth="1"/>
    <col min="5132" max="5132" width="35.28515625" style="41" bestFit="1" customWidth="1"/>
    <col min="5133" max="5133" width="28.140625" style="41" bestFit="1" customWidth="1"/>
    <col min="5134" max="5134" width="33.140625" style="41" bestFit="1" customWidth="1"/>
    <col min="5135" max="5135" width="26" style="41" bestFit="1" customWidth="1"/>
    <col min="5136" max="5136" width="19.140625" style="41" bestFit="1" customWidth="1"/>
    <col min="5137" max="5137" width="10.42578125" style="41" customWidth="1"/>
    <col min="5138" max="5138" width="11.85546875" style="41" customWidth="1"/>
    <col min="5139" max="5139" width="14.7109375" style="41" customWidth="1"/>
    <col min="5140" max="5140" width="9" style="41" bestFit="1" customWidth="1"/>
    <col min="5141" max="5380" width="9.140625" style="41"/>
    <col min="5381" max="5381" width="4.7109375" style="41" bestFit="1" customWidth="1"/>
    <col min="5382" max="5382" width="9.7109375" style="41" bestFit="1" customWidth="1"/>
    <col min="5383" max="5383" width="10" style="41" bestFit="1" customWidth="1"/>
    <col min="5384" max="5384" width="8.85546875" style="41" bestFit="1" customWidth="1"/>
    <col min="5385" max="5385" width="22.85546875" style="41" customWidth="1"/>
    <col min="5386" max="5386" width="59.7109375" style="41" bestFit="1" customWidth="1"/>
    <col min="5387" max="5387" width="57.85546875" style="41" bestFit="1" customWidth="1"/>
    <col min="5388" max="5388" width="35.28515625" style="41" bestFit="1" customWidth="1"/>
    <col min="5389" max="5389" width="28.140625" style="41" bestFit="1" customWidth="1"/>
    <col min="5390" max="5390" width="33.140625" style="41" bestFit="1" customWidth="1"/>
    <col min="5391" max="5391" width="26" style="41" bestFit="1" customWidth="1"/>
    <col min="5392" max="5392" width="19.140625" style="41" bestFit="1" customWidth="1"/>
    <col min="5393" max="5393" width="10.42578125" style="41" customWidth="1"/>
    <col min="5394" max="5394" width="11.85546875" style="41" customWidth="1"/>
    <col min="5395" max="5395" width="14.7109375" style="41" customWidth="1"/>
    <col min="5396" max="5396" width="9" style="41" bestFit="1" customWidth="1"/>
    <col min="5397" max="5636" width="9.140625" style="41"/>
    <col min="5637" max="5637" width="4.7109375" style="41" bestFit="1" customWidth="1"/>
    <col min="5638" max="5638" width="9.7109375" style="41" bestFit="1" customWidth="1"/>
    <col min="5639" max="5639" width="10" style="41" bestFit="1" customWidth="1"/>
    <col min="5640" max="5640" width="8.85546875" style="41" bestFit="1" customWidth="1"/>
    <col min="5641" max="5641" width="22.85546875" style="41" customWidth="1"/>
    <col min="5642" max="5642" width="59.7109375" style="41" bestFit="1" customWidth="1"/>
    <col min="5643" max="5643" width="57.85546875" style="41" bestFit="1" customWidth="1"/>
    <col min="5644" max="5644" width="35.28515625" style="41" bestFit="1" customWidth="1"/>
    <col min="5645" max="5645" width="28.140625" style="41" bestFit="1" customWidth="1"/>
    <col min="5646" max="5646" width="33.140625" style="41" bestFit="1" customWidth="1"/>
    <col min="5647" max="5647" width="26" style="41" bestFit="1" customWidth="1"/>
    <col min="5648" max="5648" width="19.140625" style="41" bestFit="1" customWidth="1"/>
    <col min="5649" max="5649" width="10.42578125" style="41" customWidth="1"/>
    <col min="5650" max="5650" width="11.85546875" style="41" customWidth="1"/>
    <col min="5651" max="5651" width="14.7109375" style="41" customWidth="1"/>
    <col min="5652" max="5652" width="9" style="41" bestFit="1" customWidth="1"/>
    <col min="5653" max="5892" width="9.140625" style="41"/>
    <col min="5893" max="5893" width="4.7109375" style="41" bestFit="1" customWidth="1"/>
    <col min="5894" max="5894" width="9.7109375" style="41" bestFit="1" customWidth="1"/>
    <col min="5895" max="5895" width="10" style="41" bestFit="1" customWidth="1"/>
    <col min="5896" max="5896" width="8.85546875" style="41" bestFit="1" customWidth="1"/>
    <col min="5897" max="5897" width="22.85546875" style="41" customWidth="1"/>
    <col min="5898" max="5898" width="59.7109375" style="41" bestFit="1" customWidth="1"/>
    <col min="5899" max="5899" width="57.85546875" style="41" bestFit="1" customWidth="1"/>
    <col min="5900" max="5900" width="35.28515625" style="41" bestFit="1" customWidth="1"/>
    <col min="5901" max="5901" width="28.140625" style="41" bestFit="1" customWidth="1"/>
    <col min="5902" max="5902" width="33.140625" style="41" bestFit="1" customWidth="1"/>
    <col min="5903" max="5903" width="26" style="41" bestFit="1" customWidth="1"/>
    <col min="5904" max="5904" width="19.140625" style="41" bestFit="1" customWidth="1"/>
    <col min="5905" max="5905" width="10.42578125" style="41" customWidth="1"/>
    <col min="5906" max="5906" width="11.85546875" style="41" customWidth="1"/>
    <col min="5907" max="5907" width="14.7109375" style="41" customWidth="1"/>
    <col min="5908" max="5908" width="9" style="41" bestFit="1" customWidth="1"/>
    <col min="5909" max="6148" width="9.140625" style="41"/>
    <col min="6149" max="6149" width="4.7109375" style="41" bestFit="1" customWidth="1"/>
    <col min="6150" max="6150" width="9.7109375" style="41" bestFit="1" customWidth="1"/>
    <col min="6151" max="6151" width="10" style="41" bestFit="1" customWidth="1"/>
    <col min="6152" max="6152" width="8.85546875" style="41" bestFit="1" customWidth="1"/>
    <col min="6153" max="6153" width="22.85546875" style="41" customWidth="1"/>
    <col min="6154" max="6154" width="59.7109375" style="41" bestFit="1" customWidth="1"/>
    <col min="6155" max="6155" width="57.85546875" style="41" bestFit="1" customWidth="1"/>
    <col min="6156" max="6156" width="35.28515625" style="41" bestFit="1" customWidth="1"/>
    <col min="6157" max="6157" width="28.140625" style="41" bestFit="1" customWidth="1"/>
    <col min="6158" max="6158" width="33.140625" style="41" bestFit="1" customWidth="1"/>
    <col min="6159" max="6159" width="26" style="41" bestFit="1" customWidth="1"/>
    <col min="6160" max="6160" width="19.140625" style="41" bestFit="1" customWidth="1"/>
    <col min="6161" max="6161" width="10.42578125" style="41" customWidth="1"/>
    <col min="6162" max="6162" width="11.85546875" style="41" customWidth="1"/>
    <col min="6163" max="6163" width="14.7109375" style="41" customWidth="1"/>
    <col min="6164" max="6164" width="9" style="41" bestFit="1" customWidth="1"/>
    <col min="6165" max="6404" width="9.140625" style="41"/>
    <col min="6405" max="6405" width="4.7109375" style="41" bestFit="1" customWidth="1"/>
    <col min="6406" max="6406" width="9.7109375" style="41" bestFit="1" customWidth="1"/>
    <col min="6407" max="6407" width="10" style="41" bestFit="1" customWidth="1"/>
    <col min="6408" max="6408" width="8.85546875" style="41" bestFit="1" customWidth="1"/>
    <col min="6409" max="6409" width="22.85546875" style="41" customWidth="1"/>
    <col min="6410" max="6410" width="59.7109375" style="41" bestFit="1" customWidth="1"/>
    <col min="6411" max="6411" width="57.85546875" style="41" bestFit="1" customWidth="1"/>
    <col min="6412" max="6412" width="35.28515625" style="41" bestFit="1" customWidth="1"/>
    <col min="6413" max="6413" width="28.140625" style="41" bestFit="1" customWidth="1"/>
    <col min="6414" max="6414" width="33.140625" style="41" bestFit="1" customWidth="1"/>
    <col min="6415" max="6415" width="26" style="41" bestFit="1" customWidth="1"/>
    <col min="6416" max="6416" width="19.140625" style="41" bestFit="1" customWidth="1"/>
    <col min="6417" max="6417" width="10.42578125" style="41" customWidth="1"/>
    <col min="6418" max="6418" width="11.85546875" style="41" customWidth="1"/>
    <col min="6419" max="6419" width="14.7109375" style="41" customWidth="1"/>
    <col min="6420" max="6420" width="9" style="41" bestFit="1" customWidth="1"/>
    <col min="6421" max="6660" width="9.140625" style="41"/>
    <col min="6661" max="6661" width="4.7109375" style="41" bestFit="1" customWidth="1"/>
    <col min="6662" max="6662" width="9.7109375" style="41" bestFit="1" customWidth="1"/>
    <col min="6663" max="6663" width="10" style="41" bestFit="1" customWidth="1"/>
    <col min="6664" max="6664" width="8.85546875" style="41" bestFit="1" customWidth="1"/>
    <col min="6665" max="6665" width="22.85546875" style="41" customWidth="1"/>
    <col min="6666" max="6666" width="59.7109375" style="41" bestFit="1" customWidth="1"/>
    <col min="6667" max="6667" width="57.85546875" style="41" bestFit="1" customWidth="1"/>
    <col min="6668" max="6668" width="35.28515625" style="41" bestFit="1" customWidth="1"/>
    <col min="6669" max="6669" width="28.140625" style="41" bestFit="1" customWidth="1"/>
    <col min="6670" max="6670" width="33.140625" style="41" bestFit="1" customWidth="1"/>
    <col min="6671" max="6671" width="26" style="41" bestFit="1" customWidth="1"/>
    <col min="6672" max="6672" width="19.140625" style="41" bestFit="1" customWidth="1"/>
    <col min="6673" max="6673" width="10.42578125" style="41" customWidth="1"/>
    <col min="6674" max="6674" width="11.85546875" style="41" customWidth="1"/>
    <col min="6675" max="6675" width="14.7109375" style="41" customWidth="1"/>
    <col min="6676" max="6676" width="9" style="41" bestFit="1" customWidth="1"/>
    <col min="6677" max="6916" width="9.140625" style="41"/>
    <col min="6917" max="6917" width="4.7109375" style="41" bestFit="1" customWidth="1"/>
    <col min="6918" max="6918" width="9.7109375" style="41" bestFit="1" customWidth="1"/>
    <col min="6919" max="6919" width="10" style="41" bestFit="1" customWidth="1"/>
    <col min="6920" max="6920" width="8.85546875" style="41" bestFit="1" customWidth="1"/>
    <col min="6921" max="6921" width="22.85546875" style="41" customWidth="1"/>
    <col min="6922" max="6922" width="59.7109375" style="41" bestFit="1" customWidth="1"/>
    <col min="6923" max="6923" width="57.85546875" style="41" bestFit="1" customWidth="1"/>
    <col min="6924" max="6924" width="35.28515625" style="41" bestFit="1" customWidth="1"/>
    <col min="6925" max="6925" width="28.140625" style="41" bestFit="1" customWidth="1"/>
    <col min="6926" max="6926" width="33.140625" style="41" bestFit="1" customWidth="1"/>
    <col min="6927" max="6927" width="26" style="41" bestFit="1" customWidth="1"/>
    <col min="6928" max="6928" width="19.140625" style="41" bestFit="1" customWidth="1"/>
    <col min="6929" max="6929" width="10.42578125" style="41" customWidth="1"/>
    <col min="6930" max="6930" width="11.85546875" style="41" customWidth="1"/>
    <col min="6931" max="6931" width="14.7109375" style="41" customWidth="1"/>
    <col min="6932" max="6932" width="9" style="41" bestFit="1" customWidth="1"/>
    <col min="6933" max="7172" width="9.140625" style="41"/>
    <col min="7173" max="7173" width="4.7109375" style="41" bestFit="1" customWidth="1"/>
    <col min="7174" max="7174" width="9.7109375" style="41" bestFit="1" customWidth="1"/>
    <col min="7175" max="7175" width="10" style="41" bestFit="1" customWidth="1"/>
    <col min="7176" max="7176" width="8.85546875" style="41" bestFit="1" customWidth="1"/>
    <col min="7177" max="7177" width="22.85546875" style="41" customWidth="1"/>
    <col min="7178" max="7178" width="59.7109375" style="41" bestFit="1" customWidth="1"/>
    <col min="7179" max="7179" width="57.85546875" style="41" bestFit="1" customWidth="1"/>
    <col min="7180" max="7180" width="35.28515625" style="41" bestFit="1" customWidth="1"/>
    <col min="7181" max="7181" width="28.140625" style="41" bestFit="1" customWidth="1"/>
    <col min="7182" max="7182" width="33.140625" style="41" bestFit="1" customWidth="1"/>
    <col min="7183" max="7183" width="26" style="41" bestFit="1" customWidth="1"/>
    <col min="7184" max="7184" width="19.140625" style="41" bestFit="1" customWidth="1"/>
    <col min="7185" max="7185" width="10.42578125" style="41" customWidth="1"/>
    <col min="7186" max="7186" width="11.85546875" style="41" customWidth="1"/>
    <col min="7187" max="7187" width="14.7109375" style="41" customWidth="1"/>
    <col min="7188" max="7188" width="9" style="41" bestFit="1" customWidth="1"/>
    <col min="7189" max="7428" width="9.140625" style="41"/>
    <col min="7429" max="7429" width="4.7109375" style="41" bestFit="1" customWidth="1"/>
    <col min="7430" max="7430" width="9.7109375" style="41" bestFit="1" customWidth="1"/>
    <col min="7431" max="7431" width="10" style="41" bestFit="1" customWidth="1"/>
    <col min="7432" max="7432" width="8.85546875" style="41" bestFit="1" customWidth="1"/>
    <col min="7433" max="7433" width="22.85546875" style="41" customWidth="1"/>
    <col min="7434" max="7434" width="59.7109375" style="41" bestFit="1" customWidth="1"/>
    <col min="7435" max="7435" width="57.85546875" style="41" bestFit="1" customWidth="1"/>
    <col min="7436" max="7436" width="35.28515625" style="41" bestFit="1" customWidth="1"/>
    <col min="7437" max="7437" width="28.140625" style="41" bestFit="1" customWidth="1"/>
    <col min="7438" max="7438" width="33.140625" style="41" bestFit="1" customWidth="1"/>
    <col min="7439" max="7439" width="26" style="41" bestFit="1" customWidth="1"/>
    <col min="7440" max="7440" width="19.140625" style="41" bestFit="1" customWidth="1"/>
    <col min="7441" max="7441" width="10.42578125" style="41" customWidth="1"/>
    <col min="7442" max="7442" width="11.85546875" style="41" customWidth="1"/>
    <col min="7443" max="7443" width="14.7109375" style="41" customWidth="1"/>
    <col min="7444" max="7444" width="9" style="41" bestFit="1" customWidth="1"/>
    <col min="7445" max="7684" width="9.140625" style="41"/>
    <col min="7685" max="7685" width="4.7109375" style="41" bestFit="1" customWidth="1"/>
    <col min="7686" max="7686" width="9.7109375" style="41" bestFit="1" customWidth="1"/>
    <col min="7687" max="7687" width="10" style="41" bestFit="1" customWidth="1"/>
    <col min="7688" max="7688" width="8.85546875" style="41" bestFit="1" customWidth="1"/>
    <col min="7689" max="7689" width="22.85546875" style="41" customWidth="1"/>
    <col min="7690" max="7690" width="59.7109375" style="41" bestFit="1" customWidth="1"/>
    <col min="7691" max="7691" width="57.85546875" style="41" bestFit="1" customWidth="1"/>
    <col min="7692" max="7692" width="35.28515625" style="41" bestFit="1" customWidth="1"/>
    <col min="7693" max="7693" width="28.140625" style="41" bestFit="1" customWidth="1"/>
    <col min="7694" max="7694" width="33.140625" style="41" bestFit="1" customWidth="1"/>
    <col min="7695" max="7695" width="26" style="41" bestFit="1" customWidth="1"/>
    <col min="7696" max="7696" width="19.140625" style="41" bestFit="1" customWidth="1"/>
    <col min="7697" max="7697" width="10.42578125" style="41" customWidth="1"/>
    <col min="7698" max="7698" width="11.85546875" style="41" customWidth="1"/>
    <col min="7699" max="7699" width="14.7109375" style="41" customWidth="1"/>
    <col min="7700" max="7700" width="9" style="41" bestFit="1" customWidth="1"/>
    <col min="7701" max="7940" width="9.140625" style="41"/>
    <col min="7941" max="7941" width="4.7109375" style="41" bestFit="1" customWidth="1"/>
    <col min="7942" max="7942" width="9.7109375" style="41" bestFit="1" customWidth="1"/>
    <col min="7943" max="7943" width="10" style="41" bestFit="1" customWidth="1"/>
    <col min="7944" max="7944" width="8.85546875" style="41" bestFit="1" customWidth="1"/>
    <col min="7945" max="7945" width="22.85546875" style="41" customWidth="1"/>
    <col min="7946" max="7946" width="59.7109375" style="41" bestFit="1" customWidth="1"/>
    <col min="7947" max="7947" width="57.85546875" style="41" bestFit="1" customWidth="1"/>
    <col min="7948" max="7948" width="35.28515625" style="41" bestFit="1" customWidth="1"/>
    <col min="7949" max="7949" width="28.140625" style="41" bestFit="1" customWidth="1"/>
    <col min="7950" max="7950" width="33.140625" style="41" bestFit="1" customWidth="1"/>
    <col min="7951" max="7951" width="26" style="41" bestFit="1" customWidth="1"/>
    <col min="7952" max="7952" width="19.140625" style="41" bestFit="1" customWidth="1"/>
    <col min="7953" max="7953" width="10.42578125" style="41" customWidth="1"/>
    <col min="7954" max="7954" width="11.85546875" style="41" customWidth="1"/>
    <col min="7955" max="7955" width="14.7109375" style="41" customWidth="1"/>
    <col min="7956" max="7956" width="9" style="41" bestFit="1" customWidth="1"/>
    <col min="7957" max="8196" width="9.140625" style="41"/>
    <col min="8197" max="8197" width="4.7109375" style="41" bestFit="1" customWidth="1"/>
    <col min="8198" max="8198" width="9.7109375" style="41" bestFit="1" customWidth="1"/>
    <col min="8199" max="8199" width="10" style="41" bestFit="1" customWidth="1"/>
    <col min="8200" max="8200" width="8.85546875" style="41" bestFit="1" customWidth="1"/>
    <col min="8201" max="8201" width="22.85546875" style="41" customWidth="1"/>
    <col min="8202" max="8202" width="59.7109375" style="41" bestFit="1" customWidth="1"/>
    <col min="8203" max="8203" width="57.85546875" style="41" bestFit="1" customWidth="1"/>
    <col min="8204" max="8204" width="35.28515625" style="41" bestFit="1" customWidth="1"/>
    <col min="8205" max="8205" width="28.140625" style="41" bestFit="1" customWidth="1"/>
    <col min="8206" max="8206" width="33.140625" style="41" bestFit="1" customWidth="1"/>
    <col min="8207" max="8207" width="26" style="41" bestFit="1" customWidth="1"/>
    <col min="8208" max="8208" width="19.140625" style="41" bestFit="1" customWidth="1"/>
    <col min="8209" max="8209" width="10.42578125" style="41" customWidth="1"/>
    <col min="8210" max="8210" width="11.85546875" style="41" customWidth="1"/>
    <col min="8211" max="8211" width="14.7109375" style="41" customWidth="1"/>
    <col min="8212" max="8212" width="9" style="41" bestFit="1" customWidth="1"/>
    <col min="8213" max="8452" width="9.140625" style="41"/>
    <col min="8453" max="8453" width="4.7109375" style="41" bestFit="1" customWidth="1"/>
    <col min="8454" max="8454" width="9.7109375" style="41" bestFit="1" customWidth="1"/>
    <col min="8455" max="8455" width="10" style="41" bestFit="1" customWidth="1"/>
    <col min="8456" max="8456" width="8.85546875" style="41" bestFit="1" customWidth="1"/>
    <col min="8457" max="8457" width="22.85546875" style="41" customWidth="1"/>
    <col min="8458" max="8458" width="59.7109375" style="41" bestFit="1" customWidth="1"/>
    <col min="8459" max="8459" width="57.85546875" style="41" bestFit="1" customWidth="1"/>
    <col min="8460" max="8460" width="35.28515625" style="41" bestFit="1" customWidth="1"/>
    <col min="8461" max="8461" width="28.140625" style="41" bestFit="1" customWidth="1"/>
    <col min="8462" max="8462" width="33.140625" style="41" bestFit="1" customWidth="1"/>
    <col min="8463" max="8463" width="26" style="41" bestFit="1" customWidth="1"/>
    <col min="8464" max="8464" width="19.140625" style="41" bestFit="1" customWidth="1"/>
    <col min="8465" max="8465" width="10.42578125" style="41" customWidth="1"/>
    <col min="8466" max="8466" width="11.85546875" style="41" customWidth="1"/>
    <col min="8467" max="8467" width="14.7109375" style="41" customWidth="1"/>
    <col min="8468" max="8468" width="9" style="41" bestFit="1" customWidth="1"/>
    <col min="8469" max="8708" width="9.140625" style="41"/>
    <col min="8709" max="8709" width="4.7109375" style="41" bestFit="1" customWidth="1"/>
    <col min="8710" max="8710" width="9.7109375" style="41" bestFit="1" customWidth="1"/>
    <col min="8711" max="8711" width="10" style="41" bestFit="1" customWidth="1"/>
    <col min="8712" max="8712" width="8.85546875" style="41" bestFit="1" customWidth="1"/>
    <col min="8713" max="8713" width="22.85546875" style="41" customWidth="1"/>
    <col min="8714" max="8714" width="59.7109375" style="41" bestFit="1" customWidth="1"/>
    <col min="8715" max="8715" width="57.85546875" style="41" bestFit="1" customWidth="1"/>
    <col min="8716" max="8716" width="35.28515625" style="41" bestFit="1" customWidth="1"/>
    <col min="8717" max="8717" width="28.140625" style="41" bestFit="1" customWidth="1"/>
    <col min="8718" max="8718" width="33.140625" style="41" bestFit="1" customWidth="1"/>
    <col min="8719" max="8719" width="26" style="41" bestFit="1" customWidth="1"/>
    <col min="8720" max="8720" width="19.140625" style="41" bestFit="1" customWidth="1"/>
    <col min="8721" max="8721" width="10.42578125" style="41" customWidth="1"/>
    <col min="8722" max="8722" width="11.85546875" style="41" customWidth="1"/>
    <col min="8723" max="8723" width="14.7109375" style="41" customWidth="1"/>
    <col min="8724" max="8724" width="9" style="41" bestFit="1" customWidth="1"/>
    <col min="8725" max="8964" width="9.140625" style="41"/>
    <col min="8965" max="8965" width="4.7109375" style="41" bestFit="1" customWidth="1"/>
    <col min="8966" max="8966" width="9.7109375" style="41" bestFit="1" customWidth="1"/>
    <col min="8967" max="8967" width="10" style="41" bestFit="1" customWidth="1"/>
    <col min="8968" max="8968" width="8.85546875" style="41" bestFit="1" customWidth="1"/>
    <col min="8969" max="8969" width="22.85546875" style="41" customWidth="1"/>
    <col min="8970" max="8970" width="59.7109375" style="41" bestFit="1" customWidth="1"/>
    <col min="8971" max="8971" width="57.85546875" style="41" bestFit="1" customWidth="1"/>
    <col min="8972" max="8972" width="35.28515625" style="41" bestFit="1" customWidth="1"/>
    <col min="8973" max="8973" width="28.140625" style="41" bestFit="1" customWidth="1"/>
    <col min="8974" max="8974" width="33.140625" style="41" bestFit="1" customWidth="1"/>
    <col min="8975" max="8975" width="26" style="41" bestFit="1" customWidth="1"/>
    <col min="8976" max="8976" width="19.140625" style="41" bestFit="1" customWidth="1"/>
    <col min="8977" max="8977" width="10.42578125" style="41" customWidth="1"/>
    <col min="8978" max="8978" width="11.85546875" style="41" customWidth="1"/>
    <col min="8979" max="8979" width="14.7109375" style="41" customWidth="1"/>
    <col min="8980" max="8980" width="9" style="41" bestFit="1" customWidth="1"/>
    <col min="8981" max="9220" width="9.140625" style="41"/>
    <col min="9221" max="9221" width="4.7109375" style="41" bestFit="1" customWidth="1"/>
    <col min="9222" max="9222" width="9.7109375" style="41" bestFit="1" customWidth="1"/>
    <col min="9223" max="9223" width="10" style="41" bestFit="1" customWidth="1"/>
    <col min="9224" max="9224" width="8.85546875" style="41" bestFit="1" customWidth="1"/>
    <col min="9225" max="9225" width="22.85546875" style="41" customWidth="1"/>
    <col min="9226" max="9226" width="59.7109375" style="41" bestFit="1" customWidth="1"/>
    <col min="9227" max="9227" width="57.85546875" style="41" bestFit="1" customWidth="1"/>
    <col min="9228" max="9228" width="35.28515625" style="41" bestFit="1" customWidth="1"/>
    <col min="9229" max="9229" width="28.140625" style="41" bestFit="1" customWidth="1"/>
    <col min="9230" max="9230" width="33.140625" style="41" bestFit="1" customWidth="1"/>
    <col min="9231" max="9231" width="26" style="41" bestFit="1" customWidth="1"/>
    <col min="9232" max="9232" width="19.140625" style="41" bestFit="1" customWidth="1"/>
    <col min="9233" max="9233" width="10.42578125" style="41" customWidth="1"/>
    <col min="9234" max="9234" width="11.85546875" style="41" customWidth="1"/>
    <col min="9235" max="9235" width="14.7109375" style="41" customWidth="1"/>
    <col min="9236" max="9236" width="9" style="41" bestFit="1" customWidth="1"/>
    <col min="9237" max="9476" width="9.140625" style="41"/>
    <col min="9477" max="9477" width="4.7109375" style="41" bestFit="1" customWidth="1"/>
    <col min="9478" max="9478" width="9.7109375" style="41" bestFit="1" customWidth="1"/>
    <col min="9479" max="9479" width="10" style="41" bestFit="1" customWidth="1"/>
    <col min="9480" max="9480" width="8.85546875" style="41" bestFit="1" customWidth="1"/>
    <col min="9481" max="9481" width="22.85546875" style="41" customWidth="1"/>
    <col min="9482" max="9482" width="59.7109375" style="41" bestFit="1" customWidth="1"/>
    <col min="9483" max="9483" width="57.85546875" style="41" bestFit="1" customWidth="1"/>
    <col min="9484" max="9484" width="35.28515625" style="41" bestFit="1" customWidth="1"/>
    <col min="9485" max="9485" width="28.140625" style="41" bestFit="1" customWidth="1"/>
    <col min="9486" max="9486" width="33.140625" style="41" bestFit="1" customWidth="1"/>
    <col min="9487" max="9487" width="26" style="41" bestFit="1" customWidth="1"/>
    <col min="9488" max="9488" width="19.140625" style="41" bestFit="1" customWidth="1"/>
    <col min="9489" max="9489" width="10.42578125" style="41" customWidth="1"/>
    <col min="9490" max="9490" width="11.85546875" style="41" customWidth="1"/>
    <col min="9491" max="9491" width="14.7109375" style="41" customWidth="1"/>
    <col min="9492" max="9492" width="9" style="41" bestFit="1" customWidth="1"/>
    <col min="9493" max="9732" width="9.140625" style="41"/>
    <col min="9733" max="9733" width="4.7109375" style="41" bestFit="1" customWidth="1"/>
    <col min="9734" max="9734" width="9.7109375" style="41" bestFit="1" customWidth="1"/>
    <col min="9735" max="9735" width="10" style="41" bestFit="1" customWidth="1"/>
    <col min="9736" max="9736" width="8.85546875" style="41" bestFit="1" customWidth="1"/>
    <col min="9737" max="9737" width="22.85546875" style="41" customWidth="1"/>
    <col min="9738" max="9738" width="59.7109375" style="41" bestFit="1" customWidth="1"/>
    <col min="9739" max="9739" width="57.85546875" style="41" bestFit="1" customWidth="1"/>
    <col min="9740" max="9740" width="35.28515625" style="41" bestFit="1" customWidth="1"/>
    <col min="9741" max="9741" width="28.140625" style="41" bestFit="1" customWidth="1"/>
    <col min="9742" max="9742" width="33.140625" style="41" bestFit="1" customWidth="1"/>
    <col min="9743" max="9743" width="26" style="41" bestFit="1" customWidth="1"/>
    <col min="9744" max="9744" width="19.140625" style="41" bestFit="1" customWidth="1"/>
    <col min="9745" max="9745" width="10.42578125" style="41" customWidth="1"/>
    <col min="9746" max="9746" width="11.85546875" style="41" customWidth="1"/>
    <col min="9747" max="9747" width="14.7109375" style="41" customWidth="1"/>
    <col min="9748" max="9748" width="9" style="41" bestFit="1" customWidth="1"/>
    <col min="9749" max="9988" width="9.140625" style="41"/>
    <col min="9989" max="9989" width="4.7109375" style="41" bestFit="1" customWidth="1"/>
    <col min="9990" max="9990" width="9.7109375" style="41" bestFit="1" customWidth="1"/>
    <col min="9991" max="9991" width="10" style="41" bestFit="1" customWidth="1"/>
    <col min="9992" max="9992" width="8.85546875" style="41" bestFit="1" customWidth="1"/>
    <col min="9993" max="9993" width="22.85546875" style="41" customWidth="1"/>
    <col min="9994" max="9994" width="59.7109375" style="41" bestFit="1" customWidth="1"/>
    <col min="9995" max="9995" width="57.85546875" style="41" bestFit="1" customWidth="1"/>
    <col min="9996" max="9996" width="35.28515625" style="41" bestFit="1" customWidth="1"/>
    <col min="9997" max="9997" width="28.140625" style="41" bestFit="1" customWidth="1"/>
    <col min="9998" max="9998" width="33.140625" style="41" bestFit="1" customWidth="1"/>
    <col min="9999" max="9999" width="26" style="41" bestFit="1" customWidth="1"/>
    <col min="10000" max="10000" width="19.140625" style="41" bestFit="1" customWidth="1"/>
    <col min="10001" max="10001" width="10.42578125" style="41" customWidth="1"/>
    <col min="10002" max="10002" width="11.85546875" style="41" customWidth="1"/>
    <col min="10003" max="10003" width="14.7109375" style="41" customWidth="1"/>
    <col min="10004" max="10004" width="9" style="41" bestFit="1" customWidth="1"/>
    <col min="10005" max="10244" width="9.140625" style="41"/>
    <col min="10245" max="10245" width="4.7109375" style="41" bestFit="1" customWidth="1"/>
    <col min="10246" max="10246" width="9.7109375" style="41" bestFit="1" customWidth="1"/>
    <col min="10247" max="10247" width="10" style="41" bestFit="1" customWidth="1"/>
    <col min="10248" max="10248" width="8.85546875" style="41" bestFit="1" customWidth="1"/>
    <col min="10249" max="10249" width="22.85546875" style="41" customWidth="1"/>
    <col min="10250" max="10250" width="59.7109375" style="41" bestFit="1" customWidth="1"/>
    <col min="10251" max="10251" width="57.85546875" style="41" bestFit="1" customWidth="1"/>
    <col min="10252" max="10252" width="35.28515625" style="41" bestFit="1" customWidth="1"/>
    <col min="10253" max="10253" width="28.140625" style="41" bestFit="1" customWidth="1"/>
    <col min="10254" max="10254" width="33.140625" style="41" bestFit="1" customWidth="1"/>
    <col min="10255" max="10255" width="26" style="41" bestFit="1" customWidth="1"/>
    <col min="10256" max="10256" width="19.140625" style="41" bestFit="1" customWidth="1"/>
    <col min="10257" max="10257" width="10.42578125" style="41" customWidth="1"/>
    <col min="10258" max="10258" width="11.85546875" style="41" customWidth="1"/>
    <col min="10259" max="10259" width="14.7109375" style="41" customWidth="1"/>
    <col min="10260" max="10260" width="9" style="41" bestFit="1" customWidth="1"/>
    <col min="10261" max="10500" width="9.140625" style="41"/>
    <col min="10501" max="10501" width="4.7109375" style="41" bestFit="1" customWidth="1"/>
    <col min="10502" max="10502" width="9.7109375" style="41" bestFit="1" customWidth="1"/>
    <col min="10503" max="10503" width="10" style="41" bestFit="1" customWidth="1"/>
    <col min="10504" max="10504" width="8.85546875" style="41" bestFit="1" customWidth="1"/>
    <col min="10505" max="10505" width="22.85546875" style="41" customWidth="1"/>
    <col min="10506" max="10506" width="59.7109375" style="41" bestFit="1" customWidth="1"/>
    <col min="10507" max="10507" width="57.85546875" style="41" bestFit="1" customWidth="1"/>
    <col min="10508" max="10508" width="35.28515625" style="41" bestFit="1" customWidth="1"/>
    <col min="10509" max="10509" width="28.140625" style="41" bestFit="1" customWidth="1"/>
    <col min="10510" max="10510" width="33.140625" style="41" bestFit="1" customWidth="1"/>
    <col min="10511" max="10511" width="26" style="41" bestFit="1" customWidth="1"/>
    <col min="10512" max="10512" width="19.140625" style="41" bestFit="1" customWidth="1"/>
    <col min="10513" max="10513" width="10.42578125" style="41" customWidth="1"/>
    <col min="10514" max="10514" width="11.85546875" style="41" customWidth="1"/>
    <col min="10515" max="10515" width="14.7109375" style="41" customWidth="1"/>
    <col min="10516" max="10516" width="9" style="41" bestFit="1" customWidth="1"/>
    <col min="10517" max="10756" width="9.140625" style="41"/>
    <col min="10757" max="10757" width="4.7109375" style="41" bestFit="1" customWidth="1"/>
    <col min="10758" max="10758" width="9.7109375" style="41" bestFit="1" customWidth="1"/>
    <col min="10759" max="10759" width="10" style="41" bestFit="1" customWidth="1"/>
    <col min="10760" max="10760" width="8.85546875" style="41" bestFit="1" customWidth="1"/>
    <col min="10761" max="10761" width="22.85546875" style="41" customWidth="1"/>
    <col min="10762" max="10762" width="59.7109375" style="41" bestFit="1" customWidth="1"/>
    <col min="10763" max="10763" width="57.85546875" style="41" bestFit="1" customWidth="1"/>
    <col min="10764" max="10764" width="35.28515625" style="41" bestFit="1" customWidth="1"/>
    <col min="10765" max="10765" width="28.140625" style="41" bestFit="1" customWidth="1"/>
    <col min="10766" max="10766" width="33.140625" style="41" bestFit="1" customWidth="1"/>
    <col min="10767" max="10767" width="26" style="41" bestFit="1" customWidth="1"/>
    <col min="10768" max="10768" width="19.140625" style="41" bestFit="1" customWidth="1"/>
    <col min="10769" max="10769" width="10.42578125" style="41" customWidth="1"/>
    <col min="10770" max="10770" width="11.85546875" style="41" customWidth="1"/>
    <col min="10771" max="10771" width="14.7109375" style="41" customWidth="1"/>
    <col min="10772" max="10772" width="9" style="41" bestFit="1" customWidth="1"/>
    <col min="10773" max="11012" width="9.140625" style="41"/>
    <col min="11013" max="11013" width="4.7109375" style="41" bestFit="1" customWidth="1"/>
    <col min="11014" max="11014" width="9.7109375" style="41" bestFit="1" customWidth="1"/>
    <col min="11015" max="11015" width="10" style="41" bestFit="1" customWidth="1"/>
    <col min="11016" max="11016" width="8.85546875" style="41" bestFit="1" customWidth="1"/>
    <col min="11017" max="11017" width="22.85546875" style="41" customWidth="1"/>
    <col min="11018" max="11018" width="59.7109375" style="41" bestFit="1" customWidth="1"/>
    <col min="11019" max="11019" width="57.85546875" style="41" bestFit="1" customWidth="1"/>
    <col min="11020" max="11020" width="35.28515625" style="41" bestFit="1" customWidth="1"/>
    <col min="11021" max="11021" width="28.140625" style="41" bestFit="1" customWidth="1"/>
    <col min="11022" max="11022" width="33.140625" style="41" bestFit="1" customWidth="1"/>
    <col min="11023" max="11023" width="26" style="41" bestFit="1" customWidth="1"/>
    <col min="11024" max="11024" width="19.140625" style="41" bestFit="1" customWidth="1"/>
    <col min="11025" max="11025" width="10.42578125" style="41" customWidth="1"/>
    <col min="11026" max="11026" width="11.85546875" style="41" customWidth="1"/>
    <col min="11027" max="11027" width="14.7109375" style="41" customWidth="1"/>
    <col min="11028" max="11028" width="9" style="41" bestFit="1" customWidth="1"/>
    <col min="11029" max="11268" width="9.140625" style="41"/>
    <col min="11269" max="11269" width="4.7109375" style="41" bestFit="1" customWidth="1"/>
    <col min="11270" max="11270" width="9.7109375" style="41" bestFit="1" customWidth="1"/>
    <col min="11271" max="11271" width="10" style="41" bestFit="1" customWidth="1"/>
    <col min="11272" max="11272" width="8.85546875" style="41" bestFit="1" customWidth="1"/>
    <col min="11273" max="11273" width="22.85546875" style="41" customWidth="1"/>
    <col min="11274" max="11274" width="59.7109375" style="41" bestFit="1" customWidth="1"/>
    <col min="11275" max="11275" width="57.85546875" style="41" bestFit="1" customWidth="1"/>
    <col min="11276" max="11276" width="35.28515625" style="41" bestFit="1" customWidth="1"/>
    <col min="11277" max="11277" width="28.140625" style="41" bestFit="1" customWidth="1"/>
    <col min="11278" max="11278" width="33.140625" style="41" bestFit="1" customWidth="1"/>
    <col min="11279" max="11279" width="26" style="41" bestFit="1" customWidth="1"/>
    <col min="11280" max="11280" width="19.140625" style="41" bestFit="1" customWidth="1"/>
    <col min="11281" max="11281" width="10.42578125" style="41" customWidth="1"/>
    <col min="11282" max="11282" width="11.85546875" style="41" customWidth="1"/>
    <col min="11283" max="11283" width="14.7109375" style="41" customWidth="1"/>
    <col min="11284" max="11284" width="9" style="41" bestFit="1" customWidth="1"/>
    <col min="11285" max="11524" width="9.140625" style="41"/>
    <col min="11525" max="11525" width="4.7109375" style="41" bestFit="1" customWidth="1"/>
    <col min="11526" max="11526" width="9.7109375" style="41" bestFit="1" customWidth="1"/>
    <col min="11527" max="11527" width="10" style="41" bestFit="1" customWidth="1"/>
    <col min="11528" max="11528" width="8.85546875" style="41" bestFit="1" customWidth="1"/>
    <col min="11529" max="11529" width="22.85546875" style="41" customWidth="1"/>
    <col min="11530" max="11530" width="59.7109375" style="41" bestFit="1" customWidth="1"/>
    <col min="11531" max="11531" width="57.85546875" style="41" bestFit="1" customWidth="1"/>
    <col min="11532" max="11532" width="35.28515625" style="41" bestFit="1" customWidth="1"/>
    <col min="11533" max="11533" width="28.140625" style="41" bestFit="1" customWidth="1"/>
    <col min="11534" max="11534" width="33.140625" style="41" bestFit="1" customWidth="1"/>
    <col min="11535" max="11535" width="26" style="41" bestFit="1" customWidth="1"/>
    <col min="11536" max="11536" width="19.140625" style="41" bestFit="1" customWidth="1"/>
    <col min="11537" max="11537" width="10.42578125" style="41" customWidth="1"/>
    <col min="11538" max="11538" width="11.85546875" style="41" customWidth="1"/>
    <col min="11539" max="11539" width="14.7109375" style="41" customWidth="1"/>
    <col min="11540" max="11540" width="9" style="41" bestFit="1" customWidth="1"/>
    <col min="11541" max="11780" width="9.140625" style="41"/>
    <col min="11781" max="11781" width="4.7109375" style="41" bestFit="1" customWidth="1"/>
    <col min="11782" max="11782" width="9.7109375" style="41" bestFit="1" customWidth="1"/>
    <col min="11783" max="11783" width="10" style="41" bestFit="1" customWidth="1"/>
    <col min="11784" max="11784" width="8.85546875" style="41" bestFit="1" customWidth="1"/>
    <col min="11785" max="11785" width="22.85546875" style="41" customWidth="1"/>
    <col min="11786" max="11786" width="59.7109375" style="41" bestFit="1" customWidth="1"/>
    <col min="11787" max="11787" width="57.85546875" style="41" bestFit="1" customWidth="1"/>
    <col min="11788" max="11788" width="35.28515625" style="41" bestFit="1" customWidth="1"/>
    <col min="11789" max="11789" width="28.140625" style="41" bestFit="1" customWidth="1"/>
    <col min="11790" max="11790" width="33.140625" style="41" bestFit="1" customWidth="1"/>
    <col min="11791" max="11791" width="26" style="41" bestFit="1" customWidth="1"/>
    <col min="11792" max="11792" width="19.140625" style="41" bestFit="1" customWidth="1"/>
    <col min="11793" max="11793" width="10.42578125" style="41" customWidth="1"/>
    <col min="11794" max="11794" width="11.85546875" style="41" customWidth="1"/>
    <col min="11795" max="11795" width="14.7109375" style="41" customWidth="1"/>
    <col min="11796" max="11796" width="9" style="41" bestFit="1" customWidth="1"/>
    <col min="11797" max="12036" width="9.140625" style="41"/>
    <col min="12037" max="12037" width="4.7109375" style="41" bestFit="1" customWidth="1"/>
    <col min="12038" max="12038" width="9.7109375" style="41" bestFit="1" customWidth="1"/>
    <col min="12039" max="12039" width="10" style="41" bestFit="1" customWidth="1"/>
    <col min="12040" max="12040" width="8.85546875" style="41" bestFit="1" customWidth="1"/>
    <col min="12041" max="12041" width="22.85546875" style="41" customWidth="1"/>
    <col min="12042" max="12042" width="59.7109375" style="41" bestFit="1" customWidth="1"/>
    <col min="12043" max="12043" width="57.85546875" style="41" bestFit="1" customWidth="1"/>
    <col min="12044" max="12044" width="35.28515625" style="41" bestFit="1" customWidth="1"/>
    <col min="12045" max="12045" width="28.140625" style="41" bestFit="1" customWidth="1"/>
    <col min="12046" max="12046" width="33.140625" style="41" bestFit="1" customWidth="1"/>
    <col min="12047" max="12047" width="26" style="41" bestFit="1" customWidth="1"/>
    <col min="12048" max="12048" width="19.140625" style="41" bestFit="1" customWidth="1"/>
    <col min="12049" max="12049" width="10.42578125" style="41" customWidth="1"/>
    <col min="12050" max="12050" width="11.85546875" style="41" customWidth="1"/>
    <col min="12051" max="12051" width="14.7109375" style="41" customWidth="1"/>
    <col min="12052" max="12052" width="9" style="41" bestFit="1" customWidth="1"/>
    <col min="12053" max="12292" width="9.140625" style="41"/>
    <col min="12293" max="12293" width="4.7109375" style="41" bestFit="1" customWidth="1"/>
    <col min="12294" max="12294" width="9.7109375" style="41" bestFit="1" customWidth="1"/>
    <col min="12295" max="12295" width="10" style="41" bestFit="1" customWidth="1"/>
    <col min="12296" max="12296" width="8.85546875" style="41" bestFit="1" customWidth="1"/>
    <col min="12297" max="12297" width="22.85546875" style="41" customWidth="1"/>
    <col min="12298" max="12298" width="59.7109375" style="41" bestFit="1" customWidth="1"/>
    <col min="12299" max="12299" width="57.85546875" style="41" bestFit="1" customWidth="1"/>
    <col min="12300" max="12300" width="35.28515625" style="41" bestFit="1" customWidth="1"/>
    <col min="12301" max="12301" width="28.140625" style="41" bestFit="1" customWidth="1"/>
    <col min="12302" max="12302" width="33.140625" style="41" bestFit="1" customWidth="1"/>
    <col min="12303" max="12303" width="26" style="41" bestFit="1" customWidth="1"/>
    <col min="12304" max="12304" width="19.140625" style="41" bestFit="1" customWidth="1"/>
    <col min="12305" max="12305" width="10.42578125" style="41" customWidth="1"/>
    <col min="12306" max="12306" width="11.85546875" style="41" customWidth="1"/>
    <col min="12307" max="12307" width="14.7109375" style="41" customWidth="1"/>
    <col min="12308" max="12308" width="9" style="41" bestFit="1" customWidth="1"/>
    <col min="12309" max="12548" width="9.140625" style="41"/>
    <col min="12549" max="12549" width="4.7109375" style="41" bestFit="1" customWidth="1"/>
    <col min="12550" max="12550" width="9.7109375" style="41" bestFit="1" customWidth="1"/>
    <col min="12551" max="12551" width="10" style="41" bestFit="1" customWidth="1"/>
    <col min="12552" max="12552" width="8.85546875" style="41" bestFit="1" customWidth="1"/>
    <col min="12553" max="12553" width="22.85546875" style="41" customWidth="1"/>
    <col min="12554" max="12554" width="59.7109375" style="41" bestFit="1" customWidth="1"/>
    <col min="12555" max="12555" width="57.85546875" style="41" bestFit="1" customWidth="1"/>
    <col min="12556" max="12556" width="35.28515625" style="41" bestFit="1" customWidth="1"/>
    <col min="12557" max="12557" width="28.140625" style="41" bestFit="1" customWidth="1"/>
    <col min="12558" max="12558" width="33.140625" style="41" bestFit="1" customWidth="1"/>
    <col min="12559" max="12559" width="26" style="41" bestFit="1" customWidth="1"/>
    <col min="12560" max="12560" width="19.140625" style="41" bestFit="1" customWidth="1"/>
    <col min="12561" max="12561" width="10.42578125" style="41" customWidth="1"/>
    <col min="12562" max="12562" width="11.85546875" style="41" customWidth="1"/>
    <col min="12563" max="12563" width="14.7109375" style="41" customWidth="1"/>
    <col min="12564" max="12564" width="9" style="41" bestFit="1" customWidth="1"/>
    <col min="12565" max="12804" width="9.140625" style="41"/>
    <col min="12805" max="12805" width="4.7109375" style="41" bestFit="1" customWidth="1"/>
    <col min="12806" max="12806" width="9.7109375" style="41" bestFit="1" customWidth="1"/>
    <col min="12807" max="12807" width="10" style="41" bestFit="1" customWidth="1"/>
    <col min="12808" max="12808" width="8.85546875" style="41" bestFit="1" customWidth="1"/>
    <col min="12809" max="12809" width="22.85546875" style="41" customWidth="1"/>
    <col min="12810" max="12810" width="59.7109375" style="41" bestFit="1" customWidth="1"/>
    <col min="12811" max="12811" width="57.85546875" style="41" bestFit="1" customWidth="1"/>
    <col min="12812" max="12812" width="35.28515625" style="41" bestFit="1" customWidth="1"/>
    <col min="12813" max="12813" width="28.140625" style="41" bestFit="1" customWidth="1"/>
    <col min="12814" max="12814" width="33.140625" style="41" bestFit="1" customWidth="1"/>
    <col min="12815" max="12815" width="26" style="41" bestFit="1" customWidth="1"/>
    <col min="12816" max="12816" width="19.140625" style="41" bestFit="1" customWidth="1"/>
    <col min="12817" max="12817" width="10.42578125" style="41" customWidth="1"/>
    <col min="12818" max="12818" width="11.85546875" style="41" customWidth="1"/>
    <col min="12819" max="12819" width="14.7109375" style="41" customWidth="1"/>
    <col min="12820" max="12820" width="9" style="41" bestFit="1" customWidth="1"/>
    <col min="12821" max="13060" width="9.140625" style="41"/>
    <col min="13061" max="13061" width="4.7109375" style="41" bestFit="1" customWidth="1"/>
    <col min="13062" max="13062" width="9.7109375" style="41" bestFit="1" customWidth="1"/>
    <col min="13063" max="13063" width="10" style="41" bestFit="1" customWidth="1"/>
    <col min="13064" max="13064" width="8.85546875" style="41" bestFit="1" customWidth="1"/>
    <col min="13065" max="13065" width="22.85546875" style="41" customWidth="1"/>
    <col min="13066" max="13066" width="59.7109375" style="41" bestFit="1" customWidth="1"/>
    <col min="13067" max="13067" width="57.85546875" style="41" bestFit="1" customWidth="1"/>
    <col min="13068" max="13068" width="35.28515625" style="41" bestFit="1" customWidth="1"/>
    <col min="13069" max="13069" width="28.140625" style="41" bestFit="1" customWidth="1"/>
    <col min="13070" max="13070" width="33.140625" style="41" bestFit="1" customWidth="1"/>
    <col min="13071" max="13071" width="26" style="41" bestFit="1" customWidth="1"/>
    <col min="13072" max="13072" width="19.140625" style="41" bestFit="1" customWidth="1"/>
    <col min="13073" max="13073" width="10.42578125" style="41" customWidth="1"/>
    <col min="13074" max="13074" width="11.85546875" style="41" customWidth="1"/>
    <col min="13075" max="13075" width="14.7109375" style="41" customWidth="1"/>
    <col min="13076" max="13076" width="9" style="41" bestFit="1" customWidth="1"/>
    <col min="13077" max="13316" width="9.140625" style="41"/>
    <col min="13317" max="13317" width="4.7109375" style="41" bestFit="1" customWidth="1"/>
    <col min="13318" max="13318" width="9.7109375" style="41" bestFit="1" customWidth="1"/>
    <col min="13319" max="13319" width="10" style="41" bestFit="1" customWidth="1"/>
    <col min="13320" max="13320" width="8.85546875" style="41" bestFit="1" customWidth="1"/>
    <col min="13321" max="13321" width="22.85546875" style="41" customWidth="1"/>
    <col min="13322" max="13322" width="59.7109375" style="41" bestFit="1" customWidth="1"/>
    <col min="13323" max="13323" width="57.85546875" style="41" bestFit="1" customWidth="1"/>
    <col min="13324" max="13324" width="35.28515625" style="41" bestFit="1" customWidth="1"/>
    <col min="13325" max="13325" width="28.140625" style="41" bestFit="1" customWidth="1"/>
    <col min="13326" max="13326" width="33.140625" style="41" bestFit="1" customWidth="1"/>
    <col min="13327" max="13327" width="26" style="41" bestFit="1" customWidth="1"/>
    <col min="13328" max="13328" width="19.140625" style="41" bestFit="1" customWidth="1"/>
    <col min="13329" max="13329" width="10.42578125" style="41" customWidth="1"/>
    <col min="13330" max="13330" width="11.85546875" style="41" customWidth="1"/>
    <col min="13331" max="13331" width="14.7109375" style="41" customWidth="1"/>
    <col min="13332" max="13332" width="9" style="41" bestFit="1" customWidth="1"/>
    <col min="13333" max="13572" width="9.140625" style="41"/>
    <col min="13573" max="13573" width="4.7109375" style="41" bestFit="1" customWidth="1"/>
    <col min="13574" max="13574" width="9.7109375" style="41" bestFit="1" customWidth="1"/>
    <col min="13575" max="13575" width="10" style="41" bestFit="1" customWidth="1"/>
    <col min="13576" max="13576" width="8.85546875" style="41" bestFit="1" customWidth="1"/>
    <col min="13577" max="13577" width="22.85546875" style="41" customWidth="1"/>
    <col min="13578" max="13578" width="59.7109375" style="41" bestFit="1" customWidth="1"/>
    <col min="13579" max="13579" width="57.85546875" style="41" bestFit="1" customWidth="1"/>
    <col min="13580" max="13580" width="35.28515625" style="41" bestFit="1" customWidth="1"/>
    <col min="13581" max="13581" width="28.140625" style="41" bestFit="1" customWidth="1"/>
    <col min="13582" max="13582" width="33.140625" style="41" bestFit="1" customWidth="1"/>
    <col min="13583" max="13583" width="26" style="41" bestFit="1" customWidth="1"/>
    <col min="13584" max="13584" width="19.140625" style="41" bestFit="1" customWidth="1"/>
    <col min="13585" max="13585" width="10.42578125" style="41" customWidth="1"/>
    <col min="13586" max="13586" width="11.85546875" style="41" customWidth="1"/>
    <col min="13587" max="13587" width="14.7109375" style="41" customWidth="1"/>
    <col min="13588" max="13588" width="9" style="41" bestFit="1" customWidth="1"/>
    <col min="13589" max="13828" width="9.140625" style="41"/>
    <col min="13829" max="13829" width="4.7109375" style="41" bestFit="1" customWidth="1"/>
    <col min="13830" max="13830" width="9.7109375" style="41" bestFit="1" customWidth="1"/>
    <col min="13831" max="13831" width="10" style="41" bestFit="1" customWidth="1"/>
    <col min="13832" max="13832" width="8.85546875" style="41" bestFit="1" customWidth="1"/>
    <col min="13833" max="13833" width="22.85546875" style="41" customWidth="1"/>
    <col min="13834" max="13834" width="59.7109375" style="41" bestFit="1" customWidth="1"/>
    <col min="13835" max="13835" width="57.85546875" style="41" bestFit="1" customWidth="1"/>
    <col min="13836" max="13836" width="35.28515625" style="41" bestFit="1" customWidth="1"/>
    <col min="13837" max="13837" width="28.140625" style="41" bestFit="1" customWidth="1"/>
    <col min="13838" max="13838" width="33.140625" style="41" bestFit="1" customWidth="1"/>
    <col min="13839" max="13839" width="26" style="41" bestFit="1" customWidth="1"/>
    <col min="13840" max="13840" width="19.140625" style="41" bestFit="1" customWidth="1"/>
    <col min="13841" max="13841" width="10.42578125" style="41" customWidth="1"/>
    <col min="13842" max="13842" width="11.85546875" style="41" customWidth="1"/>
    <col min="13843" max="13843" width="14.7109375" style="41" customWidth="1"/>
    <col min="13844" max="13844" width="9" style="41" bestFit="1" customWidth="1"/>
    <col min="13845" max="14084" width="9.140625" style="41"/>
    <col min="14085" max="14085" width="4.7109375" style="41" bestFit="1" customWidth="1"/>
    <col min="14086" max="14086" width="9.7109375" style="41" bestFit="1" customWidth="1"/>
    <col min="14087" max="14087" width="10" style="41" bestFit="1" customWidth="1"/>
    <col min="14088" max="14088" width="8.85546875" style="41" bestFit="1" customWidth="1"/>
    <col min="14089" max="14089" width="22.85546875" style="41" customWidth="1"/>
    <col min="14090" max="14090" width="59.7109375" style="41" bestFit="1" customWidth="1"/>
    <col min="14091" max="14091" width="57.85546875" style="41" bestFit="1" customWidth="1"/>
    <col min="14092" max="14092" width="35.28515625" style="41" bestFit="1" customWidth="1"/>
    <col min="14093" max="14093" width="28.140625" style="41" bestFit="1" customWidth="1"/>
    <col min="14094" max="14094" width="33.140625" style="41" bestFit="1" customWidth="1"/>
    <col min="14095" max="14095" width="26" style="41" bestFit="1" customWidth="1"/>
    <col min="14096" max="14096" width="19.140625" style="41" bestFit="1" customWidth="1"/>
    <col min="14097" max="14097" width="10.42578125" style="41" customWidth="1"/>
    <col min="14098" max="14098" width="11.85546875" style="41" customWidth="1"/>
    <col min="14099" max="14099" width="14.7109375" style="41" customWidth="1"/>
    <col min="14100" max="14100" width="9" style="41" bestFit="1" customWidth="1"/>
    <col min="14101" max="14340" width="9.140625" style="41"/>
    <col min="14341" max="14341" width="4.7109375" style="41" bestFit="1" customWidth="1"/>
    <col min="14342" max="14342" width="9.7109375" style="41" bestFit="1" customWidth="1"/>
    <col min="14343" max="14343" width="10" style="41" bestFit="1" customWidth="1"/>
    <col min="14344" max="14344" width="8.85546875" style="41" bestFit="1" customWidth="1"/>
    <col min="14345" max="14345" width="22.85546875" style="41" customWidth="1"/>
    <col min="14346" max="14346" width="59.7109375" style="41" bestFit="1" customWidth="1"/>
    <col min="14347" max="14347" width="57.85546875" style="41" bestFit="1" customWidth="1"/>
    <col min="14348" max="14348" width="35.28515625" style="41" bestFit="1" customWidth="1"/>
    <col min="14349" max="14349" width="28.140625" style="41" bestFit="1" customWidth="1"/>
    <col min="14350" max="14350" width="33.140625" style="41" bestFit="1" customWidth="1"/>
    <col min="14351" max="14351" width="26" style="41" bestFit="1" customWidth="1"/>
    <col min="14352" max="14352" width="19.140625" style="41" bestFit="1" customWidth="1"/>
    <col min="14353" max="14353" width="10.42578125" style="41" customWidth="1"/>
    <col min="14354" max="14354" width="11.85546875" style="41" customWidth="1"/>
    <col min="14355" max="14355" width="14.7109375" style="41" customWidth="1"/>
    <col min="14356" max="14356" width="9" style="41" bestFit="1" customWidth="1"/>
    <col min="14357" max="14596" width="9.140625" style="41"/>
    <col min="14597" max="14597" width="4.7109375" style="41" bestFit="1" customWidth="1"/>
    <col min="14598" max="14598" width="9.7109375" style="41" bestFit="1" customWidth="1"/>
    <col min="14599" max="14599" width="10" style="41" bestFit="1" customWidth="1"/>
    <col min="14600" max="14600" width="8.85546875" style="41" bestFit="1" customWidth="1"/>
    <col min="14601" max="14601" width="22.85546875" style="41" customWidth="1"/>
    <col min="14602" max="14602" width="59.7109375" style="41" bestFit="1" customWidth="1"/>
    <col min="14603" max="14603" width="57.85546875" style="41" bestFit="1" customWidth="1"/>
    <col min="14604" max="14604" width="35.28515625" style="41" bestFit="1" customWidth="1"/>
    <col min="14605" max="14605" width="28.140625" style="41" bestFit="1" customWidth="1"/>
    <col min="14606" max="14606" width="33.140625" style="41" bestFit="1" customWidth="1"/>
    <col min="14607" max="14607" width="26" style="41" bestFit="1" customWidth="1"/>
    <col min="14608" max="14608" width="19.140625" style="41" bestFit="1" customWidth="1"/>
    <col min="14609" max="14609" width="10.42578125" style="41" customWidth="1"/>
    <col min="14610" max="14610" width="11.85546875" style="41" customWidth="1"/>
    <col min="14611" max="14611" width="14.7109375" style="41" customWidth="1"/>
    <col min="14612" max="14612" width="9" style="41" bestFit="1" customWidth="1"/>
    <col min="14613" max="14852" width="9.140625" style="41"/>
    <col min="14853" max="14853" width="4.7109375" style="41" bestFit="1" customWidth="1"/>
    <col min="14854" max="14854" width="9.7109375" style="41" bestFit="1" customWidth="1"/>
    <col min="14855" max="14855" width="10" style="41" bestFit="1" customWidth="1"/>
    <col min="14856" max="14856" width="8.85546875" style="41" bestFit="1" customWidth="1"/>
    <col min="14857" max="14857" width="22.85546875" style="41" customWidth="1"/>
    <col min="14858" max="14858" width="59.7109375" style="41" bestFit="1" customWidth="1"/>
    <col min="14859" max="14859" width="57.85546875" style="41" bestFit="1" customWidth="1"/>
    <col min="14860" max="14860" width="35.28515625" style="41" bestFit="1" customWidth="1"/>
    <col min="14861" max="14861" width="28.140625" style="41" bestFit="1" customWidth="1"/>
    <col min="14862" max="14862" width="33.140625" style="41" bestFit="1" customWidth="1"/>
    <col min="14863" max="14863" width="26" style="41" bestFit="1" customWidth="1"/>
    <col min="14864" max="14864" width="19.140625" style="41" bestFit="1" customWidth="1"/>
    <col min="14865" max="14865" width="10.42578125" style="41" customWidth="1"/>
    <col min="14866" max="14866" width="11.85546875" style="41" customWidth="1"/>
    <col min="14867" max="14867" width="14.7109375" style="41" customWidth="1"/>
    <col min="14868" max="14868" width="9" style="41" bestFit="1" customWidth="1"/>
    <col min="14869" max="15108" width="9.140625" style="41"/>
    <col min="15109" max="15109" width="4.7109375" style="41" bestFit="1" customWidth="1"/>
    <col min="15110" max="15110" width="9.7109375" style="41" bestFit="1" customWidth="1"/>
    <col min="15111" max="15111" width="10" style="41" bestFit="1" customWidth="1"/>
    <col min="15112" max="15112" width="8.85546875" style="41" bestFit="1" customWidth="1"/>
    <col min="15113" max="15113" width="22.85546875" style="41" customWidth="1"/>
    <col min="15114" max="15114" width="59.7109375" style="41" bestFit="1" customWidth="1"/>
    <col min="15115" max="15115" width="57.85546875" style="41" bestFit="1" customWidth="1"/>
    <col min="15116" max="15116" width="35.28515625" style="41" bestFit="1" customWidth="1"/>
    <col min="15117" max="15117" width="28.140625" style="41" bestFit="1" customWidth="1"/>
    <col min="15118" max="15118" width="33.140625" style="41" bestFit="1" customWidth="1"/>
    <col min="15119" max="15119" width="26" style="41" bestFit="1" customWidth="1"/>
    <col min="15120" max="15120" width="19.140625" style="41" bestFit="1" customWidth="1"/>
    <col min="15121" max="15121" width="10.42578125" style="41" customWidth="1"/>
    <col min="15122" max="15122" width="11.85546875" style="41" customWidth="1"/>
    <col min="15123" max="15123" width="14.7109375" style="41" customWidth="1"/>
    <col min="15124" max="15124" width="9" style="41" bestFit="1" customWidth="1"/>
    <col min="15125" max="15364" width="9.140625" style="41"/>
    <col min="15365" max="15365" width="4.7109375" style="41" bestFit="1" customWidth="1"/>
    <col min="15366" max="15366" width="9.7109375" style="41" bestFit="1" customWidth="1"/>
    <col min="15367" max="15367" width="10" style="41" bestFit="1" customWidth="1"/>
    <col min="15368" max="15368" width="8.85546875" style="41" bestFit="1" customWidth="1"/>
    <col min="15369" max="15369" width="22.85546875" style="41" customWidth="1"/>
    <col min="15370" max="15370" width="59.7109375" style="41" bestFit="1" customWidth="1"/>
    <col min="15371" max="15371" width="57.85546875" style="41" bestFit="1" customWidth="1"/>
    <col min="15372" max="15372" width="35.28515625" style="41" bestFit="1" customWidth="1"/>
    <col min="15373" max="15373" width="28.140625" style="41" bestFit="1" customWidth="1"/>
    <col min="15374" max="15374" width="33.140625" style="41" bestFit="1" customWidth="1"/>
    <col min="15375" max="15375" width="26" style="41" bestFit="1" customWidth="1"/>
    <col min="15376" max="15376" width="19.140625" style="41" bestFit="1" customWidth="1"/>
    <col min="15377" max="15377" width="10.42578125" style="41" customWidth="1"/>
    <col min="15378" max="15378" width="11.85546875" style="41" customWidth="1"/>
    <col min="15379" max="15379" width="14.7109375" style="41" customWidth="1"/>
    <col min="15380" max="15380" width="9" style="41" bestFit="1" customWidth="1"/>
    <col min="15381" max="15620" width="9.140625" style="41"/>
    <col min="15621" max="15621" width="4.7109375" style="41" bestFit="1" customWidth="1"/>
    <col min="15622" max="15622" width="9.7109375" style="41" bestFit="1" customWidth="1"/>
    <col min="15623" max="15623" width="10" style="41" bestFit="1" customWidth="1"/>
    <col min="15624" max="15624" width="8.85546875" style="41" bestFit="1" customWidth="1"/>
    <col min="15625" max="15625" width="22.85546875" style="41" customWidth="1"/>
    <col min="15626" max="15626" width="59.7109375" style="41" bestFit="1" customWidth="1"/>
    <col min="15627" max="15627" width="57.85546875" style="41" bestFit="1" customWidth="1"/>
    <col min="15628" max="15628" width="35.28515625" style="41" bestFit="1" customWidth="1"/>
    <col min="15629" max="15629" width="28.140625" style="41" bestFit="1" customWidth="1"/>
    <col min="15630" max="15630" width="33.140625" style="41" bestFit="1" customWidth="1"/>
    <col min="15631" max="15631" width="26" style="41" bestFit="1" customWidth="1"/>
    <col min="15632" max="15632" width="19.140625" style="41" bestFit="1" customWidth="1"/>
    <col min="15633" max="15633" width="10.42578125" style="41" customWidth="1"/>
    <col min="15634" max="15634" width="11.85546875" style="41" customWidth="1"/>
    <col min="15635" max="15635" width="14.7109375" style="41" customWidth="1"/>
    <col min="15636" max="15636" width="9" style="41" bestFit="1" customWidth="1"/>
    <col min="15637" max="15876" width="9.140625" style="41"/>
    <col min="15877" max="15877" width="4.7109375" style="41" bestFit="1" customWidth="1"/>
    <col min="15878" max="15878" width="9.7109375" style="41" bestFit="1" customWidth="1"/>
    <col min="15879" max="15879" width="10" style="41" bestFit="1" customWidth="1"/>
    <col min="15880" max="15880" width="8.85546875" style="41" bestFit="1" customWidth="1"/>
    <col min="15881" max="15881" width="22.85546875" style="41" customWidth="1"/>
    <col min="15882" max="15882" width="59.7109375" style="41" bestFit="1" customWidth="1"/>
    <col min="15883" max="15883" width="57.85546875" style="41" bestFit="1" customWidth="1"/>
    <col min="15884" max="15884" width="35.28515625" style="41" bestFit="1" customWidth="1"/>
    <col min="15885" max="15885" width="28.140625" style="41" bestFit="1" customWidth="1"/>
    <col min="15886" max="15886" width="33.140625" style="41" bestFit="1" customWidth="1"/>
    <col min="15887" max="15887" width="26" style="41" bestFit="1" customWidth="1"/>
    <col min="15888" max="15888" width="19.140625" style="41" bestFit="1" customWidth="1"/>
    <col min="15889" max="15889" width="10.42578125" style="41" customWidth="1"/>
    <col min="15890" max="15890" width="11.85546875" style="41" customWidth="1"/>
    <col min="15891" max="15891" width="14.7109375" style="41" customWidth="1"/>
    <col min="15892" max="15892" width="9" style="41" bestFit="1" customWidth="1"/>
    <col min="15893" max="16132" width="9.140625" style="41"/>
    <col min="16133" max="16133" width="4.7109375" style="41" bestFit="1" customWidth="1"/>
    <col min="16134" max="16134" width="9.7109375" style="41" bestFit="1" customWidth="1"/>
    <col min="16135" max="16135" width="10" style="41" bestFit="1" customWidth="1"/>
    <col min="16136" max="16136" width="8.85546875" style="41" bestFit="1" customWidth="1"/>
    <col min="16137" max="16137" width="22.85546875" style="41" customWidth="1"/>
    <col min="16138" max="16138" width="59.7109375" style="41" bestFit="1" customWidth="1"/>
    <col min="16139" max="16139" width="57.85546875" style="41" bestFit="1" customWidth="1"/>
    <col min="16140" max="16140" width="35.28515625" style="41" bestFit="1" customWidth="1"/>
    <col min="16141" max="16141" width="28.140625" style="41" bestFit="1" customWidth="1"/>
    <col min="16142" max="16142" width="33.140625" style="41" bestFit="1" customWidth="1"/>
    <col min="16143" max="16143" width="26" style="41" bestFit="1" customWidth="1"/>
    <col min="16144" max="16144" width="19.140625" style="41" bestFit="1" customWidth="1"/>
    <col min="16145" max="16145" width="10.42578125" style="41" customWidth="1"/>
    <col min="16146" max="16146" width="11.85546875" style="41" customWidth="1"/>
    <col min="16147" max="16147" width="14.7109375" style="41" customWidth="1"/>
    <col min="16148" max="16148" width="9" style="41" bestFit="1" customWidth="1"/>
    <col min="16149" max="16384" width="9.140625" style="41"/>
  </cols>
  <sheetData>
    <row r="2" spans="1:21" x14ac:dyDescent="0.25">
      <c r="A2" s="110" t="s">
        <v>1251</v>
      </c>
    </row>
    <row r="3" spans="1:21" x14ac:dyDescent="0.25">
      <c r="O3" s="2"/>
      <c r="P3" s="2"/>
      <c r="Q3" s="2"/>
      <c r="R3" s="2"/>
    </row>
    <row r="4" spans="1:21" s="4" customFormat="1" ht="50.25" customHeight="1" x14ac:dyDescent="0.25">
      <c r="A4" s="626" t="s">
        <v>0</v>
      </c>
      <c r="B4" s="628" t="s">
        <v>1</v>
      </c>
      <c r="C4" s="147" t="s">
        <v>0</v>
      </c>
      <c r="D4" s="628" t="s">
        <v>1096</v>
      </c>
      <c r="E4" s="628" t="s">
        <v>2</v>
      </c>
      <c r="F4" s="628" t="s">
        <v>3</v>
      </c>
      <c r="G4" s="626" t="s">
        <v>4</v>
      </c>
      <c r="H4" s="626" t="s">
        <v>5</v>
      </c>
      <c r="I4" s="626" t="s">
        <v>6</v>
      </c>
      <c r="J4" s="644" t="s">
        <v>7</v>
      </c>
      <c r="K4" s="644"/>
      <c r="L4" s="626" t="s">
        <v>8</v>
      </c>
      <c r="M4" s="649" t="s">
        <v>9</v>
      </c>
      <c r="N4" s="650"/>
      <c r="O4" s="651" t="s">
        <v>10</v>
      </c>
      <c r="P4" s="651"/>
      <c r="Q4" s="651" t="s">
        <v>11</v>
      </c>
      <c r="R4" s="651"/>
      <c r="S4" s="626" t="s">
        <v>12</v>
      </c>
      <c r="T4" s="628" t="s">
        <v>13</v>
      </c>
      <c r="U4" s="3"/>
    </row>
    <row r="5" spans="1:21" s="4" customFormat="1" x14ac:dyDescent="0.2">
      <c r="A5" s="627"/>
      <c r="B5" s="629"/>
      <c r="C5" s="148"/>
      <c r="D5" s="629"/>
      <c r="E5" s="629"/>
      <c r="F5" s="629"/>
      <c r="G5" s="627"/>
      <c r="H5" s="627"/>
      <c r="I5" s="627"/>
      <c r="J5" s="58" t="s">
        <v>14</v>
      </c>
      <c r="K5" s="58" t="s">
        <v>15</v>
      </c>
      <c r="L5" s="627"/>
      <c r="M5" s="60">
        <v>2020</v>
      </c>
      <c r="N5" s="60">
        <v>2021</v>
      </c>
      <c r="O5" s="5">
        <v>2020</v>
      </c>
      <c r="P5" s="5">
        <v>2021</v>
      </c>
      <c r="Q5" s="5">
        <v>2020</v>
      </c>
      <c r="R5" s="5">
        <v>2021</v>
      </c>
      <c r="S5" s="627"/>
      <c r="T5" s="629"/>
      <c r="U5" s="3"/>
    </row>
    <row r="6" spans="1:21" s="4" customFormat="1" x14ac:dyDescent="0.2">
      <c r="A6" s="59" t="s">
        <v>16</v>
      </c>
      <c r="B6" s="58" t="s">
        <v>17</v>
      </c>
      <c r="C6" s="148" t="s">
        <v>16</v>
      </c>
      <c r="D6" s="148" t="s">
        <v>17</v>
      </c>
      <c r="E6" s="58" t="s">
        <v>18</v>
      </c>
      <c r="F6" s="58" t="s">
        <v>19</v>
      </c>
      <c r="G6" s="59" t="s">
        <v>20</v>
      </c>
      <c r="H6" s="59" t="s">
        <v>21</v>
      </c>
      <c r="I6" s="59" t="s">
        <v>22</v>
      </c>
      <c r="J6" s="58" t="s">
        <v>23</v>
      </c>
      <c r="K6" s="58" t="s">
        <v>24</v>
      </c>
      <c r="L6" s="59" t="s">
        <v>25</v>
      </c>
      <c r="M6" s="60" t="s">
        <v>26</v>
      </c>
      <c r="N6" s="60" t="s">
        <v>27</v>
      </c>
      <c r="O6" s="61" t="s">
        <v>28</v>
      </c>
      <c r="P6" s="61" t="s">
        <v>29</v>
      </c>
      <c r="Q6" s="61" t="s">
        <v>30</v>
      </c>
      <c r="R6" s="61" t="s">
        <v>31</v>
      </c>
      <c r="S6" s="59" t="s">
        <v>32</v>
      </c>
      <c r="T6" s="58" t="s">
        <v>33</v>
      </c>
      <c r="U6" s="3"/>
    </row>
    <row r="7" spans="1:21" ht="28.5" customHeight="1" x14ac:dyDescent="0.25">
      <c r="A7" s="638">
        <v>1</v>
      </c>
      <c r="B7" s="641" t="s">
        <v>40</v>
      </c>
      <c r="C7" s="630">
        <v>1</v>
      </c>
      <c r="D7" s="630" t="s">
        <v>40</v>
      </c>
      <c r="E7" s="636">
        <v>1.2</v>
      </c>
      <c r="F7" s="827">
        <v>3</v>
      </c>
      <c r="G7" s="630" t="s">
        <v>654</v>
      </c>
      <c r="H7" s="830" t="s">
        <v>655</v>
      </c>
      <c r="I7" s="636" t="s">
        <v>57</v>
      </c>
      <c r="J7" s="630" t="s">
        <v>58</v>
      </c>
      <c r="K7" s="822" t="s">
        <v>656</v>
      </c>
      <c r="L7" s="630" t="s">
        <v>657</v>
      </c>
      <c r="M7" s="731" t="s">
        <v>34</v>
      </c>
      <c r="N7" s="819"/>
      <c r="O7" s="693">
        <v>36000</v>
      </c>
      <c r="P7" s="814"/>
      <c r="Q7" s="693">
        <v>36000</v>
      </c>
      <c r="R7" s="814"/>
      <c r="S7" s="630" t="s">
        <v>658</v>
      </c>
      <c r="T7" s="630" t="s">
        <v>659</v>
      </c>
    </row>
    <row r="8" spans="1:21" ht="8.25" customHeight="1" x14ac:dyDescent="0.25">
      <c r="A8" s="639"/>
      <c r="B8" s="642"/>
      <c r="C8" s="656"/>
      <c r="D8" s="656"/>
      <c r="E8" s="670"/>
      <c r="F8" s="828"/>
      <c r="G8" s="656"/>
      <c r="H8" s="830"/>
      <c r="I8" s="670"/>
      <c r="J8" s="656"/>
      <c r="K8" s="823"/>
      <c r="L8" s="656"/>
      <c r="M8" s="732"/>
      <c r="N8" s="825"/>
      <c r="O8" s="694"/>
      <c r="P8" s="826"/>
      <c r="Q8" s="694"/>
      <c r="R8" s="826"/>
      <c r="S8" s="656"/>
      <c r="T8" s="656"/>
    </row>
    <row r="9" spans="1:21" ht="28.5" hidden="1" customHeight="1" x14ac:dyDescent="0.25">
      <c r="A9" s="639"/>
      <c r="B9" s="642"/>
      <c r="C9" s="656"/>
      <c r="D9" s="656"/>
      <c r="E9" s="670"/>
      <c r="F9" s="828"/>
      <c r="G9" s="656"/>
      <c r="H9" s="830"/>
      <c r="I9" s="670"/>
      <c r="J9" s="656"/>
      <c r="K9" s="823"/>
      <c r="L9" s="656"/>
      <c r="M9" s="732"/>
      <c r="N9" s="825"/>
      <c r="O9" s="694"/>
      <c r="P9" s="826"/>
      <c r="Q9" s="694"/>
      <c r="R9" s="826"/>
      <c r="S9" s="656"/>
      <c r="T9" s="656"/>
    </row>
    <row r="10" spans="1:21" ht="24.75" customHeight="1" x14ac:dyDescent="0.25">
      <c r="A10" s="639"/>
      <c r="B10" s="642"/>
      <c r="C10" s="656"/>
      <c r="D10" s="656"/>
      <c r="E10" s="670"/>
      <c r="F10" s="828"/>
      <c r="G10" s="656"/>
      <c r="H10" s="830"/>
      <c r="I10" s="670"/>
      <c r="J10" s="656"/>
      <c r="K10" s="823"/>
      <c r="L10" s="656"/>
      <c r="M10" s="732"/>
      <c r="N10" s="825"/>
      <c r="O10" s="694"/>
      <c r="P10" s="826"/>
      <c r="Q10" s="694"/>
      <c r="R10" s="826"/>
      <c r="S10" s="656"/>
      <c r="T10" s="656"/>
    </row>
    <row r="11" spans="1:21" ht="4.5" customHeight="1" x14ac:dyDescent="0.25">
      <c r="A11" s="639"/>
      <c r="B11" s="642"/>
      <c r="C11" s="656"/>
      <c r="D11" s="656"/>
      <c r="E11" s="670"/>
      <c r="F11" s="828"/>
      <c r="G11" s="656"/>
      <c r="H11" s="830"/>
      <c r="I11" s="670"/>
      <c r="J11" s="656"/>
      <c r="K11" s="823"/>
      <c r="L11" s="656"/>
      <c r="M11" s="732"/>
      <c r="N11" s="825"/>
      <c r="O11" s="694"/>
      <c r="P11" s="826"/>
      <c r="Q11" s="694"/>
      <c r="R11" s="826"/>
      <c r="S11" s="656"/>
      <c r="T11" s="656"/>
    </row>
    <row r="12" spans="1:21" ht="32.450000000000003" customHeight="1" x14ac:dyDescent="0.25">
      <c r="A12" s="639"/>
      <c r="B12" s="642"/>
      <c r="C12" s="656"/>
      <c r="D12" s="656"/>
      <c r="E12" s="670"/>
      <c r="F12" s="828"/>
      <c r="G12" s="656"/>
      <c r="H12" s="830"/>
      <c r="I12" s="670"/>
      <c r="J12" s="656"/>
      <c r="K12" s="823"/>
      <c r="L12" s="656"/>
      <c r="M12" s="732"/>
      <c r="N12" s="825"/>
      <c r="O12" s="694"/>
      <c r="P12" s="826"/>
      <c r="Q12" s="694"/>
      <c r="R12" s="826"/>
      <c r="S12" s="656"/>
      <c r="T12" s="656"/>
    </row>
    <row r="13" spans="1:21" x14ac:dyDescent="0.25">
      <c r="A13" s="639"/>
      <c r="B13" s="642"/>
      <c r="C13" s="656"/>
      <c r="D13" s="656"/>
      <c r="E13" s="670"/>
      <c r="F13" s="828"/>
      <c r="G13" s="656"/>
      <c r="H13" s="830"/>
      <c r="I13" s="670"/>
      <c r="J13" s="656"/>
      <c r="K13" s="823"/>
      <c r="L13" s="656"/>
      <c r="M13" s="732"/>
      <c r="N13" s="825"/>
      <c r="O13" s="694"/>
      <c r="P13" s="826"/>
      <c r="Q13" s="694"/>
      <c r="R13" s="826"/>
      <c r="S13" s="656"/>
      <c r="T13" s="656"/>
    </row>
    <row r="14" spans="1:21" ht="78.75" customHeight="1" x14ac:dyDescent="0.25">
      <c r="A14" s="639"/>
      <c r="B14" s="642"/>
      <c r="C14" s="656"/>
      <c r="D14" s="656"/>
      <c r="E14" s="670"/>
      <c r="F14" s="828"/>
      <c r="G14" s="656"/>
      <c r="H14" s="830"/>
      <c r="I14" s="670"/>
      <c r="J14" s="631"/>
      <c r="K14" s="824"/>
      <c r="L14" s="656"/>
      <c r="M14" s="732"/>
      <c r="N14" s="825"/>
      <c r="O14" s="694"/>
      <c r="P14" s="826"/>
      <c r="Q14" s="694"/>
      <c r="R14" s="826"/>
      <c r="S14" s="656"/>
      <c r="T14" s="656"/>
    </row>
    <row r="15" spans="1:21" ht="75" customHeight="1" x14ac:dyDescent="0.25">
      <c r="A15" s="640"/>
      <c r="B15" s="643"/>
      <c r="C15" s="631"/>
      <c r="D15" s="631"/>
      <c r="E15" s="637"/>
      <c r="F15" s="829"/>
      <c r="G15" s="631"/>
      <c r="H15" s="830"/>
      <c r="I15" s="637"/>
      <c r="J15" s="311" t="s">
        <v>160</v>
      </c>
      <c r="K15" s="79" t="s">
        <v>660</v>
      </c>
      <c r="L15" s="631"/>
      <c r="M15" s="818"/>
      <c r="N15" s="820"/>
      <c r="O15" s="695"/>
      <c r="P15" s="815"/>
      <c r="Q15" s="695"/>
      <c r="R15" s="815"/>
      <c r="S15" s="631"/>
      <c r="T15" s="631"/>
    </row>
    <row r="16" spans="1:21" ht="41.25" customHeight="1" x14ac:dyDescent="0.25">
      <c r="A16" s="831">
        <v>2</v>
      </c>
      <c r="B16" s="831" t="s">
        <v>40</v>
      </c>
      <c r="C16" s="636">
        <v>2</v>
      </c>
      <c r="D16" s="636" t="s">
        <v>40</v>
      </c>
      <c r="E16" s="720">
        <v>1</v>
      </c>
      <c r="F16" s="720">
        <v>6</v>
      </c>
      <c r="G16" s="719" t="s">
        <v>661</v>
      </c>
      <c r="H16" s="832" t="s">
        <v>666</v>
      </c>
      <c r="I16" s="636" t="s">
        <v>57</v>
      </c>
      <c r="J16" s="630" t="s">
        <v>58</v>
      </c>
      <c r="K16" s="636" t="s">
        <v>663</v>
      </c>
      <c r="L16" s="630" t="s">
        <v>664</v>
      </c>
      <c r="M16" s="720" t="s">
        <v>34</v>
      </c>
      <c r="N16" s="720"/>
      <c r="O16" s="738">
        <v>85000</v>
      </c>
      <c r="P16" s="738"/>
      <c r="Q16" s="738">
        <v>50000</v>
      </c>
      <c r="R16" s="720"/>
      <c r="S16" s="719" t="s">
        <v>658</v>
      </c>
      <c r="T16" s="719" t="s">
        <v>659</v>
      </c>
    </row>
    <row r="17" spans="1:20" ht="24.75" customHeight="1" x14ac:dyDescent="0.25">
      <c r="A17" s="831"/>
      <c r="B17" s="831"/>
      <c r="C17" s="670"/>
      <c r="D17" s="670"/>
      <c r="E17" s="720"/>
      <c r="F17" s="720"/>
      <c r="G17" s="719"/>
      <c r="H17" s="833"/>
      <c r="I17" s="670"/>
      <c r="J17" s="656"/>
      <c r="K17" s="670"/>
      <c r="L17" s="656"/>
      <c r="M17" s="720"/>
      <c r="N17" s="720"/>
      <c r="O17" s="738"/>
      <c r="P17" s="720"/>
      <c r="Q17" s="738"/>
      <c r="R17" s="720"/>
      <c r="S17" s="719"/>
      <c r="T17" s="719"/>
    </row>
    <row r="18" spans="1:20" ht="32.25" customHeight="1" x14ac:dyDescent="0.25">
      <c r="A18" s="831"/>
      <c r="B18" s="831"/>
      <c r="C18" s="670"/>
      <c r="D18" s="670"/>
      <c r="E18" s="720"/>
      <c r="F18" s="720"/>
      <c r="G18" s="719"/>
      <c r="H18" s="833"/>
      <c r="I18" s="670"/>
      <c r="J18" s="656"/>
      <c r="K18" s="670"/>
      <c r="L18" s="656"/>
      <c r="M18" s="720"/>
      <c r="N18" s="720"/>
      <c r="O18" s="738"/>
      <c r="P18" s="720"/>
      <c r="Q18" s="738"/>
      <c r="R18" s="720"/>
      <c r="S18" s="719"/>
      <c r="T18" s="719"/>
    </row>
    <row r="19" spans="1:20" ht="34.5" customHeight="1" x14ac:dyDescent="0.25">
      <c r="A19" s="831"/>
      <c r="B19" s="831"/>
      <c r="C19" s="670"/>
      <c r="D19" s="670"/>
      <c r="E19" s="720"/>
      <c r="F19" s="720"/>
      <c r="G19" s="719"/>
      <c r="H19" s="833"/>
      <c r="I19" s="670"/>
      <c r="J19" s="656"/>
      <c r="K19" s="670"/>
      <c r="L19" s="656"/>
      <c r="M19" s="720"/>
      <c r="N19" s="720"/>
      <c r="O19" s="738"/>
      <c r="P19" s="720"/>
      <c r="Q19" s="738"/>
      <c r="R19" s="720"/>
      <c r="S19" s="719"/>
      <c r="T19" s="719"/>
    </row>
    <row r="20" spans="1:20" ht="73.5" customHeight="1" x14ac:dyDescent="0.25">
      <c r="A20" s="831"/>
      <c r="B20" s="831"/>
      <c r="C20" s="670"/>
      <c r="D20" s="670"/>
      <c r="E20" s="720"/>
      <c r="F20" s="720"/>
      <c r="G20" s="719"/>
      <c r="H20" s="833"/>
      <c r="I20" s="670"/>
      <c r="J20" s="631"/>
      <c r="K20" s="637"/>
      <c r="L20" s="656"/>
      <c r="M20" s="720"/>
      <c r="N20" s="720"/>
      <c r="O20" s="738"/>
      <c r="P20" s="720"/>
      <c r="Q20" s="738"/>
      <c r="R20" s="720"/>
      <c r="S20" s="719"/>
      <c r="T20" s="719"/>
    </row>
    <row r="21" spans="1:20" ht="30" x14ac:dyDescent="0.25">
      <c r="A21" s="831"/>
      <c r="B21" s="831"/>
      <c r="C21" s="637"/>
      <c r="D21" s="637"/>
      <c r="E21" s="720"/>
      <c r="F21" s="720"/>
      <c r="G21" s="719"/>
      <c r="H21" s="834"/>
      <c r="I21" s="637"/>
      <c r="J21" s="306" t="s">
        <v>160</v>
      </c>
      <c r="K21" s="308" t="s">
        <v>665</v>
      </c>
      <c r="L21" s="631"/>
      <c r="M21" s="720"/>
      <c r="N21" s="720"/>
      <c r="O21" s="738"/>
      <c r="P21" s="720"/>
      <c r="Q21" s="738"/>
      <c r="R21" s="720"/>
      <c r="S21" s="719"/>
      <c r="T21" s="719"/>
    </row>
    <row r="22" spans="1:20" ht="82.5" customHeight="1" x14ac:dyDescent="0.25">
      <c r="A22" s="638">
        <v>3</v>
      </c>
      <c r="B22" s="638" t="s">
        <v>43</v>
      </c>
      <c r="C22" s="636">
        <v>3</v>
      </c>
      <c r="D22" s="636" t="s">
        <v>43</v>
      </c>
      <c r="E22" s="803" t="s">
        <v>667</v>
      </c>
      <c r="F22" s="636">
        <v>10</v>
      </c>
      <c r="G22" s="636" t="s">
        <v>668</v>
      </c>
      <c r="H22" s="805" t="s">
        <v>669</v>
      </c>
      <c r="I22" s="636" t="s">
        <v>670</v>
      </c>
      <c r="J22" s="321" t="s">
        <v>86</v>
      </c>
      <c r="K22" s="312" t="s">
        <v>671</v>
      </c>
      <c r="L22" s="630" t="s">
        <v>672</v>
      </c>
      <c r="M22" s="636" t="s">
        <v>34</v>
      </c>
      <c r="N22" s="636"/>
      <c r="O22" s="693">
        <v>202000</v>
      </c>
      <c r="P22" s="636"/>
      <c r="Q22" s="693">
        <v>202000</v>
      </c>
      <c r="R22" s="636"/>
      <c r="S22" s="630" t="s">
        <v>658</v>
      </c>
      <c r="T22" s="630" t="s">
        <v>659</v>
      </c>
    </row>
    <row r="23" spans="1:20" ht="80.25" customHeight="1" x14ac:dyDescent="0.25">
      <c r="A23" s="639"/>
      <c r="B23" s="639"/>
      <c r="C23" s="670"/>
      <c r="D23" s="670"/>
      <c r="E23" s="810"/>
      <c r="F23" s="670"/>
      <c r="G23" s="670"/>
      <c r="H23" s="807"/>
      <c r="I23" s="670"/>
      <c r="J23" s="321" t="s">
        <v>673</v>
      </c>
      <c r="K23" s="312" t="s">
        <v>674</v>
      </c>
      <c r="L23" s="656"/>
      <c r="M23" s="670"/>
      <c r="N23" s="670"/>
      <c r="O23" s="694"/>
      <c r="P23" s="670"/>
      <c r="Q23" s="694"/>
      <c r="R23" s="670"/>
      <c r="S23" s="656"/>
      <c r="T23" s="656"/>
    </row>
    <row r="24" spans="1:20" ht="35.25" customHeight="1" x14ac:dyDescent="0.25">
      <c r="A24" s="639"/>
      <c r="B24" s="639"/>
      <c r="C24" s="670"/>
      <c r="D24" s="670"/>
      <c r="E24" s="810"/>
      <c r="F24" s="670"/>
      <c r="G24" s="670"/>
      <c r="H24" s="807"/>
      <c r="I24" s="637"/>
      <c r="J24" s="311" t="s">
        <v>675</v>
      </c>
      <c r="K24" s="312" t="s">
        <v>676</v>
      </c>
      <c r="L24" s="656"/>
      <c r="M24" s="670"/>
      <c r="N24" s="670"/>
      <c r="O24" s="694"/>
      <c r="P24" s="670"/>
      <c r="Q24" s="694"/>
      <c r="R24" s="670"/>
      <c r="S24" s="656"/>
      <c r="T24" s="656"/>
    </row>
    <row r="25" spans="1:20" ht="74.25" customHeight="1" x14ac:dyDescent="0.25">
      <c r="A25" s="639"/>
      <c r="B25" s="639"/>
      <c r="C25" s="670"/>
      <c r="D25" s="670"/>
      <c r="E25" s="810"/>
      <c r="F25" s="670"/>
      <c r="G25" s="670"/>
      <c r="H25" s="807"/>
      <c r="I25" s="636" t="s">
        <v>677</v>
      </c>
      <c r="J25" s="630" t="s">
        <v>200</v>
      </c>
      <c r="K25" s="636" t="s">
        <v>656</v>
      </c>
      <c r="L25" s="656"/>
      <c r="M25" s="670"/>
      <c r="N25" s="670"/>
      <c r="O25" s="694"/>
      <c r="P25" s="670"/>
      <c r="Q25" s="694"/>
      <c r="R25" s="670"/>
      <c r="S25" s="656"/>
      <c r="T25" s="656"/>
    </row>
    <row r="26" spans="1:20" x14ac:dyDescent="0.25">
      <c r="A26" s="639"/>
      <c r="B26" s="639"/>
      <c r="C26" s="670"/>
      <c r="D26" s="670"/>
      <c r="E26" s="810"/>
      <c r="F26" s="670"/>
      <c r="G26" s="670"/>
      <c r="H26" s="807"/>
      <c r="I26" s="670"/>
      <c r="J26" s="656"/>
      <c r="K26" s="670"/>
      <c r="L26" s="656"/>
      <c r="M26" s="670"/>
      <c r="N26" s="670"/>
      <c r="O26" s="694"/>
      <c r="P26" s="670"/>
      <c r="Q26" s="694"/>
      <c r="R26" s="670"/>
      <c r="S26" s="656"/>
      <c r="T26" s="656"/>
    </row>
    <row r="27" spans="1:20" x14ac:dyDescent="0.25">
      <c r="A27" s="639"/>
      <c r="B27" s="639"/>
      <c r="C27" s="670"/>
      <c r="D27" s="670"/>
      <c r="E27" s="810"/>
      <c r="F27" s="670"/>
      <c r="G27" s="670"/>
      <c r="H27" s="807"/>
      <c r="I27" s="670"/>
      <c r="J27" s="656"/>
      <c r="K27" s="670"/>
      <c r="L27" s="656"/>
      <c r="M27" s="670"/>
      <c r="N27" s="670"/>
      <c r="O27" s="694"/>
      <c r="P27" s="670"/>
      <c r="Q27" s="694"/>
      <c r="R27" s="670"/>
      <c r="S27" s="656"/>
      <c r="T27" s="656"/>
    </row>
    <row r="28" spans="1:20" x14ac:dyDescent="0.25">
      <c r="A28" s="640"/>
      <c r="B28" s="640"/>
      <c r="C28" s="637"/>
      <c r="D28" s="637"/>
      <c r="E28" s="804"/>
      <c r="F28" s="637"/>
      <c r="G28" s="637"/>
      <c r="H28" s="806"/>
      <c r="I28" s="637"/>
      <c r="J28" s="631"/>
      <c r="K28" s="637"/>
      <c r="L28" s="631"/>
      <c r="M28" s="637"/>
      <c r="N28" s="637"/>
      <c r="O28" s="695"/>
      <c r="P28" s="637"/>
      <c r="Q28" s="695"/>
      <c r="R28" s="637"/>
      <c r="S28" s="631"/>
      <c r="T28" s="631"/>
    </row>
    <row r="29" spans="1:20" ht="73.5" customHeight="1" x14ac:dyDescent="0.25">
      <c r="A29" s="816">
        <v>4</v>
      </c>
      <c r="B29" s="747" t="s">
        <v>43</v>
      </c>
      <c r="C29" s="636">
        <v>4</v>
      </c>
      <c r="D29" s="636" t="s">
        <v>43</v>
      </c>
      <c r="E29" s="817" t="s">
        <v>41</v>
      </c>
      <c r="F29" s="720">
        <v>9</v>
      </c>
      <c r="G29" s="719" t="s">
        <v>678</v>
      </c>
      <c r="H29" s="821" t="s">
        <v>679</v>
      </c>
      <c r="I29" s="720" t="s">
        <v>57</v>
      </c>
      <c r="J29" s="311" t="s">
        <v>401</v>
      </c>
      <c r="K29" s="312" t="s">
        <v>663</v>
      </c>
      <c r="L29" s="719" t="s">
        <v>680</v>
      </c>
      <c r="M29" s="720" t="s">
        <v>38</v>
      </c>
      <c r="N29" s="720"/>
      <c r="O29" s="738">
        <v>55000</v>
      </c>
      <c r="P29" s="720"/>
      <c r="Q29" s="738">
        <v>55000</v>
      </c>
      <c r="R29" s="720"/>
      <c r="S29" s="719" t="s">
        <v>658</v>
      </c>
      <c r="T29" s="719" t="s">
        <v>659</v>
      </c>
    </row>
    <row r="30" spans="1:20" ht="62.25" customHeight="1" x14ac:dyDescent="0.25">
      <c r="A30" s="816"/>
      <c r="B30" s="747"/>
      <c r="C30" s="637"/>
      <c r="D30" s="637"/>
      <c r="E30" s="817"/>
      <c r="F30" s="720"/>
      <c r="G30" s="719"/>
      <c r="H30" s="821"/>
      <c r="I30" s="720"/>
      <c r="J30" s="311" t="s">
        <v>160</v>
      </c>
      <c r="K30" s="312" t="s">
        <v>660</v>
      </c>
      <c r="L30" s="719"/>
      <c r="M30" s="720"/>
      <c r="N30" s="720"/>
      <c r="O30" s="738"/>
      <c r="P30" s="720"/>
      <c r="Q30" s="738"/>
      <c r="R30" s="720"/>
      <c r="S30" s="719"/>
      <c r="T30" s="719"/>
    </row>
    <row r="31" spans="1:20" ht="132" customHeight="1" x14ac:dyDescent="0.25">
      <c r="A31" s="801">
        <v>5</v>
      </c>
      <c r="B31" s="799" t="s">
        <v>276</v>
      </c>
      <c r="C31" s="630">
        <v>5</v>
      </c>
      <c r="D31" s="630" t="s">
        <v>1097</v>
      </c>
      <c r="E31" s="636">
        <v>1</v>
      </c>
      <c r="F31" s="630">
        <v>6</v>
      </c>
      <c r="G31" s="630" t="s">
        <v>681</v>
      </c>
      <c r="H31" s="811" t="s">
        <v>682</v>
      </c>
      <c r="I31" s="636" t="s">
        <v>197</v>
      </c>
      <c r="J31" s="306" t="s">
        <v>51</v>
      </c>
      <c r="K31" s="375" t="s">
        <v>656</v>
      </c>
      <c r="L31" s="630" t="s">
        <v>683</v>
      </c>
      <c r="M31" s="731"/>
      <c r="N31" s="819" t="s">
        <v>684</v>
      </c>
      <c r="O31" s="693"/>
      <c r="P31" s="814">
        <v>25000</v>
      </c>
      <c r="Q31" s="693"/>
      <c r="R31" s="814">
        <v>25000</v>
      </c>
      <c r="S31" s="630" t="s">
        <v>658</v>
      </c>
      <c r="T31" s="630" t="s">
        <v>659</v>
      </c>
    </row>
    <row r="32" spans="1:20" ht="159.75" customHeight="1" x14ac:dyDescent="0.25">
      <c r="A32" s="802"/>
      <c r="B32" s="800"/>
      <c r="C32" s="631"/>
      <c r="D32" s="631"/>
      <c r="E32" s="637"/>
      <c r="F32" s="631"/>
      <c r="G32" s="631"/>
      <c r="H32" s="813"/>
      <c r="I32" s="637"/>
      <c r="J32" s="306" t="s">
        <v>52</v>
      </c>
      <c r="K32" s="375" t="s">
        <v>660</v>
      </c>
      <c r="L32" s="631"/>
      <c r="M32" s="818"/>
      <c r="N32" s="820"/>
      <c r="O32" s="695"/>
      <c r="P32" s="815"/>
      <c r="Q32" s="695"/>
      <c r="R32" s="815"/>
      <c r="S32" s="631"/>
      <c r="T32" s="631"/>
    </row>
    <row r="33" spans="1:20" x14ac:dyDescent="0.25">
      <c r="A33" s="801">
        <v>6</v>
      </c>
      <c r="B33" s="801" t="s">
        <v>40</v>
      </c>
      <c r="C33" s="636">
        <v>6</v>
      </c>
      <c r="D33" s="636" t="s">
        <v>40</v>
      </c>
      <c r="E33" s="636">
        <v>1</v>
      </c>
      <c r="F33" s="636">
        <v>6</v>
      </c>
      <c r="G33" s="630" t="s">
        <v>685</v>
      </c>
      <c r="H33" s="811" t="s">
        <v>686</v>
      </c>
      <c r="I33" s="636" t="s">
        <v>197</v>
      </c>
      <c r="J33" s="630" t="s">
        <v>51</v>
      </c>
      <c r="K33" s="636" t="s">
        <v>656</v>
      </c>
      <c r="L33" s="630" t="s">
        <v>662</v>
      </c>
      <c r="M33" s="636"/>
      <c r="N33" s="636" t="s">
        <v>34</v>
      </c>
      <c r="O33" s="693"/>
      <c r="P33" s="693">
        <v>20000</v>
      </c>
      <c r="Q33" s="693"/>
      <c r="R33" s="693">
        <v>20000</v>
      </c>
      <c r="S33" s="630" t="s">
        <v>658</v>
      </c>
      <c r="T33" s="630" t="s">
        <v>659</v>
      </c>
    </row>
    <row r="34" spans="1:20" x14ac:dyDescent="0.25">
      <c r="A34" s="809"/>
      <c r="B34" s="809"/>
      <c r="C34" s="670"/>
      <c r="D34" s="670"/>
      <c r="E34" s="670"/>
      <c r="F34" s="670"/>
      <c r="G34" s="656"/>
      <c r="H34" s="812"/>
      <c r="I34" s="670"/>
      <c r="J34" s="656"/>
      <c r="K34" s="670"/>
      <c r="L34" s="656"/>
      <c r="M34" s="670"/>
      <c r="N34" s="670"/>
      <c r="O34" s="694"/>
      <c r="P34" s="694"/>
      <c r="Q34" s="694"/>
      <c r="R34" s="694"/>
      <c r="S34" s="656"/>
      <c r="T34" s="656"/>
    </row>
    <row r="35" spans="1:20" ht="46.5" customHeight="1" x14ac:dyDescent="0.25">
      <c r="A35" s="809"/>
      <c r="B35" s="809"/>
      <c r="C35" s="670"/>
      <c r="D35" s="670"/>
      <c r="E35" s="670"/>
      <c r="F35" s="670"/>
      <c r="G35" s="656"/>
      <c r="H35" s="812"/>
      <c r="I35" s="670"/>
      <c r="J35" s="631"/>
      <c r="K35" s="637"/>
      <c r="L35" s="656"/>
      <c r="M35" s="670"/>
      <c r="N35" s="670"/>
      <c r="O35" s="694"/>
      <c r="P35" s="694"/>
      <c r="Q35" s="694"/>
      <c r="R35" s="694"/>
      <c r="S35" s="656"/>
      <c r="T35" s="656"/>
    </row>
    <row r="36" spans="1:20" ht="30" x14ac:dyDescent="0.25">
      <c r="A36" s="802"/>
      <c r="B36" s="802"/>
      <c r="C36" s="637"/>
      <c r="D36" s="637"/>
      <c r="E36" s="637"/>
      <c r="F36" s="637"/>
      <c r="G36" s="631"/>
      <c r="H36" s="813"/>
      <c r="I36" s="637"/>
      <c r="J36" s="311" t="s">
        <v>52</v>
      </c>
      <c r="K36" s="79" t="s">
        <v>660</v>
      </c>
      <c r="L36" s="631"/>
      <c r="M36" s="637"/>
      <c r="N36" s="637"/>
      <c r="O36" s="695"/>
      <c r="P36" s="695"/>
      <c r="Q36" s="695"/>
      <c r="R36" s="695"/>
      <c r="S36" s="631"/>
      <c r="T36" s="631"/>
    </row>
    <row r="37" spans="1:20" ht="52.5" customHeight="1" x14ac:dyDescent="0.25">
      <c r="A37" s="801">
        <v>7</v>
      </c>
      <c r="B37" s="801" t="s">
        <v>43</v>
      </c>
      <c r="C37" s="636">
        <v>7</v>
      </c>
      <c r="D37" s="636" t="s">
        <v>43</v>
      </c>
      <c r="E37" s="803" t="s">
        <v>667</v>
      </c>
      <c r="F37" s="636">
        <v>10</v>
      </c>
      <c r="G37" s="636" t="s">
        <v>668</v>
      </c>
      <c r="H37" s="805" t="s">
        <v>687</v>
      </c>
      <c r="I37" s="636" t="s">
        <v>670</v>
      </c>
      <c r="J37" s="311" t="s">
        <v>86</v>
      </c>
      <c r="K37" s="312" t="s">
        <v>671</v>
      </c>
      <c r="L37" s="630" t="s">
        <v>672</v>
      </c>
      <c r="M37" s="636"/>
      <c r="N37" s="636" t="s">
        <v>39</v>
      </c>
      <c r="O37" s="693"/>
      <c r="P37" s="693">
        <v>84000</v>
      </c>
      <c r="Q37" s="693"/>
      <c r="R37" s="693">
        <v>84000</v>
      </c>
      <c r="S37" s="630" t="s">
        <v>658</v>
      </c>
      <c r="T37" s="630" t="s">
        <v>659</v>
      </c>
    </row>
    <row r="38" spans="1:20" ht="57.75" customHeight="1" x14ac:dyDescent="0.25">
      <c r="A38" s="809"/>
      <c r="B38" s="809"/>
      <c r="C38" s="670"/>
      <c r="D38" s="670"/>
      <c r="E38" s="810"/>
      <c r="F38" s="670"/>
      <c r="G38" s="670"/>
      <c r="H38" s="807"/>
      <c r="I38" s="670"/>
      <c r="J38" s="311" t="s">
        <v>673</v>
      </c>
      <c r="K38" s="312" t="s">
        <v>688</v>
      </c>
      <c r="L38" s="656"/>
      <c r="M38" s="670"/>
      <c r="N38" s="670"/>
      <c r="O38" s="694"/>
      <c r="P38" s="694"/>
      <c r="Q38" s="694"/>
      <c r="R38" s="694"/>
      <c r="S38" s="656"/>
      <c r="T38" s="656"/>
    </row>
    <row r="39" spans="1:20" ht="105" customHeight="1" x14ac:dyDescent="0.25">
      <c r="A39" s="802"/>
      <c r="B39" s="802"/>
      <c r="C39" s="637"/>
      <c r="D39" s="637"/>
      <c r="E39" s="804"/>
      <c r="F39" s="637"/>
      <c r="G39" s="637"/>
      <c r="H39" s="806"/>
      <c r="I39" s="637"/>
      <c r="J39" s="311" t="s">
        <v>675</v>
      </c>
      <c r="K39" s="312" t="s">
        <v>689</v>
      </c>
      <c r="L39" s="631"/>
      <c r="M39" s="637"/>
      <c r="N39" s="637"/>
      <c r="O39" s="695"/>
      <c r="P39" s="695"/>
      <c r="Q39" s="695"/>
      <c r="R39" s="695"/>
      <c r="S39" s="631"/>
      <c r="T39" s="631"/>
    </row>
    <row r="40" spans="1:20" ht="54" customHeight="1" x14ac:dyDescent="0.25">
      <c r="A40" s="801">
        <v>8</v>
      </c>
      <c r="B40" s="801" t="s">
        <v>43</v>
      </c>
      <c r="C40" s="636">
        <v>8</v>
      </c>
      <c r="D40" s="636" t="s">
        <v>43</v>
      </c>
      <c r="E40" s="803" t="s">
        <v>667</v>
      </c>
      <c r="F40" s="636">
        <v>10</v>
      </c>
      <c r="G40" s="636" t="s">
        <v>690</v>
      </c>
      <c r="H40" s="805" t="s">
        <v>691</v>
      </c>
      <c r="I40" s="636" t="s">
        <v>198</v>
      </c>
      <c r="J40" s="311" t="s">
        <v>199</v>
      </c>
      <c r="K40" s="312" t="s">
        <v>663</v>
      </c>
      <c r="L40" s="630" t="s">
        <v>692</v>
      </c>
      <c r="M40" s="636"/>
      <c r="N40" s="636" t="s">
        <v>43</v>
      </c>
      <c r="O40" s="693"/>
      <c r="P40" s="693">
        <v>60000</v>
      </c>
      <c r="Q40" s="693"/>
      <c r="R40" s="693">
        <v>60000</v>
      </c>
      <c r="S40" s="630" t="s">
        <v>658</v>
      </c>
      <c r="T40" s="630" t="s">
        <v>659</v>
      </c>
    </row>
    <row r="41" spans="1:20" ht="35.25" customHeight="1" x14ac:dyDescent="0.25">
      <c r="A41" s="809"/>
      <c r="B41" s="809"/>
      <c r="C41" s="670"/>
      <c r="D41" s="670"/>
      <c r="E41" s="810"/>
      <c r="F41" s="670"/>
      <c r="G41" s="670"/>
      <c r="H41" s="807"/>
      <c r="I41" s="637"/>
      <c r="J41" s="311" t="s">
        <v>693</v>
      </c>
      <c r="K41" s="312" t="s">
        <v>694</v>
      </c>
      <c r="L41" s="656"/>
      <c r="M41" s="670"/>
      <c r="N41" s="670"/>
      <c r="O41" s="694"/>
      <c r="P41" s="694"/>
      <c r="Q41" s="694"/>
      <c r="R41" s="694"/>
      <c r="S41" s="656"/>
      <c r="T41" s="656"/>
    </row>
    <row r="42" spans="1:20" ht="22.5" customHeight="1" x14ac:dyDescent="0.25">
      <c r="A42" s="809"/>
      <c r="B42" s="809"/>
      <c r="C42" s="670"/>
      <c r="D42" s="670"/>
      <c r="E42" s="810"/>
      <c r="F42" s="670"/>
      <c r="G42" s="670"/>
      <c r="H42" s="807"/>
      <c r="I42" s="636" t="s">
        <v>57</v>
      </c>
      <c r="J42" s="311" t="s">
        <v>58</v>
      </c>
      <c r="K42" s="312" t="s">
        <v>663</v>
      </c>
      <c r="L42" s="656"/>
      <c r="M42" s="670"/>
      <c r="N42" s="670"/>
      <c r="O42" s="694"/>
      <c r="P42" s="694"/>
      <c r="Q42" s="694"/>
      <c r="R42" s="694"/>
      <c r="S42" s="656"/>
      <c r="T42" s="656"/>
    </row>
    <row r="43" spans="1:20" ht="62.25" customHeight="1" x14ac:dyDescent="0.25">
      <c r="A43" s="802"/>
      <c r="B43" s="802"/>
      <c r="C43" s="637"/>
      <c r="D43" s="637"/>
      <c r="E43" s="804"/>
      <c r="F43" s="637"/>
      <c r="G43" s="637"/>
      <c r="H43" s="806"/>
      <c r="I43" s="637"/>
      <c r="J43" s="311" t="s">
        <v>695</v>
      </c>
      <c r="K43" s="312" t="s">
        <v>696</v>
      </c>
      <c r="L43" s="631"/>
      <c r="M43" s="637"/>
      <c r="N43" s="637"/>
      <c r="O43" s="695"/>
      <c r="P43" s="695"/>
      <c r="Q43" s="695"/>
      <c r="R43" s="695"/>
      <c r="S43" s="631"/>
      <c r="T43" s="631"/>
    </row>
    <row r="44" spans="1:20" ht="79.5" customHeight="1" x14ac:dyDescent="0.25">
      <c r="A44" s="799">
        <v>9</v>
      </c>
      <c r="B44" s="801" t="s">
        <v>43</v>
      </c>
      <c r="C44" s="636">
        <v>9</v>
      </c>
      <c r="D44" s="636" t="s">
        <v>43</v>
      </c>
      <c r="E44" s="803" t="s">
        <v>41</v>
      </c>
      <c r="F44" s="636">
        <v>9</v>
      </c>
      <c r="G44" s="630" t="s">
        <v>697</v>
      </c>
      <c r="H44" s="805" t="s">
        <v>698</v>
      </c>
      <c r="I44" s="636" t="s">
        <v>48</v>
      </c>
      <c r="J44" s="307" t="s">
        <v>195</v>
      </c>
      <c r="K44" s="309" t="s">
        <v>699</v>
      </c>
      <c r="L44" s="630" t="s">
        <v>700</v>
      </c>
      <c r="M44" s="636"/>
      <c r="N44" s="636" t="s">
        <v>34</v>
      </c>
      <c r="O44" s="693"/>
      <c r="P44" s="693">
        <v>50000</v>
      </c>
      <c r="Q44" s="693"/>
      <c r="R44" s="693">
        <v>50000</v>
      </c>
      <c r="S44" s="630" t="s">
        <v>658</v>
      </c>
      <c r="T44" s="630" t="s">
        <v>659</v>
      </c>
    </row>
    <row r="45" spans="1:20" ht="92.25" customHeight="1" x14ac:dyDescent="0.25">
      <c r="A45" s="808"/>
      <c r="B45" s="809"/>
      <c r="C45" s="670"/>
      <c r="D45" s="670"/>
      <c r="E45" s="810"/>
      <c r="F45" s="670"/>
      <c r="G45" s="656"/>
      <c r="H45" s="807"/>
      <c r="I45" s="637"/>
      <c r="J45" s="307" t="s">
        <v>484</v>
      </c>
      <c r="K45" s="309" t="s">
        <v>701</v>
      </c>
      <c r="L45" s="656"/>
      <c r="M45" s="670"/>
      <c r="N45" s="670"/>
      <c r="O45" s="694"/>
      <c r="P45" s="694"/>
      <c r="Q45" s="694"/>
      <c r="R45" s="694"/>
      <c r="S45" s="656"/>
      <c r="T45" s="656"/>
    </row>
    <row r="46" spans="1:20" ht="92.25" customHeight="1" x14ac:dyDescent="0.25">
      <c r="A46" s="808"/>
      <c r="B46" s="809"/>
      <c r="C46" s="670"/>
      <c r="D46" s="670"/>
      <c r="E46" s="810"/>
      <c r="F46" s="670"/>
      <c r="G46" s="656"/>
      <c r="H46" s="807"/>
      <c r="I46" s="636" t="s">
        <v>57</v>
      </c>
      <c r="J46" s="311" t="s">
        <v>401</v>
      </c>
      <c r="K46" s="312" t="s">
        <v>663</v>
      </c>
      <c r="L46" s="656"/>
      <c r="M46" s="670"/>
      <c r="N46" s="670"/>
      <c r="O46" s="694"/>
      <c r="P46" s="694"/>
      <c r="Q46" s="694"/>
      <c r="R46" s="694"/>
      <c r="S46" s="656"/>
      <c r="T46" s="656"/>
    </row>
    <row r="47" spans="1:20" ht="84.75" customHeight="1" x14ac:dyDescent="0.25">
      <c r="A47" s="800"/>
      <c r="B47" s="802"/>
      <c r="C47" s="637"/>
      <c r="D47" s="637"/>
      <c r="E47" s="804"/>
      <c r="F47" s="637"/>
      <c r="G47" s="631"/>
      <c r="H47" s="806"/>
      <c r="I47" s="637"/>
      <c r="J47" s="311" t="s">
        <v>160</v>
      </c>
      <c r="K47" s="312" t="s">
        <v>660</v>
      </c>
      <c r="L47" s="631"/>
      <c r="M47" s="637"/>
      <c r="N47" s="637"/>
      <c r="O47" s="695"/>
      <c r="P47" s="695"/>
      <c r="Q47" s="695"/>
      <c r="R47" s="695"/>
      <c r="S47" s="631"/>
      <c r="T47" s="631"/>
    </row>
    <row r="48" spans="1:20" ht="124.5" customHeight="1" x14ac:dyDescent="0.25">
      <c r="A48" s="799">
        <v>10</v>
      </c>
      <c r="B48" s="801" t="s">
        <v>40</v>
      </c>
      <c r="C48" s="636">
        <v>10</v>
      </c>
      <c r="D48" s="636" t="s">
        <v>40</v>
      </c>
      <c r="E48" s="803" t="s">
        <v>702</v>
      </c>
      <c r="F48" s="636">
        <v>3</v>
      </c>
      <c r="G48" s="630" t="s">
        <v>703</v>
      </c>
      <c r="H48" s="805" t="s">
        <v>704</v>
      </c>
      <c r="I48" s="636" t="s">
        <v>57</v>
      </c>
      <c r="J48" s="311" t="s">
        <v>401</v>
      </c>
      <c r="K48" s="312" t="s">
        <v>663</v>
      </c>
      <c r="L48" s="630" t="s">
        <v>705</v>
      </c>
      <c r="M48" s="636"/>
      <c r="N48" s="636" t="s">
        <v>34</v>
      </c>
      <c r="O48" s="693"/>
      <c r="P48" s="693">
        <v>30000</v>
      </c>
      <c r="Q48" s="693"/>
      <c r="R48" s="693">
        <v>30000</v>
      </c>
      <c r="S48" s="630" t="s">
        <v>658</v>
      </c>
      <c r="T48" s="630" t="s">
        <v>659</v>
      </c>
    </row>
    <row r="49" spans="1:20" ht="105" customHeight="1" x14ac:dyDescent="0.25">
      <c r="A49" s="800"/>
      <c r="B49" s="802"/>
      <c r="C49" s="637"/>
      <c r="D49" s="637"/>
      <c r="E49" s="804"/>
      <c r="F49" s="637"/>
      <c r="G49" s="631"/>
      <c r="H49" s="806"/>
      <c r="I49" s="637"/>
      <c r="J49" s="311" t="s">
        <v>160</v>
      </c>
      <c r="K49" s="312" t="s">
        <v>660</v>
      </c>
      <c r="L49" s="631"/>
      <c r="M49" s="637"/>
      <c r="N49" s="637"/>
      <c r="O49" s="695"/>
      <c r="P49" s="695"/>
      <c r="Q49" s="695"/>
      <c r="R49" s="695"/>
      <c r="S49" s="631"/>
      <c r="T49" s="631"/>
    </row>
    <row r="51" spans="1:20" x14ac:dyDescent="0.25">
      <c r="O51" s="699"/>
      <c r="P51" s="702" t="s">
        <v>35</v>
      </c>
      <c r="Q51" s="702"/>
      <c r="R51" s="702"/>
    </row>
    <row r="52" spans="1:20" x14ac:dyDescent="0.25">
      <c r="O52" s="700"/>
      <c r="P52" s="702" t="s">
        <v>36</v>
      </c>
      <c r="Q52" s="702" t="s">
        <v>37</v>
      </c>
      <c r="R52" s="702"/>
    </row>
    <row r="53" spans="1:20" x14ac:dyDescent="0.25">
      <c r="H53" s="111"/>
      <c r="O53" s="701"/>
      <c r="P53" s="702"/>
      <c r="Q53" s="57">
        <v>2020</v>
      </c>
      <c r="R53" s="57">
        <v>2021</v>
      </c>
    </row>
    <row r="54" spans="1:20" x14ac:dyDescent="0.25">
      <c r="O54" s="57" t="s">
        <v>2931</v>
      </c>
      <c r="P54" s="55">
        <v>10</v>
      </c>
      <c r="Q54" s="25">
        <f>Q7+Q16+Q22+Q29</f>
        <v>343000</v>
      </c>
      <c r="R54" s="31">
        <f>R48+R44+R40+R37+R31+R33</f>
        <v>269000</v>
      </c>
      <c r="S54" s="144"/>
    </row>
  </sheetData>
  <mergeCells count="210">
    <mergeCell ref="R40:R43"/>
    <mergeCell ref="S4:S5"/>
    <mergeCell ref="A16:A21"/>
    <mergeCell ref="B16:B21"/>
    <mergeCell ref="E16:E21"/>
    <mergeCell ref="F16:F21"/>
    <mergeCell ref="G16:G21"/>
    <mergeCell ref="H16:H21"/>
    <mergeCell ref="O16:O21"/>
    <mergeCell ref="P16:P21"/>
    <mergeCell ref="Q16:Q21"/>
    <mergeCell ref="R16:R21"/>
    <mergeCell ref="S16:S21"/>
    <mergeCell ref="C16:C21"/>
    <mergeCell ref="D16:D21"/>
    <mergeCell ref="A22:A28"/>
    <mergeCell ref="B22:B28"/>
    <mergeCell ref="D4:D5"/>
    <mergeCell ref="D22:D28"/>
    <mergeCell ref="C22:C28"/>
    <mergeCell ref="C29:C30"/>
    <mergeCell ref="D29:D30"/>
    <mergeCell ref="D31:D32"/>
    <mergeCell ref="C31:C32"/>
    <mergeCell ref="T4:T5"/>
    <mergeCell ref="L4:L5"/>
    <mergeCell ref="M4:N4"/>
    <mergeCell ref="O4:P4"/>
    <mergeCell ref="Q4:R4"/>
    <mergeCell ref="A4:A5"/>
    <mergeCell ref="B4:B5"/>
    <mergeCell ref="E4:E5"/>
    <mergeCell ref="F4:F5"/>
    <mergeCell ref="G4:G5"/>
    <mergeCell ref="H4:H5"/>
    <mergeCell ref="I4:I5"/>
    <mergeCell ref="J4:K4"/>
    <mergeCell ref="T7:T15"/>
    <mergeCell ref="K7:K14"/>
    <mergeCell ref="L7:L15"/>
    <mergeCell ref="M7:M15"/>
    <mergeCell ref="N7:N15"/>
    <mergeCell ref="O7:O15"/>
    <mergeCell ref="P7:P15"/>
    <mergeCell ref="A7:A15"/>
    <mergeCell ref="B7:B15"/>
    <mergeCell ref="Q7:Q15"/>
    <mergeCell ref="R7:R15"/>
    <mergeCell ref="E7:E15"/>
    <mergeCell ref="F7:F15"/>
    <mergeCell ref="G7:G15"/>
    <mergeCell ref="H7:H15"/>
    <mergeCell ref="I7:I15"/>
    <mergeCell ref="J7:J14"/>
    <mergeCell ref="S7:S15"/>
    <mergeCell ref="C7:C15"/>
    <mergeCell ref="D7:D15"/>
    <mergeCell ref="T16:T21"/>
    <mergeCell ref="I16:I21"/>
    <mergeCell ref="J16:J20"/>
    <mergeCell ref="K16:K20"/>
    <mergeCell ref="L16:L21"/>
    <mergeCell ref="M16:M21"/>
    <mergeCell ref="N16:N21"/>
    <mergeCell ref="G29:G30"/>
    <mergeCell ref="H29:H30"/>
    <mergeCell ref="N22:N28"/>
    <mergeCell ref="O22:O28"/>
    <mergeCell ref="P22:P28"/>
    <mergeCell ref="Q29:Q30"/>
    <mergeCell ref="R29:R30"/>
    <mergeCell ref="S29:S30"/>
    <mergeCell ref="T29:T30"/>
    <mergeCell ref="N29:N30"/>
    <mergeCell ref="O29:O30"/>
    <mergeCell ref="P29:P30"/>
    <mergeCell ref="E22:E28"/>
    <mergeCell ref="F22:F28"/>
    <mergeCell ref="G22:G28"/>
    <mergeCell ref="H22:H28"/>
    <mergeCell ref="I22:I24"/>
    <mergeCell ref="L22:L28"/>
    <mergeCell ref="M22:M28"/>
    <mergeCell ref="T22:T28"/>
    <mergeCell ref="I25:I28"/>
    <mergeCell ref="J25:J28"/>
    <mergeCell ref="K25:K28"/>
    <mergeCell ref="Q22:Q28"/>
    <mergeCell ref="R22:R28"/>
    <mergeCell ref="S22:S28"/>
    <mergeCell ref="Q31:Q32"/>
    <mergeCell ref="R31:R32"/>
    <mergeCell ref="S31:S32"/>
    <mergeCell ref="T31:T32"/>
    <mergeCell ref="A29:A30"/>
    <mergeCell ref="B29:B30"/>
    <mergeCell ref="E29:E30"/>
    <mergeCell ref="F29:F30"/>
    <mergeCell ref="I31:I32"/>
    <mergeCell ref="L31:L32"/>
    <mergeCell ref="M31:M32"/>
    <mergeCell ref="N31:N32"/>
    <mergeCell ref="O31:O32"/>
    <mergeCell ref="P31:P32"/>
    <mergeCell ref="A31:A32"/>
    <mergeCell ref="B31:B32"/>
    <mergeCell ref="E31:E32"/>
    <mergeCell ref="F31:F32"/>
    <mergeCell ref="G31:G32"/>
    <mergeCell ref="H31:H32"/>
    <mergeCell ref="I29:I30"/>
    <mergeCell ref="L29:L30"/>
    <mergeCell ref="M29:M30"/>
    <mergeCell ref="R37:R39"/>
    <mergeCell ref="T33:T36"/>
    <mergeCell ref="N33:N36"/>
    <mergeCell ref="O33:O36"/>
    <mergeCell ref="P33:P36"/>
    <mergeCell ref="Q33:Q36"/>
    <mergeCell ref="R33:R36"/>
    <mergeCell ref="S33:S36"/>
    <mergeCell ref="A33:A36"/>
    <mergeCell ref="B33:B36"/>
    <mergeCell ref="M33:M36"/>
    <mergeCell ref="I33:I36"/>
    <mergeCell ref="J33:J35"/>
    <mergeCell ref="K33:K35"/>
    <mergeCell ref="L33:L36"/>
    <mergeCell ref="E33:E36"/>
    <mergeCell ref="F33:F36"/>
    <mergeCell ref="G33:G36"/>
    <mergeCell ref="H33:H36"/>
    <mergeCell ref="D33:D36"/>
    <mergeCell ref="C33:C36"/>
    <mergeCell ref="S40:S43"/>
    <mergeCell ref="T40:T43"/>
    <mergeCell ref="I42:I43"/>
    <mergeCell ref="A37:A39"/>
    <mergeCell ref="B37:B39"/>
    <mergeCell ref="E37:E39"/>
    <mergeCell ref="F37:F39"/>
    <mergeCell ref="G37:G39"/>
    <mergeCell ref="H37:H39"/>
    <mergeCell ref="I37:I39"/>
    <mergeCell ref="L37:L39"/>
    <mergeCell ref="D40:D43"/>
    <mergeCell ref="C40:C43"/>
    <mergeCell ref="P40:P43"/>
    <mergeCell ref="Q40:Q43"/>
    <mergeCell ref="S37:S39"/>
    <mergeCell ref="T37:T39"/>
    <mergeCell ref="D37:D39"/>
    <mergeCell ref="C37:C39"/>
    <mergeCell ref="M37:M39"/>
    <mergeCell ref="N37:N39"/>
    <mergeCell ref="O37:O39"/>
    <mergeCell ref="P37:P39"/>
    <mergeCell ref="Q37:Q39"/>
    <mergeCell ref="A44:A47"/>
    <mergeCell ref="B44:B47"/>
    <mergeCell ref="E44:E47"/>
    <mergeCell ref="F44:F47"/>
    <mergeCell ref="G44:G47"/>
    <mergeCell ref="L40:L43"/>
    <mergeCell ref="M40:M43"/>
    <mergeCell ref="N40:N43"/>
    <mergeCell ref="O40:O43"/>
    <mergeCell ref="A40:A43"/>
    <mergeCell ref="B40:B43"/>
    <mergeCell ref="E40:E43"/>
    <mergeCell ref="F40:F43"/>
    <mergeCell ref="G40:G43"/>
    <mergeCell ref="H40:H43"/>
    <mergeCell ref="I40:I41"/>
    <mergeCell ref="D44:D47"/>
    <mergeCell ref="C44:C47"/>
    <mergeCell ref="P44:P47"/>
    <mergeCell ref="Q44:Q47"/>
    <mergeCell ref="R44:R47"/>
    <mergeCell ref="S44:S47"/>
    <mergeCell ref="T44:T47"/>
    <mergeCell ref="I46:I47"/>
    <mergeCell ref="H44:H47"/>
    <mergeCell ref="I44:I45"/>
    <mergeCell ref="L44:L47"/>
    <mergeCell ref="M44:M47"/>
    <mergeCell ref="N44:N47"/>
    <mergeCell ref="O44:O47"/>
    <mergeCell ref="A48:A49"/>
    <mergeCell ref="B48:B49"/>
    <mergeCell ref="E48:E49"/>
    <mergeCell ref="F48:F49"/>
    <mergeCell ref="G48:G49"/>
    <mergeCell ref="H48:H49"/>
    <mergeCell ref="I48:I49"/>
    <mergeCell ref="L48:L49"/>
    <mergeCell ref="M48:M49"/>
    <mergeCell ref="D48:D49"/>
    <mergeCell ref="C48:C49"/>
    <mergeCell ref="T48:T49"/>
    <mergeCell ref="O51:O53"/>
    <mergeCell ref="P51:R51"/>
    <mergeCell ref="P52:P53"/>
    <mergeCell ref="Q52:R52"/>
    <mergeCell ref="N48:N49"/>
    <mergeCell ref="O48:O49"/>
    <mergeCell ref="P48:P49"/>
    <mergeCell ref="Q48:Q49"/>
    <mergeCell ref="R48:R49"/>
    <mergeCell ref="S48:S4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5"/>
  <sheetViews>
    <sheetView zoomScale="80" zoomScaleNormal="80" workbookViewId="0">
      <selection activeCell="I19" sqref="I19"/>
    </sheetView>
  </sheetViews>
  <sheetFormatPr defaultRowHeight="15" x14ac:dyDescent="0.25"/>
  <cols>
    <col min="1" max="1" width="4.7109375" style="41" customWidth="1"/>
    <col min="2" max="2" width="8.85546875" style="41" customWidth="1"/>
    <col min="3" max="3" width="11.42578125" style="41" customWidth="1"/>
    <col min="4" max="4" width="11.855468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20.71093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ht="18.75" x14ac:dyDescent="0.25">
      <c r="A2" s="112" t="s">
        <v>1252</v>
      </c>
      <c r="B2" s="113"/>
      <c r="C2" s="113"/>
      <c r="D2" s="113"/>
      <c r="E2" s="113"/>
      <c r="F2" s="113"/>
    </row>
    <row r="3" spans="1:19" x14ac:dyDescent="0.25">
      <c r="M3" s="2"/>
      <c r="N3" s="2"/>
      <c r="O3" s="2"/>
      <c r="P3" s="2"/>
    </row>
    <row r="4" spans="1:19" s="4" customFormat="1" ht="48.7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58" t="s">
        <v>14</v>
      </c>
      <c r="I5" s="58" t="s">
        <v>15</v>
      </c>
      <c r="J5" s="627"/>
      <c r="K5" s="60">
        <v>2020</v>
      </c>
      <c r="L5" s="60">
        <v>2021</v>
      </c>
      <c r="M5" s="5">
        <v>2020</v>
      </c>
      <c r="N5" s="5">
        <v>2021</v>
      </c>
      <c r="O5" s="5">
        <v>2020</v>
      </c>
      <c r="P5" s="5">
        <v>2021</v>
      </c>
      <c r="Q5" s="627"/>
      <c r="R5" s="629"/>
      <c r="S5" s="3"/>
    </row>
    <row r="6" spans="1:19" s="4" customFormat="1" x14ac:dyDescent="0.2">
      <c r="A6" s="59" t="s">
        <v>16</v>
      </c>
      <c r="B6" s="58" t="s">
        <v>17</v>
      </c>
      <c r="C6" s="58" t="s">
        <v>18</v>
      </c>
      <c r="D6" s="58" t="s">
        <v>19</v>
      </c>
      <c r="E6" s="59" t="s">
        <v>20</v>
      </c>
      <c r="F6" s="59" t="s">
        <v>21</v>
      </c>
      <c r="G6" s="59" t="s">
        <v>22</v>
      </c>
      <c r="H6" s="58" t="s">
        <v>23</v>
      </c>
      <c r="I6" s="58" t="s">
        <v>24</v>
      </c>
      <c r="J6" s="59" t="s">
        <v>25</v>
      </c>
      <c r="K6" s="60" t="s">
        <v>26</v>
      </c>
      <c r="L6" s="60" t="s">
        <v>27</v>
      </c>
      <c r="M6" s="61" t="s">
        <v>28</v>
      </c>
      <c r="N6" s="61" t="s">
        <v>29</v>
      </c>
      <c r="O6" s="61" t="s">
        <v>30</v>
      </c>
      <c r="P6" s="61" t="s">
        <v>31</v>
      </c>
      <c r="Q6" s="59" t="s">
        <v>32</v>
      </c>
      <c r="R6" s="58" t="s">
        <v>33</v>
      </c>
      <c r="S6" s="3"/>
    </row>
    <row r="7" spans="1:19" ht="105" x14ac:dyDescent="0.25">
      <c r="A7" s="312">
        <v>1</v>
      </c>
      <c r="B7" s="311" t="s">
        <v>47</v>
      </c>
      <c r="C7" s="311" t="s">
        <v>706</v>
      </c>
      <c r="D7" s="311">
        <v>13</v>
      </c>
      <c r="E7" s="311" t="s">
        <v>707</v>
      </c>
      <c r="F7" s="311" t="s">
        <v>708</v>
      </c>
      <c r="G7" s="311" t="s">
        <v>709</v>
      </c>
      <c r="H7" s="311" t="s">
        <v>710</v>
      </c>
      <c r="I7" s="311" t="s">
        <v>711</v>
      </c>
      <c r="J7" s="311" t="s">
        <v>712</v>
      </c>
      <c r="K7" s="316"/>
      <c r="L7" s="316" t="s">
        <v>38</v>
      </c>
      <c r="M7" s="340"/>
      <c r="N7" s="340">
        <v>85000</v>
      </c>
      <c r="O7" s="340"/>
      <c r="P7" s="340">
        <v>85000</v>
      </c>
      <c r="Q7" s="316" t="s">
        <v>713</v>
      </c>
      <c r="R7" s="316" t="s">
        <v>714</v>
      </c>
    </row>
    <row r="8" spans="1:19" ht="75" x14ac:dyDescent="0.25">
      <c r="A8" s="193">
        <v>2</v>
      </c>
      <c r="B8" s="193" t="s">
        <v>91</v>
      </c>
      <c r="C8" s="193" t="s">
        <v>201</v>
      </c>
      <c r="D8" s="316">
        <v>3</v>
      </c>
      <c r="E8" s="316" t="s">
        <v>715</v>
      </c>
      <c r="F8" s="316" t="s">
        <v>716</v>
      </c>
      <c r="G8" s="316" t="s">
        <v>715</v>
      </c>
      <c r="H8" s="316" t="s">
        <v>717</v>
      </c>
      <c r="I8" s="324" t="s">
        <v>718</v>
      </c>
      <c r="J8" s="316" t="s">
        <v>719</v>
      </c>
      <c r="K8" s="348"/>
      <c r="L8" s="316" t="s">
        <v>45</v>
      </c>
      <c r="M8" s="192"/>
      <c r="N8" s="376">
        <v>35000</v>
      </c>
      <c r="O8" s="192"/>
      <c r="P8" s="192">
        <v>35000</v>
      </c>
      <c r="Q8" s="316" t="s">
        <v>713</v>
      </c>
      <c r="R8" s="316" t="s">
        <v>714</v>
      </c>
    </row>
    <row r="9" spans="1:19" ht="75" x14ac:dyDescent="0.25">
      <c r="A9" s="193">
        <v>3</v>
      </c>
      <c r="B9" s="193" t="s">
        <v>91</v>
      </c>
      <c r="C9" s="193" t="s">
        <v>201</v>
      </c>
      <c r="D9" s="316">
        <v>3</v>
      </c>
      <c r="E9" s="316" t="s">
        <v>715</v>
      </c>
      <c r="F9" s="316" t="s">
        <v>716</v>
      </c>
      <c r="G9" s="316" t="s">
        <v>715</v>
      </c>
      <c r="H9" s="316" t="s">
        <v>717</v>
      </c>
      <c r="I9" s="324" t="s">
        <v>718</v>
      </c>
      <c r="J9" s="316" t="s">
        <v>719</v>
      </c>
      <c r="K9" s="348"/>
      <c r="L9" s="316" t="s">
        <v>45</v>
      </c>
      <c r="M9" s="192"/>
      <c r="N9" s="376">
        <v>35000</v>
      </c>
      <c r="O9" s="192"/>
      <c r="P9" s="192">
        <v>35000</v>
      </c>
      <c r="Q9" s="316" t="s">
        <v>713</v>
      </c>
      <c r="R9" s="316" t="s">
        <v>714</v>
      </c>
    </row>
    <row r="10" spans="1:19" ht="60" x14ac:dyDescent="0.25">
      <c r="A10" s="377">
        <v>4</v>
      </c>
      <c r="B10" s="311" t="s">
        <v>91</v>
      </c>
      <c r="C10" s="311" t="s">
        <v>706</v>
      </c>
      <c r="D10" s="311">
        <v>13</v>
      </c>
      <c r="E10" s="316" t="s">
        <v>720</v>
      </c>
      <c r="F10" s="311" t="s">
        <v>721</v>
      </c>
      <c r="G10" s="311" t="s">
        <v>722</v>
      </c>
      <c r="H10" s="311" t="s">
        <v>723</v>
      </c>
      <c r="I10" s="311">
        <v>1</v>
      </c>
      <c r="J10" s="311" t="s">
        <v>724</v>
      </c>
      <c r="K10" s="316"/>
      <c r="L10" s="316" t="s">
        <v>39</v>
      </c>
      <c r="M10" s="340"/>
      <c r="N10" s="340">
        <v>65000</v>
      </c>
      <c r="O10" s="340"/>
      <c r="P10" s="340">
        <v>65000</v>
      </c>
      <c r="Q10" s="316" t="s">
        <v>713</v>
      </c>
      <c r="R10" s="316" t="s">
        <v>714</v>
      </c>
    </row>
    <row r="12" spans="1:19" x14ac:dyDescent="0.25">
      <c r="M12" s="699"/>
      <c r="N12" s="702" t="s">
        <v>35</v>
      </c>
      <c r="O12" s="702"/>
      <c r="P12" s="702"/>
    </row>
    <row r="13" spans="1:19" x14ac:dyDescent="0.25">
      <c r="M13" s="700"/>
      <c r="N13" s="702" t="s">
        <v>36</v>
      </c>
      <c r="O13" s="702" t="s">
        <v>37</v>
      </c>
      <c r="P13" s="702"/>
    </row>
    <row r="14" spans="1:19" x14ac:dyDescent="0.25">
      <c r="M14" s="701"/>
      <c r="N14" s="702"/>
      <c r="O14" s="57">
        <v>2020</v>
      </c>
      <c r="P14" s="57">
        <v>2021</v>
      </c>
    </row>
    <row r="15" spans="1:19" x14ac:dyDescent="0.25">
      <c r="M15" s="57" t="s">
        <v>2931</v>
      </c>
      <c r="N15" s="55">
        <v>4</v>
      </c>
      <c r="O15" s="25" t="s">
        <v>481</v>
      </c>
      <c r="P15" s="31">
        <f>P7+P8+P9+P10</f>
        <v>220000</v>
      </c>
    </row>
  </sheetData>
  <mergeCells count="18">
    <mergeCell ref="Q4:Q5"/>
    <mergeCell ref="R4:R5"/>
    <mergeCell ref="M4:N4"/>
    <mergeCell ref="A4:A5"/>
    <mergeCell ref="B4:B5"/>
    <mergeCell ref="C4:C5"/>
    <mergeCell ref="D4:D5"/>
    <mergeCell ref="E4:E5"/>
    <mergeCell ref="F4:F5"/>
    <mergeCell ref="G4:G5"/>
    <mergeCell ref="H4:I4"/>
    <mergeCell ref="J4:J5"/>
    <mergeCell ref="K4:L4"/>
    <mergeCell ref="N13:N14"/>
    <mergeCell ref="O13:P13"/>
    <mergeCell ref="M12:M14"/>
    <mergeCell ref="N12:P12"/>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5"/>
  <sheetViews>
    <sheetView topLeftCell="A10" zoomScale="70" zoomScaleNormal="70" workbookViewId="0">
      <selection activeCell="F10" sqref="F10"/>
    </sheetView>
  </sheetViews>
  <sheetFormatPr defaultRowHeight="15.75" x14ac:dyDescent="0.25"/>
  <cols>
    <col min="1" max="1" width="4.7109375" style="21" customWidth="1"/>
    <col min="2" max="2" width="10.42578125" style="21" customWidth="1"/>
    <col min="3" max="3" width="11.42578125" style="21" customWidth="1"/>
    <col min="4" max="4" width="10.7109375" style="21" customWidth="1"/>
    <col min="5" max="5" width="45.7109375" style="21" customWidth="1"/>
    <col min="6" max="6" width="57.85546875" style="21" customWidth="1"/>
    <col min="7" max="7" width="35.7109375" style="21" customWidth="1"/>
    <col min="8" max="8" width="19.28515625" style="21" customWidth="1"/>
    <col min="9" max="9" width="14.42578125" style="21" customWidth="1"/>
    <col min="10" max="10" width="29.7109375" style="21" customWidth="1"/>
    <col min="11" max="11" width="10.7109375" style="21" customWidth="1"/>
    <col min="12" max="12" width="12.7109375" style="21" customWidth="1"/>
    <col min="13" max="16" width="14.7109375" style="22" customWidth="1"/>
    <col min="17" max="17" width="18.140625" style="21" customWidth="1"/>
    <col min="18" max="18" width="18.42578125" style="21" customWidth="1"/>
    <col min="19" max="19" width="19.5703125" style="21" customWidth="1"/>
    <col min="20" max="258" width="9.140625" style="21"/>
    <col min="259" max="259" width="4.7109375" style="21" bestFit="1" customWidth="1"/>
    <col min="260" max="260" width="9.7109375" style="21" bestFit="1" customWidth="1"/>
    <col min="261" max="261" width="10" style="21" bestFit="1" customWidth="1"/>
    <col min="262" max="262" width="8.85546875" style="21" bestFit="1" customWidth="1"/>
    <col min="263" max="263" width="22.85546875" style="21" customWidth="1"/>
    <col min="264" max="264" width="59.7109375" style="21" bestFit="1" customWidth="1"/>
    <col min="265" max="265" width="57.85546875" style="21" bestFit="1" customWidth="1"/>
    <col min="266" max="266" width="35.28515625" style="21" bestFit="1" customWidth="1"/>
    <col min="267" max="267" width="28.140625" style="21" bestFit="1" customWidth="1"/>
    <col min="268" max="268" width="33.140625" style="21" bestFit="1" customWidth="1"/>
    <col min="269" max="269" width="26" style="21" bestFit="1" customWidth="1"/>
    <col min="270" max="270" width="19.140625" style="21" bestFit="1" customWidth="1"/>
    <col min="271" max="271" width="10.42578125" style="21" customWidth="1"/>
    <col min="272" max="272" width="11.85546875" style="21" customWidth="1"/>
    <col min="273" max="273" width="14.7109375" style="21" customWidth="1"/>
    <col min="274" max="274" width="9" style="21" bestFit="1" customWidth="1"/>
    <col min="275" max="514" width="9.140625" style="21"/>
    <col min="515" max="515" width="4.7109375" style="21" bestFit="1" customWidth="1"/>
    <col min="516" max="516" width="9.7109375" style="21" bestFit="1" customWidth="1"/>
    <col min="517" max="517" width="10" style="21" bestFit="1" customWidth="1"/>
    <col min="518" max="518" width="8.85546875" style="21" bestFit="1" customWidth="1"/>
    <col min="519" max="519" width="22.85546875" style="21" customWidth="1"/>
    <col min="520" max="520" width="59.7109375" style="21" bestFit="1" customWidth="1"/>
    <col min="521" max="521" width="57.85546875" style="21" bestFit="1" customWidth="1"/>
    <col min="522" max="522" width="35.28515625" style="21" bestFit="1" customWidth="1"/>
    <col min="523" max="523" width="28.140625" style="21" bestFit="1" customWidth="1"/>
    <col min="524" max="524" width="33.140625" style="21" bestFit="1" customWidth="1"/>
    <col min="525" max="525" width="26" style="21" bestFit="1" customWidth="1"/>
    <col min="526" max="526" width="19.140625" style="21" bestFit="1" customWidth="1"/>
    <col min="527" max="527" width="10.42578125" style="21" customWidth="1"/>
    <col min="528" max="528" width="11.85546875" style="21" customWidth="1"/>
    <col min="529" max="529" width="14.7109375" style="21" customWidth="1"/>
    <col min="530" max="530" width="9" style="21" bestFit="1" customWidth="1"/>
    <col min="531" max="770" width="9.140625" style="21"/>
    <col min="771" max="771" width="4.7109375" style="21" bestFit="1" customWidth="1"/>
    <col min="772" max="772" width="9.7109375" style="21" bestFit="1" customWidth="1"/>
    <col min="773" max="773" width="10" style="21" bestFit="1" customWidth="1"/>
    <col min="774" max="774" width="8.85546875" style="21" bestFit="1" customWidth="1"/>
    <col min="775" max="775" width="22.85546875" style="21" customWidth="1"/>
    <col min="776" max="776" width="59.7109375" style="21" bestFit="1" customWidth="1"/>
    <col min="777" max="777" width="57.85546875" style="21" bestFit="1" customWidth="1"/>
    <col min="778" max="778" width="35.28515625" style="21" bestFit="1" customWidth="1"/>
    <col min="779" max="779" width="28.140625" style="21" bestFit="1" customWidth="1"/>
    <col min="780" max="780" width="33.140625" style="21" bestFit="1" customWidth="1"/>
    <col min="781" max="781" width="26" style="21" bestFit="1" customWidth="1"/>
    <col min="782" max="782" width="19.140625" style="21" bestFit="1" customWidth="1"/>
    <col min="783" max="783" width="10.42578125" style="21" customWidth="1"/>
    <col min="784" max="784" width="11.85546875" style="21" customWidth="1"/>
    <col min="785" max="785" width="14.7109375" style="21" customWidth="1"/>
    <col min="786" max="786" width="9" style="21" bestFit="1" customWidth="1"/>
    <col min="787" max="1026" width="9.140625" style="21"/>
    <col min="1027" max="1027" width="4.7109375" style="21" bestFit="1" customWidth="1"/>
    <col min="1028" max="1028" width="9.7109375" style="21" bestFit="1" customWidth="1"/>
    <col min="1029" max="1029" width="10" style="21" bestFit="1" customWidth="1"/>
    <col min="1030" max="1030" width="8.85546875" style="21" bestFit="1" customWidth="1"/>
    <col min="1031" max="1031" width="22.85546875" style="21" customWidth="1"/>
    <col min="1032" max="1032" width="59.7109375" style="21" bestFit="1" customWidth="1"/>
    <col min="1033" max="1033" width="57.85546875" style="21" bestFit="1" customWidth="1"/>
    <col min="1034" max="1034" width="35.28515625" style="21" bestFit="1" customWidth="1"/>
    <col min="1035" max="1035" width="28.140625" style="21" bestFit="1" customWidth="1"/>
    <col min="1036" max="1036" width="33.140625" style="21" bestFit="1" customWidth="1"/>
    <col min="1037" max="1037" width="26" style="21" bestFit="1" customWidth="1"/>
    <col min="1038" max="1038" width="19.140625" style="21" bestFit="1" customWidth="1"/>
    <col min="1039" max="1039" width="10.42578125" style="21" customWidth="1"/>
    <col min="1040" max="1040" width="11.85546875" style="21" customWidth="1"/>
    <col min="1041" max="1041" width="14.7109375" style="21" customWidth="1"/>
    <col min="1042" max="1042" width="9" style="21" bestFit="1" customWidth="1"/>
    <col min="1043" max="1282" width="9.140625" style="21"/>
    <col min="1283" max="1283" width="4.7109375" style="21" bestFit="1" customWidth="1"/>
    <col min="1284" max="1284" width="9.7109375" style="21" bestFit="1" customWidth="1"/>
    <col min="1285" max="1285" width="10" style="21" bestFit="1" customWidth="1"/>
    <col min="1286" max="1286" width="8.85546875" style="21" bestFit="1" customWidth="1"/>
    <col min="1287" max="1287" width="22.85546875" style="21" customWidth="1"/>
    <col min="1288" max="1288" width="59.7109375" style="21" bestFit="1" customWidth="1"/>
    <col min="1289" max="1289" width="57.85546875" style="21" bestFit="1" customWidth="1"/>
    <col min="1290" max="1290" width="35.28515625" style="21" bestFit="1" customWidth="1"/>
    <col min="1291" max="1291" width="28.140625" style="21" bestFit="1" customWidth="1"/>
    <col min="1292" max="1292" width="33.140625" style="21" bestFit="1" customWidth="1"/>
    <col min="1293" max="1293" width="26" style="21" bestFit="1" customWidth="1"/>
    <col min="1294" max="1294" width="19.140625" style="21" bestFit="1" customWidth="1"/>
    <col min="1295" max="1295" width="10.42578125" style="21" customWidth="1"/>
    <col min="1296" max="1296" width="11.85546875" style="21" customWidth="1"/>
    <col min="1297" max="1297" width="14.7109375" style="21" customWidth="1"/>
    <col min="1298" max="1298" width="9" style="21" bestFit="1" customWidth="1"/>
    <col min="1299" max="1538" width="9.140625" style="21"/>
    <col min="1539" max="1539" width="4.7109375" style="21" bestFit="1" customWidth="1"/>
    <col min="1540" max="1540" width="9.7109375" style="21" bestFit="1" customWidth="1"/>
    <col min="1541" max="1541" width="10" style="21" bestFit="1" customWidth="1"/>
    <col min="1542" max="1542" width="8.85546875" style="21" bestFit="1" customWidth="1"/>
    <col min="1543" max="1543" width="22.85546875" style="21" customWidth="1"/>
    <col min="1544" max="1544" width="59.7109375" style="21" bestFit="1" customWidth="1"/>
    <col min="1545" max="1545" width="57.85546875" style="21" bestFit="1" customWidth="1"/>
    <col min="1546" max="1546" width="35.28515625" style="21" bestFit="1" customWidth="1"/>
    <col min="1547" max="1547" width="28.140625" style="21" bestFit="1" customWidth="1"/>
    <col min="1548" max="1548" width="33.140625" style="21" bestFit="1" customWidth="1"/>
    <col min="1549" max="1549" width="26" style="21" bestFit="1" customWidth="1"/>
    <col min="1550" max="1550" width="19.140625" style="21" bestFit="1" customWidth="1"/>
    <col min="1551" max="1551" width="10.42578125" style="21" customWidth="1"/>
    <col min="1552" max="1552" width="11.85546875" style="21" customWidth="1"/>
    <col min="1553" max="1553" width="14.7109375" style="21" customWidth="1"/>
    <col min="1554" max="1554" width="9" style="21" bestFit="1" customWidth="1"/>
    <col min="1555" max="1794" width="9.140625" style="21"/>
    <col min="1795" max="1795" width="4.7109375" style="21" bestFit="1" customWidth="1"/>
    <col min="1796" max="1796" width="9.7109375" style="21" bestFit="1" customWidth="1"/>
    <col min="1797" max="1797" width="10" style="21" bestFit="1" customWidth="1"/>
    <col min="1798" max="1798" width="8.85546875" style="21" bestFit="1" customWidth="1"/>
    <col min="1799" max="1799" width="22.85546875" style="21" customWidth="1"/>
    <col min="1800" max="1800" width="59.7109375" style="21" bestFit="1" customWidth="1"/>
    <col min="1801" max="1801" width="57.85546875" style="21" bestFit="1" customWidth="1"/>
    <col min="1802" max="1802" width="35.28515625" style="21" bestFit="1" customWidth="1"/>
    <col min="1803" max="1803" width="28.140625" style="21" bestFit="1" customWidth="1"/>
    <col min="1804" max="1804" width="33.140625" style="21" bestFit="1" customWidth="1"/>
    <col min="1805" max="1805" width="26" style="21" bestFit="1" customWidth="1"/>
    <col min="1806" max="1806" width="19.140625" style="21" bestFit="1" customWidth="1"/>
    <col min="1807" max="1807" width="10.42578125" style="21" customWidth="1"/>
    <col min="1808" max="1808" width="11.85546875" style="21" customWidth="1"/>
    <col min="1809" max="1809" width="14.7109375" style="21" customWidth="1"/>
    <col min="1810" max="1810" width="9" style="21" bestFit="1" customWidth="1"/>
    <col min="1811" max="2050" width="9.140625" style="21"/>
    <col min="2051" max="2051" width="4.7109375" style="21" bestFit="1" customWidth="1"/>
    <col min="2052" max="2052" width="9.7109375" style="21" bestFit="1" customWidth="1"/>
    <col min="2053" max="2053" width="10" style="21" bestFit="1" customWidth="1"/>
    <col min="2054" max="2054" width="8.85546875" style="21" bestFit="1" customWidth="1"/>
    <col min="2055" max="2055" width="22.85546875" style="21" customWidth="1"/>
    <col min="2056" max="2056" width="59.7109375" style="21" bestFit="1" customWidth="1"/>
    <col min="2057" max="2057" width="57.85546875" style="21" bestFit="1" customWidth="1"/>
    <col min="2058" max="2058" width="35.28515625" style="21" bestFit="1" customWidth="1"/>
    <col min="2059" max="2059" width="28.140625" style="21" bestFit="1" customWidth="1"/>
    <col min="2060" max="2060" width="33.140625" style="21" bestFit="1" customWidth="1"/>
    <col min="2061" max="2061" width="26" style="21" bestFit="1" customWidth="1"/>
    <col min="2062" max="2062" width="19.140625" style="21" bestFit="1" customWidth="1"/>
    <col min="2063" max="2063" width="10.42578125" style="21" customWidth="1"/>
    <col min="2064" max="2064" width="11.85546875" style="21" customWidth="1"/>
    <col min="2065" max="2065" width="14.7109375" style="21" customWidth="1"/>
    <col min="2066" max="2066" width="9" style="21" bestFit="1" customWidth="1"/>
    <col min="2067" max="2306" width="9.140625" style="21"/>
    <col min="2307" max="2307" width="4.7109375" style="21" bestFit="1" customWidth="1"/>
    <col min="2308" max="2308" width="9.7109375" style="21" bestFit="1" customWidth="1"/>
    <col min="2309" max="2309" width="10" style="21" bestFit="1" customWidth="1"/>
    <col min="2310" max="2310" width="8.85546875" style="21" bestFit="1" customWidth="1"/>
    <col min="2311" max="2311" width="22.85546875" style="21" customWidth="1"/>
    <col min="2312" max="2312" width="59.7109375" style="21" bestFit="1" customWidth="1"/>
    <col min="2313" max="2313" width="57.85546875" style="21" bestFit="1" customWidth="1"/>
    <col min="2314" max="2314" width="35.28515625" style="21" bestFit="1" customWidth="1"/>
    <col min="2315" max="2315" width="28.140625" style="21" bestFit="1" customWidth="1"/>
    <col min="2316" max="2316" width="33.140625" style="21" bestFit="1" customWidth="1"/>
    <col min="2317" max="2317" width="26" style="21" bestFit="1" customWidth="1"/>
    <col min="2318" max="2318" width="19.140625" style="21" bestFit="1" customWidth="1"/>
    <col min="2319" max="2319" width="10.42578125" style="21" customWidth="1"/>
    <col min="2320" max="2320" width="11.85546875" style="21" customWidth="1"/>
    <col min="2321" max="2321" width="14.7109375" style="21" customWidth="1"/>
    <col min="2322" max="2322" width="9" style="21" bestFit="1" customWidth="1"/>
    <col min="2323" max="2562" width="9.140625" style="21"/>
    <col min="2563" max="2563" width="4.7109375" style="21" bestFit="1" customWidth="1"/>
    <col min="2564" max="2564" width="9.7109375" style="21" bestFit="1" customWidth="1"/>
    <col min="2565" max="2565" width="10" style="21" bestFit="1" customWidth="1"/>
    <col min="2566" max="2566" width="8.85546875" style="21" bestFit="1" customWidth="1"/>
    <col min="2567" max="2567" width="22.85546875" style="21" customWidth="1"/>
    <col min="2568" max="2568" width="59.7109375" style="21" bestFit="1" customWidth="1"/>
    <col min="2569" max="2569" width="57.85546875" style="21" bestFit="1" customWidth="1"/>
    <col min="2570" max="2570" width="35.28515625" style="21" bestFit="1" customWidth="1"/>
    <col min="2571" max="2571" width="28.140625" style="21" bestFit="1" customWidth="1"/>
    <col min="2572" max="2572" width="33.140625" style="21" bestFit="1" customWidth="1"/>
    <col min="2573" max="2573" width="26" style="21" bestFit="1" customWidth="1"/>
    <col min="2574" max="2574" width="19.140625" style="21" bestFit="1" customWidth="1"/>
    <col min="2575" max="2575" width="10.42578125" style="21" customWidth="1"/>
    <col min="2576" max="2576" width="11.85546875" style="21" customWidth="1"/>
    <col min="2577" max="2577" width="14.7109375" style="21" customWidth="1"/>
    <col min="2578" max="2578" width="9" style="21" bestFit="1" customWidth="1"/>
    <col min="2579" max="2818" width="9.140625" style="21"/>
    <col min="2819" max="2819" width="4.7109375" style="21" bestFit="1" customWidth="1"/>
    <col min="2820" max="2820" width="9.7109375" style="21" bestFit="1" customWidth="1"/>
    <col min="2821" max="2821" width="10" style="21" bestFit="1" customWidth="1"/>
    <col min="2822" max="2822" width="8.85546875" style="21" bestFit="1" customWidth="1"/>
    <col min="2823" max="2823" width="22.85546875" style="21" customWidth="1"/>
    <col min="2824" max="2824" width="59.7109375" style="21" bestFit="1" customWidth="1"/>
    <col min="2825" max="2825" width="57.85546875" style="21" bestFit="1" customWidth="1"/>
    <col min="2826" max="2826" width="35.28515625" style="21" bestFit="1" customWidth="1"/>
    <col min="2827" max="2827" width="28.140625" style="21" bestFit="1" customWidth="1"/>
    <col min="2828" max="2828" width="33.140625" style="21" bestFit="1" customWidth="1"/>
    <col min="2829" max="2829" width="26" style="21" bestFit="1" customWidth="1"/>
    <col min="2830" max="2830" width="19.140625" style="21" bestFit="1" customWidth="1"/>
    <col min="2831" max="2831" width="10.42578125" style="21" customWidth="1"/>
    <col min="2832" max="2832" width="11.85546875" style="21" customWidth="1"/>
    <col min="2833" max="2833" width="14.7109375" style="21" customWidth="1"/>
    <col min="2834" max="2834" width="9" style="21" bestFit="1" customWidth="1"/>
    <col min="2835" max="3074" width="9.140625" style="21"/>
    <col min="3075" max="3075" width="4.7109375" style="21" bestFit="1" customWidth="1"/>
    <col min="3076" max="3076" width="9.7109375" style="21" bestFit="1" customWidth="1"/>
    <col min="3077" max="3077" width="10" style="21" bestFit="1" customWidth="1"/>
    <col min="3078" max="3078" width="8.85546875" style="21" bestFit="1" customWidth="1"/>
    <col min="3079" max="3079" width="22.85546875" style="21" customWidth="1"/>
    <col min="3080" max="3080" width="59.7109375" style="21" bestFit="1" customWidth="1"/>
    <col min="3081" max="3081" width="57.85546875" style="21" bestFit="1" customWidth="1"/>
    <col min="3082" max="3082" width="35.28515625" style="21" bestFit="1" customWidth="1"/>
    <col min="3083" max="3083" width="28.140625" style="21" bestFit="1" customWidth="1"/>
    <col min="3084" max="3084" width="33.140625" style="21" bestFit="1" customWidth="1"/>
    <col min="3085" max="3085" width="26" style="21" bestFit="1" customWidth="1"/>
    <col min="3086" max="3086" width="19.140625" style="21" bestFit="1" customWidth="1"/>
    <col min="3087" max="3087" width="10.42578125" style="21" customWidth="1"/>
    <col min="3088" max="3088" width="11.85546875" style="21" customWidth="1"/>
    <col min="3089" max="3089" width="14.7109375" style="21" customWidth="1"/>
    <col min="3090" max="3090" width="9" style="21" bestFit="1" customWidth="1"/>
    <col min="3091" max="3330" width="9.140625" style="21"/>
    <col min="3331" max="3331" width="4.7109375" style="21" bestFit="1" customWidth="1"/>
    <col min="3332" max="3332" width="9.7109375" style="21" bestFit="1" customWidth="1"/>
    <col min="3333" max="3333" width="10" style="21" bestFit="1" customWidth="1"/>
    <col min="3334" max="3334" width="8.85546875" style="21" bestFit="1" customWidth="1"/>
    <col min="3335" max="3335" width="22.85546875" style="21" customWidth="1"/>
    <col min="3336" max="3336" width="59.7109375" style="21" bestFit="1" customWidth="1"/>
    <col min="3337" max="3337" width="57.85546875" style="21" bestFit="1" customWidth="1"/>
    <col min="3338" max="3338" width="35.28515625" style="21" bestFit="1" customWidth="1"/>
    <col min="3339" max="3339" width="28.140625" style="21" bestFit="1" customWidth="1"/>
    <col min="3340" max="3340" width="33.140625" style="21" bestFit="1" customWidth="1"/>
    <col min="3341" max="3341" width="26" style="21" bestFit="1" customWidth="1"/>
    <col min="3342" max="3342" width="19.140625" style="21" bestFit="1" customWidth="1"/>
    <col min="3343" max="3343" width="10.42578125" style="21" customWidth="1"/>
    <col min="3344" max="3344" width="11.85546875" style="21" customWidth="1"/>
    <col min="3345" max="3345" width="14.7109375" style="21" customWidth="1"/>
    <col min="3346" max="3346" width="9" style="21" bestFit="1" customWidth="1"/>
    <col min="3347" max="3586" width="9.140625" style="21"/>
    <col min="3587" max="3587" width="4.7109375" style="21" bestFit="1" customWidth="1"/>
    <col min="3588" max="3588" width="9.7109375" style="21" bestFit="1" customWidth="1"/>
    <col min="3589" max="3589" width="10" style="21" bestFit="1" customWidth="1"/>
    <col min="3590" max="3590" width="8.85546875" style="21" bestFit="1" customWidth="1"/>
    <col min="3591" max="3591" width="22.85546875" style="21" customWidth="1"/>
    <col min="3592" max="3592" width="59.7109375" style="21" bestFit="1" customWidth="1"/>
    <col min="3593" max="3593" width="57.85546875" style="21" bestFit="1" customWidth="1"/>
    <col min="3594" max="3594" width="35.28515625" style="21" bestFit="1" customWidth="1"/>
    <col min="3595" max="3595" width="28.140625" style="21" bestFit="1" customWidth="1"/>
    <col min="3596" max="3596" width="33.140625" style="21" bestFit="1" customWidth="1"/>
    <col min="3597" max="3597" width="26" style="21" bestFit="1" customWidth="1"/>
    <col min="3598" max="3598" width="19.140625" style="21" bestFit="1" customWidth="1"/>
    <col min="3599" max="3599" width="10.42578125" style="21" customWidth="1"/>
    <col min="3600" max="3600" width="11.85546875" style="21" customWidth="1"/>
    <col min="3601" max="3601" width="14.7109375" style="21" customWidth="1"/>
    <col min="3602" max="3602" width="9" style="21" bestFit="1" customWidth="1"/>
    <col min="3603" max="3842" width="9.140625" style="21"/>
    <col min="3843" max="3843" width="4.7109375" style="21" bestFit="1" customWidth="1"/>
    <col min="3844" max="3844" width="9.7109375" style="21" bestFit="1" customWidth="1"/>
    <col min="3845" max="3845" width="10" style="21" bestFit="1" customWidth="1"/>
    <col min="3846" max="3846" width="8.85546875" style="21" bestFit="1" customWidth="1"/>
    <col min="3847" max="3847" width="22.85546875" style="21" customWidth="1"/>
    <col min="3848" max="3848" width="59.7109375" style="21" bestFit="1" customWidth="1"/>
    <col min="3849" max="3849" width="57.85546875" style="21" bestFit="1" customWidth="1"/>
    <col min="3850" max="3850" width="35.28515625" style="21" bestFit="1" customWidth="1"/>
    <col min="3851" max="3851" width="28.140625" style="21" bestFit="1" customWidth="1"/>
    <col min="3852" max="3852" width="33.140625" style="21" bestFit="1" customWidth="1"/>
    <col min="3853" max="3853" width="26" style="21" bestFit="1" customWidth="1"/>
    <col min="3854" max="3854" width="19.140625" style="21" bestFit="1" customWidth="1"/>
    <col min="3855" max="3855" width="10.42578125" style="21" customWidth="1"/>
    <col min="3856" max="3856" width="11.85546875" style="21" customWidth="1"/>
    <col min="3857" max="3857" width="14.7109375" style="21" customWidth="1"/>
    <col min="3858" max="3858" width="9" style="21" bestFit="1" customWidth="1"/>
    <col min="3859" max="4098" width="9.140625" style="21"/>
    <col min="4099" max="4099" width="4.7109375" style="21" bestFit="1" customWidth="1"/>
    <col min="4100" max="4100" width="9.7109375" style="21" bestFit="1" customWidth="1"/>
    <col min="4101" max="4101" width="10" style="21" bestFit="1" customWidth="1"/>
    <col min="4102" max="4102" width="8.85546875" style="21" bestFit="1" customWidth="1"/>
    <col min="4103" max="4103" width="22.85546875" style="21" customWidth="1"/>
    <col min="4104" max="4104" width="59.7109375" style="21" bestFit="1" customWidth="1"/>
    <col min="4105" max="4105" width="57.85546875" style="21" bestFit="1" customWidth="1"/>
    <col min="4106" max="4106" width="35.28515625" style="21" bestFit="1" customWidth="1"/>
    <col min="4107" max="4107" width="28.140625" style="21" bestFit="1" customWidth="1"/>
    <col min="4108" max="4108" width="33.140625" style="21" bestFit="1" customWidth="1"/>
    <col min="4109" max="4109" width="26" style="21" bestFit="1" customWidth="1"/>
    <col min="4110" max="4110" width="19.140625" style="21" bestFit="1" customWidth="1"/>
    <col min="4111" max="4111" width="10.42578125" style="21" customWidth="1"/>
    <col min="4112" max="4112" width="11.85546875" style="21" customWidth="1"/>
    <col min="4113" max="4113" width="14.7109375" style="21" customWidth="1"/>
    <col min="4114" max="4114" width="9" style="21" bestFit="1" customWidth="1"/>
    <col min="4115" max="4354" width="9.140625" style="21"/>
    <col min="4355" max="4355" width="4.7109375" style="21" bestFit="1" customWidth="1"/>
    <col min="4356" max="4356" width="9.7109375" style="21" bestFit="1" customWidth="1"/>
    <col min="4357" max="4357" width="10" style="21" bestFit="1" customWidth="1"/>
    <col min="4358" max="4358" width="8.85546875" style="21" bestFit="1" customWidth="1"/>
    <col min="4359" max="4359" width="22.85546875" style="21" customWidth="1"/>
    <col min="4360" max="4360" width="59.7109375" style="21" bestFit="1" customWidth="1"/>
    <col min="4361" max="4361" width="57.85546875" style="21" bestFit="1" customWidth="1"/>
    <col min="4362" max="4362" width="35.28515625" style="21" bestFit="1" customWidth="1"/>
    <col min="4363" max="4363" width="28.140625" style="21" bestFit="1" customWidth="1"/>
    <col min="4364" max="4364" width="33.140625" style="21" bestFit="1" customWidth="1"/>
    <col min="4365" max="4365" width="26" style="21" bestFit="1" customWidth="1"/>
    <col min="4366" max="4366" width="19.140625" style="21" bestFit="1" customWidth="1"/>
    <col min="4367" max="4367" width="10.42578125" style="21" customWidth="1"/>
    <col min="4368" max="4368" width="11.85546875" style="21" customWidth="1"/>
    <col min="4369" max="4369" width="14.7109375" style="21" customWidth="1"/>
    <col min="4370" max="4370" width="9" style="21" bestFit="1" customWidth="1"/>
    <col min="4371" max="4610" width="9.140625" style="21"/>
    <col min="4611" max="4611" width="4.7109375" style="21" bestFit="1" customWidth="1"/>
    <col min="4612" max="4612" width="9.7109375" style="21" bestFit="1" customWidth="1"/>
    <col min="4613" max="4613" width="10" style="21" bestFit="1" customWidth="1"/>
    <col min="4614" max="4614" width="8.85546875" style="21" bestFit="1" customWidth="1"/>
    <col min="4615" max="4615" width="22.85546875" style="21" customWidth="1"/>
    <col min="4616" max="4616" width="59.7109375" style="21" bestFit="1" customWidth="1"/>
    <col min="4617" max="4617" width="57.85546875" style="21" bestFit="1" customWidth="1"/>
    <col min="4618" max="4618" width="35.28515625" style="21" bestFit="1" customWidth="1"/>
    <col min="4619" max="4619" width="28.140625" style="21" bestFit="1" customWidth="1"/>
    <col min="4620" max="4620" width="33.140625" style="21" bestFit="1" customWidth="1"/>
    <col min="4621" max="4621" width="26" style="21" bestFit="1" customWidth="1"/>
    <col min="4622" max="4622" width="19.140625" style="21" bestFit="1" customWidth="1"/>
    <col min="4623" max="4623" width="10.42578125" style="21" customWidth="1"/>
    <col min="4624" max="4624" width="11.85546875" style="21" customWidth="1"/>
    <col min="4625" max="4625" width="14.7109375" style="21" customWidth="1"/>
    <col min="4626" max="4626" width="9" style="21" bestFit="1" customWidth="1"/>
    <col min="4627" max="4866" width="9.140625" style="21"/>
    <col min="4867" max="4867" width="4.7109375" style="21" bestFit="1" customWidth="1"/>
    <col min="4868" max="4868" width="9.7109375" style="21" bestFit="1" customWidth="1"/>
    <col min="4869" max="4869" width="10" style="21" bestFit="1" customWidth="1"/>
    <col min="4870" max="4870" width="8.85546875" style="21" bestFit="1" customWidth="1"/>
    <col min="4871" max="4871" width="22.85546875" style="21" customWidth="1"/>
    <col min="4872" max="4872" width="59.7109375" style="21" bestFit="1" customWidth="1"/>
    <col min="4873" max="4873" width="57.85546875" style="21" bestFit="1" customWidth="1"/>
    <col min="4874" max="4874" width="35.28515625" style="21" bestFit="1" customWidth="1"/>
    <col min="4875" max="4875" width="28.140625" style="21" bestFit="1" customWidth="1"/>
    <col min="4876" max="4876" width="33.140625" style="21" bestFit="1" customWidth="1"/>
    <col min="4877" max="4877" width="26" style="21" bestFit="1" customWidth="1"/>
    <col min="4878" max="4878" width="19.140625" style="21" bestFit="1" customWidth="1"/>
    <col min="4879" max="4879" width="10.42578125" style="21" customWidth="1"/>
    <col min="4880" max="4880" width="11.85546875" style="21" customWidth="1"/>
    <col min="4881" max="4881" width="14.7109375" style="21" customWidth="1"/>
    <col min="4882" max="4882" width="9" style="21" bestFit="1" customWidth="1"/>
    <col min="4883" max="5122" width="9.140625" style="21"/>
    <col min="5123" max="5123" width="4.7109375" style="21" bestFit="1" customWidth="1"/>
    <col min="5124" max="5124" width="9.7109375" style="21" bestFit="1" customWidth="1"/>
    <col min="5125" max="5125" width="10" style="21" bestFit="1" customWidth="1"/>
    <col min="5126" max="5126" width="8.85546875" style="21" bestFit="1" customWidth="1"/>
    <col min="5127" max="5127" width="22.85546875" style="21" customWidth="1"/>
    <col min="5128" max="5128" width="59.7109375" style="21" bestFit="1" customWidth="1"/>
    <col min="5129" max="5129" width="57.85546875" style="21" bestFit="1" customWidth="1"/>
    <col min="5130" max="5130" width="35.28515625" style="21" bestFit="1" customWidth="1"/>
    <col min="5131" max="5131" width="28.140625" style="21" bestFit="1" customWidth="1"/>
    <col min="5132" max="5132" width="33.140625" style="21" bestFit="1" customWidth="1"/>
    <col min="5133" max="5133" width="26" style="21" bestFit="1" customWidth="1"/>
    <col min="5134" max="5134" width="19.140625" style="21" bestFit="1" customWidth="1"/>
    <col min="5135" max="5135" width="10.42578125" style="21" customWidth="1"/>
    <col min="5136" max="5136" width="11.85546875" style="21" customWidth="1"/>
    <col min="5137" max="5137" width="14.7109375" style="21" customWidth="1"/>
    <col min="5138" max="5138" width="9" style="21" bestFit="1" customWidth="1"/>
    <col min="5139" max="5378" width="9.140625" style="21"/>
    <col min="5379" max="5379" width="4.7109375" style="21" bestFit="1" customWidth="1"/>
    <col min="5380" max="5380" width="9.7109375" style="21" bestFit="1" customWidth="1"/>
    <col min="5381" max="5381" width="10" style="21" bestFit="1" customWidth="1"/>
    <col min="5382" max="5382" width="8.85546875" style="21" bestFit="1" customWidth="1"/>
    <col min="5383" max="5383" width="22.85546875" style="21" customWidth="1"/>
    <col min="5384" max="5384" width="59.7109375" style="21" bestFit="1" customWidth="1"/>
    <col min="5385" max="5385" width="57.85546875" style="21" bestFit="1" customWidth="1"/>
    <col min="5386" max="5386" width="35.28515625" style="21" bestFit="1" customWidth="1"/>
    <col min="5387" max="5387" width="28.140625" style="21" bestFit="1" customWidth="1"/>
    <col min="5388" max="5388" width="33.140625" style="21" bestFit="1" customWidth="1"/>
    <col min="5389" max="5389" width="26" style="21" bestFit="1" customWidth="1"/>
    <col min="5390" max="5390" width="19.140625" style="21" bestFit="1" customWidth="1"/>
    <col min="5391" max="5391" width="10.42578125" style="21" customWidth="1"/>
    <col min="5392" max="5392" width="11.85546875" style="21" customWidth="1"/>
    <col min="5393" max="5393" width="14.7109375" style="21" customWidth="1"/>
    <col min="5394" max="5394" width="9" style="21" bestFit="1" customWidth="1"/>
    <col min="5395" max="5634" width="9.140625" style="21"/>
    <col min="5635" max="5635" width="4.7109375" style="21" bestFit="1" customWidth="1"/>
    <col min="5636" max="5636" width="9.7109375" style="21" bestFit="1" customWidth="1"/>
    <col min="5637" max="5637" width="10" style="21" bestFit="1" customWidth="1"/>
    <col min="5638" max="5638" width="8.85546875" style="21" bestFit="1" customWidth="1"/>
    <col min="5639" max="5639" width="22.85546875" style="21" customWidth="1"/>
    <col min="5640" max="5640" width="59.7109375" style="21" bestFit="1" customWidth="1"/>
    <col min="5641" max="5641" width="57.85546875" style="21" bestFit="1" customWidth="1"/>
    <col min="5642" max="5642" width="35.28515625" style="21" bestFit="1" customWidth="1"/>
    <col min="5643" max="5643" width="28.140625" style="21" bestFit="1" customWidth="1"/>
    <col min="5644" max="5644" width="33.140625" style="21" bestFit="1" customWidth="1"/>
    <col min="5645" max="5645" width="26" style="21" bestFit="1" customWidth="1"/>
    <col min="5646" max="5646" width="19.140625" style="21" bestFit="1" customWidth="1"/>
    <col min="5647" max="5647" width="10.42578125" style="21" customWidth="1"/>
    <col min="5648" max="5648" width="11.85546875" style="21" customWidth="1"/>
    <col min="5649" max="5649" width="14.7109375" style="21" customWidth="1"/>
    <col min="5650" max="5650" width="9" style="21" bestFit="1" customWidth="1"/>
    <col min="5651" max="5890" width="9.140625" style="21"/>
    <col min="5891" max="5891" width="4.7109375" style="21" bestFit="1" customWidth="1"/>
    <col min="5892" max="5892" width="9.7109375" style="21" bestFit="1" customWidth="1"/>
    <col min="5893" max="5893" width="10" style="21" bestFit="1" customWidth="1"/>
    <col min="5894" max="5894" width="8.85546875" style="21" bestFit="1" customWidth="1"/>
    <col min="5895" max="5895" width="22.85546875" style="21" customWidth="1"/>
    <col min="5896" max="5896" width="59.7109375" style="21" bestFit="1" customWidth="1"/>
    <col min="5897" max="5897" width="57.85546875" style="21" bestFit="1" customWidth="1"/>
    <col min="5898" max="5898" width="35.28515625" style="21" bestFit="1" customWidth="1"/>
    <col min="5899" max="5899" width="28.140625" style="21" bestFit="1" customWidth="1"/>
    <col min="5900" max="5900" width="33.140625" style="21" bestFit="1" customWidth="1"/>
    <col min="5901" max="5901" width="26" style="21" bestFit="1" customWidth="1"/>
    <col min="5902" max="5902" width="19.140625" style="21" bestFit="1" customWidth="1"/>
    <col min="5903" max="5903" width="10.42578125" style="21" customWidth="1"/>
    <col min="5904" max="5904" width="11.85546875" style="21" customWidth="1"/>
    <col min="5905" max="5905" width="14.7109375" style="21" customWidth="1"/>
    <col min="5906" max="5906" width="9" style="21" bestFit="1" customWidth="1"/>
    <col min="5907" max="6146" width="9.140625" style="21"/>
    <col min="6147" max="6147" width="4.7109375" style="21" bestFit="1" customWidth="1"/>
    <col min="6148" max="6148" width="9.7109375" style="21" bestFit="1" customWidth="1"/>
    <col min="6149" max="6149" width="10" style="21" bestFit="1" customWidth="1"/>
    <col min="6150" max="6150" width="8.85546875" style="21" bestFit="1" customWidth="1"/>
    <col min="6151" max="6151" width="22.85546875" style="21" customWidth="1"/>
    <col min="6152" max="6152" width="59.7109375" style="21" bestFit="1" customWidth="1"/>
    <col min="6153" max="6153" width="57.85546875" style="21" bestFit="1" customWidth="1"/>
    <col min="6154" max="6154" width="35.28515625" style="21" bestFit="1" customWidth="1"/>
    <col min="6155" max="6155" width="28.140625" style="21" bestFit="1" customWidth="1"/>
    <col min="6156" max="6156" width="33.140625" style="21" bestFit="1" customWidth="1"/>
    <col min="6157" max="6157" width="26" style="21" bestFit="1" customWidth="1"/>
    <col min="6158" max="6158" width="19.140625" style="21" bestFit="1" customWidth="1"/>
    <col min="6159" max="6159" width="10.42578125" style="21" customWidth="1"/>
    <col min="6160" max="6160" width="11.85546875" style="21" customWidth="1"/>
    <col min="6161" max="6161" width="14.7109375" style="21" customWidth="1"/>
    <col min="6162" max="6162" width="9" style="21" bestFit="1" customWidth="1"/>
    <col min="6163" max="6402" width="9.140625" style="21"/>
    <col min="6403" max="6403" width="4.7109375" style="21" bestFit="1" customWidth="1"/>
    <col min="6404" max="6404" width="9.7109375" style="21" bestFit="1" customWidth="1"/>
    <col min="6405" max="6405" width="10" style="21" bestFit="1" customWidth="1"/>
    <col min="6406" max="6406" width="8.85546875" style="21" bestFit="1" customWidth="1"/>
    <col min="6407" max="6407" width="22.85546875" style="21" customWidth="1"/>
    <col min="6408" max="6408" width="59.7109375" style="21" bestFit="1" customWidth="1"/>
    <col min="6409" max="6409" width="57.85546875" style="21" bestFit="1" customWidth="1"/>
    <col min="6410" max="6410" width="35.28515625" style="21" bestFit="1" customWidth="1"/>
    <col min="6411" max="6411" width="28.140625" style="21" bestFit="1" customWidth="1"/>
    <col min="6412" max="6412" width="33.140625" style="21" bestFit="1" customWidth="1"/>
    <col min="6413" max="6413" width="26" style="21" bestFit="1" customWidth="1"/>
    <col min="6414" max="6414" width="19.140625" style="21" bestFit="1" customWidth="1"/>
    <col min="6415" max="6415" width="10.42578125" style="21" customWidth="1"/>
    <col min="6416" max="6416" width="11.85546875" style="21" customWidth="1"/>
    <col min="6417" max="6417" width="14.7109375" style="21" customWidth="1"/>
    <col min="6418" max="6418" width="9" style="21" bestFit="1" customWidth="1"/>
    <col min="6419" max="6658" width="9.140625" style="21"/>
    <col min="6659" max="6659" width="4.7109375" style="21" bestFit="1" customWidth="1"/>
    <col min="6660" max="6660" width="9.7109375" style="21" bestFit="1" customWidth="1"/>
    <col min="6661" max="6661" width="10" style="21" bestFit="1" customWidth="1"/>
    <col min="6662" max="6662" width="8.85546875" style="21" bestFit="1" customWidth="1"/>
    <col min="6663" max="6663" width="22.85546875" style="21" customWidth="1"/>
    <col min="6664" max="6664" width="59.7109375" style="21" bestFit="1" customWidth="1"/>
    <col min="6665" max="6665" width="57.85546875" style="21" bestFit="1" customWidth="1"/>
    <col min="6666" max="6666" width="35.28515625" style="21" bestFit="1" customWidth="1"/>
    <col min="6667" max="6667" width="28.140625" style="21" bestFit="1" customWidth="1"/>
    <col min="6668" max="6668" width="33.140625" style="21" bestFit="1" customWidth="1"/>
    <col min="6669" max="6669" width="26" style="21" bestFit="1" customWidth="1"/>
    <col min="6670" max="6670" width="19.140625" style="21" bestFit="1" customWidth="1"/>
    <col min="6671" max="6671" width="10.42578125" style="21" customWidth="1"/>
    <col min="6672" max="6672" width="11.85546875" style="21" customWidth="1"/>
    <col min="6673" max="6673" width="14.7109375" style="21" customWidth="1"/>
    <col min="6674" max="6674" width="9" style="21" bestFit="1" customWidth="1"/>
    <col min="6675" max="6914" width="9.140625" style="21"/>
    <col min="6915" max="6915" width="4.7109375" style="21" bestFit="1" customWidth="1"/>
    <col min="6916" max="6916" width="9.7109375" style="21" bestFit="1" customWidth="1"/>
    <col min="6917" max="6917" width="10" style="21" bestFit="1" customWidth="1"/>
    <col min="6918" max="6918" width="8.85546875" style="21" bestFit="1" customWidth="1"/>
    <col min="6919" max="6919" width="22.85546875" style="21" customWidth="1"/>
    <col min="6920" max="6920" width="59.7109375" style="21" bestFit="1" customWidth="1"/>
    <col min="6921" max="6921" width="57.85546875" style="21" bestFit="1" customWidth="1"/>
    <col min="6922" max="6922" width="35.28515625" style="21" bestFit="1" customWidth="1"/>
    <col min="6923" max="6923" width="28.140625" style="21" bestFit="1" customWidth="1"/>
    <col min="6924" max="6924" width="33.140625" style="21" bestFit="1" customWidth="1"/>
    <col min="6925" max="6925" width="26" style="21" bestFit="1" customWidth="1"/>
    <col min="6926" max="6926" width="19.140625" style="21" bestFit="1" customWidth="1"/>
    <col min="6927" max="6927" width="10.42578125" style="21" customWidth="1"/>
    <col min="6928" max="6928" width="11.85546875" style="21" customWidth="1"/>
    <col min="6929" max="6929" width="14.7109375" style="21" customWidth="1"/>
    <col min="6930" max="6930" width="9" style="21" bestFit="1" customWidth="1"/>
    <col min="6931" max="7170" width="9.140625" style="21"/>
    <col min="7171" max="7171" width="4.7109375" style="21" bestFit="1" customWidth="1"/>
    <col min="7172" max="7172" width="9.7109375" style="21" bestFit="1" customWidth="1"/>
    <col min="7173" max="7173" width="10" style="21" bestFit="1" customWidth="1"/>
    <col min="7174" max="7174" width="8.85546875" style="21" bestFit="1" customWidth="1"/>
    <col min="7175" max="7175" width="22.85546875" style="21" customWidth="1"/>
    <col min="7176" max="7176" width="59.7109375" style="21" bestFit="1" customWidth="1"/>
    <col min="7177" max="7177" width="57.85546875" style="21" bestFit="1" customWidth="1"/>
    <col min="7178" max="7178" width="35.28515625" style="21" bestFit="1" customWidth="1"/>
    <col min="7179" max="7179" width="28.140625" style="21" bestFit="1" customWidth="1"/>
    <col min="7180" max="7180" width="33.140625" style="21" bestFit="1" customWidth="1"/>
    <col min="7181" max="7181" width="26" style="21" bestFit="1" customWidth="1"/>
    <col min="7182" max="7182" width="19.140625" style="21" bestFit="1" customWidth="1"/>
    <col min="7183" max="7183" width="10.42578125" style="21" customWidth="1"/>
    <col min="7184" max="7184" width="11.85546875" style="21" customWidth="1"/>
    <col min="7185" max="7185" width="14.7109375" style="21" customWidth="1"/>
    <col min="7186" max="7186" width="9" style="21" bestFit="1" customWidth="1"/>
    <col min="7187" max="7426" width="9.140625" style="21"/>
    <col min="7427" max="7427" width="4.7109375" style="21" bestFit="1" customWidth="1"/>
    <col min="7428" max="7428" width="9.7109375" style="21" bestFit="1" customWidth="1"/>
    <col min="7429" max="7429" width="10" style="21" bestFit="1" customWidth="1"/>
    <col min="7430" max="7430" width="8.85546875" style="21" bestFit="1" customWidth="1"/>
    <col min="7431" max="7431" width="22.85546875" style="21" customWidth="1"/>
    <col min="7432" max="7432" width="59.7109375" style="21" bestFit="1" customWidth="1"/>
    <col min="7433" max="7433" width="57.85546875" style="21" bestFit="1" customWidth="1"/>
    <col min="7434" max="7434" width="35.28515625" style="21" bestFit="1" customWidth="1"/>
    <col min="7435" max="7435" width="28.140625" style="21" bestFit="1" customWidth="1"/>
    <col min="7436" max="7436" width="33.140625" style="21" bestFit="1" customWidth="1"/>
    <col min="7437" max="7437" width="26" style="21" bestFit="1" customWidth="1"/>
    <col min="7438" max="7438" width="19.140625" style="21" bestFit="1" customWidth="1"/>
    <col min="7439" max="7439" width="10.42578125" style="21" customWidth="1"/>
    <col min="7440" max="7440" width="11.85546875" style="21" customWidth="1"/>
    <col min="7441" max="7441" width="14.7109375" style="21" customWidth="1"/>
    <col min="7442" max="7442" width="9" style="21" bestFit="1" customWidth="1"/>
    <col min="7443" max="7682" width="9.140625" style="21"/>
    <col min="7683" max="7683" width="4.7109375" style="21" bestFit="1" customWidth="1"/>
    <col min="7684" max="7684" width="9.7109375" style="21" bestFit="1" customWidth="1"/>
    <col min="7685" max="7685" width="10" style="21" bestFit="1" customWidth="1"/>
    <col min="7686" max="7686" width="8.85546875" style="21" bestFit="1" customWidth="1"/>
    <col min="7687" max="7687" width="22.85546875" style="21" customWidth="1"/>
    <col min="7688" max="7688" width="59.7109375" style="21" bestFit="1" customWidth="1"/>
    <col min="7689" max="7689" width="57.85546875" style="21" bestFit="1" customWidth="1"/>
    <col min="7690" max="7690" width="35.28515625" style="21" bestFit="1" customWidth="1"/>
    <col min="7691" max="7691" width="28.140625" style="21" bestFit="1" customWidth="1"/>
    <col min="7692" max="7692" width="33.140625" style="21" bestFit="1" customWidth="1"/>
    <col min="7693" max="7693" width="26" style="21" bestFit="1" customWidth="1"/>
    <col min="7694" max="7694" width="19.140625" style="21" bestFit="1" customWidth="1"/>
    <col min="7695" max="7695" width="10.42578125" style="21" customWidth="1"/>
    <col min="7696" max="7696" width="11.85546875" style="21" customWidth="1"/>
    <col min="7697" max="7697" width="14.7109375" style="21" customWidth="1"/>
    <col min="7698" max="7698" width="9" style="21" bestFit="1" customWidth="1"/>
    <col min="7699" max="7938" width="9.140625" style="21"/>
    <col min="7939" max="7939" width="4.7109375" style="21" bestFit="1" customWidth="1"/>
    <col min="7940" max="7940" width="9.7109375" style="21" bestFit="1" customWidth="1"/>
    <col min="7941" max="7941" width="10" style="21" bestFit="1" customWidth="1"/>
    <col min="7942" max="7942" width="8.85546875" style="21" bestFit="1" customWidth="1"/>
    <col min="7943" max="7943" width="22.85546875" style="21" customWidth="1"/>
    <col min="7944" max="7944" width="59.7109375" style="21" bestFit="1" customWidth="1"/>
    <col min="7945" max="7945" width="57.85546875" style="21" bestFit="1" customWidth="1"/>
    <col min="7946" max="7946" width="35.28515625" style="21" bestFit="1" customWidth="1"/>
    <col min="7947" max="7947" width="28.140625" style="21" bestFit="1" customWidth="1"/>
    <col min="7948" max="7948" width="33.140625" style="21" bestFit="1" customWidth="1"/>
    <col min="7949" max="7949" width="26" style="21" bestFit="1" customWidth="1"/>
    <col min="7950" max="7950" width="19.140625" style="21" bestFit="1" customWidth="1"/>
    <col min="7951" max="7951" width="10.42578125" style="21" customWidth="1"/>
    <col min="7952" max="7952" width="11.85546875" style="21" customWidth="1"/>
    <col min="7953" max="7953" width="14.7109375" style="21" customWidth="1"/>
    <col min="7954" max="7954" width="9" style="21" bestFit="1" customWidth="1"/>
    <col min="7955" max="8194" width="9.140625" style="21"/>
    <col min="8195" max="8195" width="4.7109375" style="21" bestFit="1" customWidth="1"/>
    <col min="8196" max="8196" width="9.7109375" style="21" bestFit="1" customWidth="1"/>
    <col min="8197" max="8197" width="10" style="21" bestFit="1" customWidth="1"/>
    <col min="8198" max="8198" width="8.85546875" style="21" bestFit="1" customWidth="1"/>
    <col min="8199" max="8199" width="22.85546875" style="21" customWidth="1"/>
    <col min="8200" max="8200" width="59.7109375" style="21" bestFit="1" customWidth="1"/>
    <col min="8201" max="8201" width="57.85546875" style="21" bestFit="1" customWidth="1"/>
    <col min="8202" max="8202" width="35.28515625" style="21" bestFit="1" customWidth="1"/>
    <col min="8203" max="8203" width="28.140625" style="21" bestFit="1" customWidth="1"/>
    <col min="8204" max="8204" width="33.140625" style="21" bestFit="1" customWidth="1"/>
    <col min="8205" max="8205" width="26" style="21" bestFit="1" customWidth="1"/>
    <col min="8206" max="8206" width="19.140625" style="21" bestFit="1" customWidth="1"/>
    <col min="8207" max="8207" width="10.42578125" style="21" customWidth="1"/>
    <col min="8208" max="8208" width="11.85546875" style="21" customWidth="1"/>
    <col min="8209" max="8209" width="14.7109375" style="21" customWidth="1"/>
    <col min="8210" max="8210" width="9" style="21" bestFit="1" customWidth="1"/>
    <col min="8211" max="8450" width="9.140625" style="21"/>
    <col min="8451" max="8451" width="4.7109375" style="21" bestFit="1" customWidth="1"/>
    <col min="8452" max="8452" width="9.7109375" style="21" bestFit="1" customWidth="1"/>
    <col min="8453" max="8453" width="10" style="21" bestFit="1" customWidth="1"/>
    <col min="8454" max="8454" width="8.85546875" style="21" bestFit="1" customWidth="1"/>
    <col min="8455" max="8455" width="22.85546875" style="21" customWidth="1"/>
    <col min="8456" max="8456" width="59.7109375" style="21" bestFit="1" customWidth="1"/>
    <col min="8457" max="8457" width="57.85546875" style="21" bestFit="1" customWidth="1"/>
    <col min="8458" max="8458" width="35.28515625" style="21" bestFit="1" customWidth="1"/>
    <col min="8459" max="8459" width="28.140625" style="21" bestFit="1" customWidth="1"/>
    <col min="8460" max="8460" width="33.140625" style="21" bestFit="1" customWidth="1"/>
    <col min="8461" max="8461" width="26" style="21" bestFit="1" customWidth="1"/>
    <col min="8462" max="8462" width="19.140625" style="21" bestFit="1" customWidth="1"/>
    <col min="8463" max="8463" width="10.42578125" style="21" customWidth="1"/>
    <col min="8464" max="8464" width="11.85546875" style="21" customWidth="1"/>
    <col min="8465" max="8465" width="14.7109375" style="21" customWidth="1"/>
    <col min="8466" max="8466" width="9" style="21" bestFit="1" customWidth="1"/>
    <col min="8467" max="8706" width="9.140625" style="21"/>
    <col min="8707" max="8707" width="4.7109375" style="21" bestFit="1" customWidth="1"/>
    <col min="8708" max="8708" width="9.7109375" style="21" bestFit="1" customWidth="1"/>
    <col min="8709" max="8709" width="10" style="21" bestFit="1" customWidth="1"/>
    <col min="8710" max="8710" width="8.85546875" style="21" bestFit="1" customWidth="1"/>
    <col min="8711" max="8711" width="22.85546875" style="21" customWidth="1"/>
    <col min="8712" max="8712" width="59.7109375" style="21" bestFit="1" customWidth="1"/>
    <col min="8713" max="8713" width="57.85546875" style="21" bestFit="1" customWidth="1"/>
    <col min="8714" max="8714" width="35.28515625" style="21" bestFit="1" customWidth="1"/>
    <col min="8715" max="8715" width="28.140625" style="21" bestFit="1" customWidth="1"/>
    <col min="8716" max="8716" width="33.140625" style="21" bestFit="1" customWidth="1"/>
    <col min="8717" max="8717" width="26" style="21" bestFit="1" customWidth="1"/>
    <col min="8718" max="8718" width="19.140625" style="21" bestFit="1" customWidth="1"/>
    <col min="8719" max="8719" width="10.42578125" style="21" customWidth="1"/>
    <col min="8720" max="8720" width="11.85546875" style="21" customWidth="1"/>
    <col min="8721" max="8721" width="14.7109375" style="21" customWidth="1"/>
    <col min="8722" max="8722" width="9" style="21" bestFit="1" customWidth="1"/>
    <col min="8723" max="8962" width="9.140625" style="21"/>
    <col min="8963" max="8963" width="4.7109375" style="21" bestFit="1" customWidth="1"/>
    <col min="8964" max="8964" width="9.7109375" style="21" bestFit="1" customWidth="1"/>
    <col min="8965" max="8965" width="10" style="21" bestFit="1" customWidth="1"/>
    <col min="8966" max="8966" width="8.85546875" style="21" bestFit="1" customWidth="1"/>
    <col min="8967" max="8967" width="22.85546875" style="21" customWidth="1"/>
    <col min="8968" max="8968" width="59.7109375" style="21" bestFit="1" customWidth="1"/>
    <col min="8969" max="8969" width="57.85546875" style="21" bestFit="1" customWidth="1"/>
    <col min="8970" max="8970" width="35.28515625" style="21" bestFit="1" customWidth="1"/>
    <col min="8971" max="8971" width="28.140625" style="21" bestFit="1" customWidth="1"/>
    <col min="8972" max="8972" width="33.140625" style="21" bestFit="1" customWidth="1"/>
    <col min="8973" max="8973" width="26" style="21" bestFit="1" customWidth="1"/>
    <col min="8974" max="8974" width="19.140625" style="21" bestFit="1" customWidth="1"/>
    <col min="8975" max="8975" width="10.42578125" style="21" customWidth="1"/>
    <col min="8976" max="8976" width="11.85546875" style="21" customWidth="1"/>
    <col min="8977" max="8977" width="14.7109375" style="21" customWidth="1"/>
    <col min="8978" max="8978" width="9" style="21" bestFit="1" customWidth="1"/>
    <col min="8979" max="9218" width="9.140625" style="21"/>
    <col min="9219" max="9219" width="4.7109375" style="21" bestFit="1" customWidth="1"/>
    <col min="9220" max="9220" width="9.7109375" style="21" bestFit="1" customWidth="1"/>
    <col min="9221" max="9221" width="10" style="21" bestFit="1" customWidth="1"/>
    <col min="9222" max="9222" width="8.85546875" style="21" bestFit="1" customWidth="1"/>
    <col min="9223" max="9223" width="22.85546875" style="21" customWidth="1"/>
    <col min="9224" max="9224" width="59.7109375" style="21" bestFit="1" customWidth="1"/>
    <col min="9225" max="9225" width="57.85546875" style="21" bestFit="1" customWidth="1"/>
    <col min="9226" max="9226" width="35.28515625" style="21" bestFit="1" customWidth="1"/>
    <col min="9227" max="9227" width="28.140625" style="21" bestFit="1" customWidth="1"/>
    <col min="9228" max="9228" width="33.140625" style="21" bestFit="1" customWidth="1"/>
    <col min="9229" max="9229" width="26" style="21" bestFit="1" customWidth="1"/>
    <col min="9230" max="9230" width="19.140625" style="21" bestFit="1" customWidth="1"/>
    <col min="9231" max="9231" width="10.42578125" style="21" customWidth="1"/>
    <col min="9232" max="9232" width="11.85546875" style="21" customWidth="1"/>
    <col min="9233" max="9233" width="14.7109375" style="21" customWidth="1"/>
    <col min="9234" max="9234" width="9" style="21" bestFit="1" customWidth="1"/>
    <col min="9235" max="9474" width="9.140625" style="21"/>
    <col min="9475" max="9475" width="4.7109375" style="21" bestFit="1" customWidth="1"/>
    <col min="9476" max="9476" width="9.7109375" style="21" bestFit="1" customWidth="1"/>
    <col min="9477" max="9477" width="10" style="21" bestFit="1" customWidth="1"/>
    <col min="9478" max="9478" width="8.85546875" style="21" bestFit="1" customWidth="1"/>
    <col min="9479" max="9479" width="22.85546875" style="21" customWidth="1"/>
    <col min="9480" max="9480" width="59.7109375" style="21" bestFit="1" customWidth="1"/>
    <col min="9481" max="9481" width="57.85546875" style="21" bestFit="1" customWidth="1"/>
    <col min="9482" max="9482" width="35.28515625" style="21" bestFit="1" customWidth="1"/>
    <col min="9483" max="9483" width="28.140625" style="21" bestFit="1" customWidth="1"/>
    <col min="9484" max="9484" width="33.140625" style="21" bestFit="1" customWidth="1"/>
    <col min="9485" max="9485" width="26" style="21" bestFit="1" customWidth="1"/>
    <col min="9486" max="9486" width="19.140625" style="21" bestFit="1" customWidth="1"/>
    <col min="9487" max="9487" width="10.42578125" style="21" customWidth="1"/>
    <col min="9488" max="9488" width="11.85546875" style="21" customWidth="1"/>
    <col min="9489" max="9489" width="14.7109375" style="21" customWidth="1"/>
    <col min="9490" max="9490" width="9" style="21" bestFit="1" customWidth="1"/>
    <col min="9491" max="9730" width="9.140625" style="21"/>
    <col min="9731" max="9731" width="4.7109375" style="21" bestFit="1" customWidth="1"/>
    <col min="9732" max="9732" width="9.7109375" style="21" bestFit="1" customWidth="1"/>
    <col min="9733" max="9733" width="10" style="21" bestFit="1" customWidth="1"/>
    <col min="9734" max="9734" width="8.85546875" style="21" bestFit="1" customWidth="1"/>
    <col min="9735" max="9735" width="22.85546875" style="21" customWidth="1"/>
    <col min="9736" max="9736" width="59.7109375" style="21" bestFit="1" customWidth="1"/>
    <col min="9737" max="9737" width="57.85546875" style="21" bestFit="1" customWidth="1"/>
    <col min="9738" max="9738" width="35.28515625" style="21" bestFit="1" customWidth="1"/>
    <col min="9739" max="9739" width="28.140625" style="21" bestFit="1" customWidth="1"/>
    <col min="9740" max="9740" width="33.140625" style="21" bestFit="1" customWidth="1"/>
    <col min="9741" max="9741" width="26" style="21" bestFit="1" customWidth="1"/>
    <col min="9742" max="9742" width="19.140625" style="21" bestFit="1" customWidth="1"/>
    <col min="9743" max="9743" width="10.42578125" style="21" customWidth="1"/>
    <col min="9744" max="9744" width="11.85546875" style="21" customWidth="1"/>
    <col min="9745" max="9745" width="14.7109375" style="21" customWidth="1"/>
    <col min="9746" max="9746" width="9" style="21" bestFit="1" customWidth="1"/>
    <col min="9747" max="9986" width="9.140625" style="21"/>
    <col min="9987" max="9987" width="4.7109375" style="21" bestFit="1" customWidth="1"/>
    <col min="9988" max="9988" width="9.7109375" style="21" bestFit="1" customWidth="1"/>
    <col min="9989" max="9989" width="10" style="21" bestFit="1" customWidth="1"/>
    <col min="9990" max="9990" width="8.85546875" style="21" bestFit="1" customWidth="1"/>
    <col min="9991" max="9991" width="22.85546875" style="21" customWidth="1"/>
    <col min="9992" max="9992" width="59.7109375" style="21" bestFit="1" customWidth="1"/>
    <col min="9993" max="9993" width="57.85546875" style="21" bestFit="1" customWidth="1"/>
    <col min="9994" max="9994" width="35.28515625" style="21" bestFit="1" customWidth="1"/>
    <col min="9995" max="9995" width="28.140625" style="21" bestFit="1" customWidth="1"/>
    <col min="9996" max="9996" width="33.140625" style="21" bestFit="1" customWidth="1"/>
    <col min="9997" max="9997" width="26" style="21" bestFit="1" customWidth="1"/>
    <col min="9998" max="9998" width="19.140625" style="21" bestFit="1" customWidth="1"/>
    <col min="9999" max="9999" width="10.42578125" style="21" customWidth="1"/>
    <col min="10000" max="10000" width="11.85546875" style="21" customWidth="1"/>
    <col min="10001" max="10001" width="14.7109375" style="21" customWidth="1"/>
    <col min="10002" max="10002" width="9" style="21" bestFit="1" customWidth="1"/>
    <col min="10003" max="10242" width="9.140625" style="21"/>
    <col min="10243" max="10243" width="4.7109375" style="21" bestFit="1" customWidth="1"/>
    <col min="10244" max="10244" width="9.7109375" style="21" bestFit="1" customWidth="1"/>
    <col min="10245" max="10245" width="10" style="21" bestFit="1" customWidth="1"/>
    <col min="10246" max="10246" width="8.85546875" style="21" bestFit="1" customWidth="1"/>
    <col min="10247" max="10247" width="22.85546875" style="21" customWidth="1"/>
    <col min="10248" max="10248" width="59.7109375" style="21" bestFit="1" customWidth="1"/>
    <col min="10249" max="10249" width="57.85546875" style="21" bestFit="1" customWidth="1"/>
    <col min="10250" max="10250" width="35.28515625" style="21" bestFit="1" customWidth="1"/>
    <col min="10251" max="10251" width="28.140625" style="21" bestFit="1" customWidth="1"/>
    <col min="10252" max="10252" width="33.140625" style="21" bestFit="1" customWidth="1"/>
    <col min="10253" max="10253" width="26" style="21" bestFit="1" customWidth="1"/>
    <col min="10254" max="10254" width="19.140625" style="21" bestFit="1" customWidth="1"/>
    <col min="10255" max="10255" width="10.42578125" style="21" customWidth="1"/>
    <col min="10256" max="10256" width="11.85546875" style="21" customWidth="1"/>
    <col min="10257" max="10257" width="14.7109375" style="21" customWidth="1"/>
    <col min="10258" max="10258" width="9" style="21" bestFit="1" customWidth="1"/>
    <col min="10259" max="10498" width="9.140625" style="21"/>
    <col min="10499" max="10499" width="4.7109375" style="21" bestFit="1" customWidth="1"/>
    <col min="10500" max="10500" width="9.7109375" style="21" bestFit="1" customWidth="1"/>
    <col min="10501" max="10501" width="10" style="21" bestFit="1" customWidth="1"/>
    <col min="10502" max="10502" width="8.85546875" style="21" bestFit="1" customWidth="1"/>
    <col min="10503" max="10503" width="22.85546875" style="21" customWidth="1"/>
    <col min="10504" max="10504" width="59.7109375" style="21" bestFit="1" customWidth="1"/>
    <col min="10505" max="10505" width="57.85546875" style="21" bestFit="1" customWidth="1"/>
    <col min="10506" max="10506" width="35.28515625" style="21" bestFit="1" customWidth="1"/>
    <col min="10507" max="10507" width="28.140625" style="21" bestFit="1" customWidth="1"/>
    <col min="10508" max="10508" width="33.140625" style="21" bestFit="1" customWidth="1"/>
    <col min="10509" max="10509" width="26" style="21" bestFit="1" customWidth="1"/>
    <col min="10510" max="10510" width="19.140625" style="21" bestFit="1" customWidth="1"/>
    <col min="10511" max="10511" width="10.42578125" style="21" customWidth="1"/>
    <col min="10512" max="10512" width="11.85546875" style="21" customWidth="1"/>
    <col min="10513" max="10513" width="14.7109375" style="21" customWidth="1"/>
    <col min="10514" max="10514" width="9" style="21" bestFit="1" customWidth="1"/>
    <col min="10515" max="10754" width="9.140625" style="21"/>
    <col min="10755" max="10755" width="4.7109375" style="21" bestFit="1" customWidth="1"/>
    <col min="10756" max="10756" width="9.7109375" style="21" bestFit="1" customWidth="1"/>
    <col min="10757" max="10757" width="10" style="21" bestFit="1" customWidth="1"/>
    <col min="10758" max="10758" width="8.85546875" style="21" bestFit="1" customWidth="1"/>
    <col min="10759" max="10759" width="22.85546875" style="21" customWidth="1"/>
    <col min="10760" max="10760" width="59.7109375" style="21" bestFit="1" customWidth="1"/>
    <col min="10761" max="10761" width="57.85546875" style="21" bestFit="1" customWidth="1"/>
    <col min="10762" max="10762" width="35.28515625" style="21" bestFit="1" customWidth="1"/>
    <col min="10763" max="10763" width="28.140625" style="21" bestFit="1" customWidth="1"/>
    <col min="10764" max="10764" width="33.140625" style="21" bestFit="1" customWidth="1"/>
    <col min="10765" max="10765" width="26" style="21" bestFit="1" customWidth="1"/>
    <col min="10766" max="10766" width="19.140625" style="21" bestFit="1" customWidth="1"/>
    <col min="10767" max="10767" width="10.42578125" style="21" customWidth="1"/>
    <col min="10768" max="10768" width="11.85546875" style="21" customWidth="1"/>
    <col min="10769" max="10769" width="14.7109375" style="21" customWidth="1"/>
    <col min="10770" max="10770" width="9" style="21" bestFit="1" customWidth="1"/>
    <col min="10771" max="11010" width="9.140625" style="21"/>
    <col min="11011" max="11011" width="4.7109375" style="21" bestFit="1" customWidth="1"/>
    <col min="11012" max="11012" width="9.7109375" style="21" bestFit="1" customWidth="1"/>
    <col min="11013" max="11013" width="10" style="21" bestFit="1" customWidth="1"/>
    <col min="11014" max="11014" width="8.85546875" style="21" bestFit="1" customWidth="1"/>
    <col min="11015" max="11015" width="22.85546875" style="21" customWidth="1"/>
    <col min="11016" max="11016" width="59.7109375" style="21" bestFit="1" customWidth="1"/>
    <col min="11017" max="11017" width="57.85546875" style="21" bestFit="1" customWidth="1"/>
    <col min="11018" max="11018" width="35.28515625" style="21" bestFit="1" customWidth="1"/>
    <col min="11019" max="11019" width="28.140625" style="21" bestFit="1" customWidth="1"/>
    <col min="11020" max="11020" width="33.140625" style="21" bestFit="1" customWidth="1"/>
    <col min="11021" max="11021" width="26" style="21" bestFit="1" customWidth="1"/>
    <col min="11022" max="11022" width="19.140625" style="21" bestFit="1" customWidth="1"/>
    <col min="11023" max="11023" width="10.42578125" style="21" customWidth="1"/>
    <col min="11024" max="11024" width="11.85546875" style="21" customWidth="1"/>
    <col min="11025" max="11025" width="14.7109375" style="21" customWidth="1"/>
    <col min="11026" max="11026" width="9" style="21" bestFit="1" customWidth="1"/>
    <col min="11027" max="11266" width="9.140625" style="21"/>
    <col min="11267" max="11267" width="4.7109375" style="21" bestFit="1" customWidth="1"/>
    <col min="11268" max="11268" width="9.7109375" style="21" bestFit="1" customWidth="1"/>
    <col min="11269" max="11269" width="10" style="21" bestFit="1" customWidth="1"/>
    <col min="11270" max="11270" width="8.85546875" style="21" bestFit="1" customWidth="1"/>
    <col min="11271" max="11271" width="22.85546875" style="21" customWidth="1"/>
    <col min="11272" max="11272" width="59.7109375" style="21" bestFit="1" customWidth="1"/>
    <col min="11273" max="11273" width="57.85546875" style="21" bestFit="1" customWidth="1"/>
    <col min="11274" max="11274" width="35.28515625" style="21" bestFit="1" customWidth="1"/>
    <col min="11275" max="11275" width="28.140625" style="21" bestFit="1" customWidth="1"/>
    <col min="11276" max="11276" width="33.140625" style="21" bestFit="1" customWidth="1"/>
    <col min="11277" max="11277" width="26" style="21" bestFit="1" customWidth="1"/>
    <col min="11278" max="11278" width="19.140625" style="21" bestFit="1" customWidth="1"/>
    <col min="11279" max="11279" width="10.42578125" style="21" customWidth="1"/>
    <col min="11280" max="11280" width="11.85546875" style="21" customWidth="1"/>
    <col min="11281" max="11281" width="14.7109375" style="21" customWidth="1"/>
    <col min="11282" max="11282" width="9" style="21" bestFit="1" customWidth="1"/>
    <col min="11283" max="11522" width="9.140625" style="21"/>
    <col min="11523" max="11523" width="4.7109375" style="21" bestFit="1" customWidth="1"/>
    <col min="11524" max="11524" width="9.7109375" style="21" bestFit="1" customWidth="1"/>
    <col min="11525" max="11525" width="10" style="21" bestFit="1" customWidth="1"/>
    <col min="11526" max="11526" width="8.85546875" style="21" bestFit="1" customWidth="1"/>
    <col min="11527" max="11527" width="22.85546875" style="21" customWidth="1"/>
    <col min="11528" max="11528" width="59.7109375" style="21" bestFit="1" customWidth="1"/>
    <col min="11529" max="11529" width="57.85546875" style="21" bestFit="1" customWidth="1"/>
    <col min="11530" max="11530" width="35.28515625" style="21" bestFit="1" customWidth="1"/>
    <col min="11531" max="11531" width="28.140625" style="21" bestFit="1" customWidth="1"/>
    <col min="11532" max="11532" width="33.140625" style="21" bestFit="1" customWidth="1"/>
    <col min="11533" max="11533" width="26" style="21" bestFit="1" customWidth="1"/>
    <col min="11534" max="11534" width="19.140625" style="21" bestFit="1" customWidth="1"/>
    <col min="11535" max="11535" width="10.42578125" style="21" customWidth="1"/>
    <col min="11536" max="11536" width="11.85546875" style="21" customWidth="1"/>
    <col min="11537" max="11537" width="14.7109375" style="21" customWidth="1"/>
    <col min="11538" max="11538" width="9" style="21" bestFit="1" customWidth="1"/>
    <col min="11539" max="11778" width="9.140625" style="21"/>
    <col min="11779" max="11779" width="4.7109375" style="21" bestFit="1" customWidth="1"/>
    <col min="11780" max="11780" width="9.7109375" style="21" bestFit="1" customWidth="1"/>
    <col min="11781" max="11781" width="10" style="21" bestFit="1" customWidth="1"/>
    <col min="11782" max="11782" width="8.85546875" style="21" bestFit="1" customWidth="1"/>
    <col min="11783" max="11783" width="22.85546875" style="21" customWidth="1"/>
    <col min="11784" max="11784" width="59.7109375" style="21" bestFit="1" customWidth="1"/>
    <col min="11785" max="11785" width="57.85546875" style="21" bestFit="1" customWidth="1"/>
    <col min="11786" max="11786" width="35.28515625" style="21" bestFit="1" customWidth="1"/>
    <col min="11787" max="11787" width="28.140625" style="21" bestFit="1" customWidth="1"/>
    <col min="11788" max="11788" width="33.140625" style="21" bestFit="1" customWidth="1"/>
    <col min="11789" max="11789" width="26" style="21" bestFit="1" customWidth="1"/>
    <col min="11790" max="11790" width="19.140625" style="21" bestFit="1" customWidth="1"/>
    <col min="11791" max="11791" width="10.42578125" style="21" customWidth="1"/>
    <col min="11792" max="11792" width="11.85546875" style="21" customWidth="1"/>
    <col min="11793" max="11793" width="14.7109375" style="21" customWidth="1"/>
    <col min="11794" max="11794" width="9" style="21" bestFit="1" customWidth="1"/>
    <col min="11795" max="12034" width="9.140625" style="21"/>
    <col min="12035" max="12035" width="4.7109375" style="21" bestFit="1" customWidth="1"/>
    <col min="12036" max="12036" width="9.7109375" style="21" bestFit="1" customWidth="1"/>
    <col min="12037" max="12037" width="10" style="21" bestFit="1" customWidth="1"/>
    <col min="12038" max="12038" width="8.85546875" style="21" bestFit="1" customWidth="1"/>
    <col min="12039" max="12039" width="22.85546875" style="21" customWidth="1"/>
    <col min="12040" max="12040" width="59.7109375" style="21" bestFit="1" customWidth="1"/>
    <col min="12041" max="12041" width="57.85546875" style="21" bestFit="1" customWidth="1"/>
    <col min="12042" max="12042" width="35.28515625" style="21" bestFit="1" customWidth="1"/>
    <col min="12043" max="12043" width="28.140625" style="21" bestFit="1" customWidth="1"/>
    <col min="12044" max="12044" width="33.140625" style="21" bestFit="1" customWidth="1"/>
    <col min="12045" max="12045" width="26" style="21" bestFit="1" customWidth="1"/>
    <col min="12046" max="12046" width="19.140625" style="21" bestFit="1" customWidth="1"/>
    <col min="12047" max="12047" width="10.42578125" style="21" customWidth="1"/>
    <col min="12048" max="12048" width="11.85546875" style="21" customWidth="1"/>
    <col min="12049" max="12049" width="14.7109375" style="21" customWidth="1"/>
    <col min="12050" max="12050" width="9" style="21" bestFit="1" customWidth="1"/>
    <col min="12051" max="12290" width="9.140625" style="21"/>
    <col min="12291" max="12291" width="4.7109375" style="21" bestFit="1" customWidth="1"/>
    <col min="12292" max="12292" width="9.7109375" style="21" bestFit="1" customWidth="1"/>
    <col min="12293" max="12293" width="10" style="21" bestFit="1" customWidth="1"/>
    <col min="12294" max="12294" width="8.85546875" style="21" bestFit="1" customWidth="1"/>
    <col min="12295" max="12295" width="22.85546875" style="21" customWidth="1"/>
    <col min="12296" max="12296" width="59.7109375" style="21" bestFit="1" customWidth="1"/>
    <col min="12297" max="12297" width="57.85546875" style="21" bestFit="1" customWidth="1"/>
    <col min="12298" max="12298" width="35.28515625" style="21" bestFit="1" customWidth="1"/>
    <col min="12299" max="12299" width="28.140625" style="21" bestFit="1" customWidth="1"/>
    <col min="12300" max="12300" width="33.140625" style="21" bestFit="1" customWidth="1"/>
    <col min="12301" max="12301" width="26" style="21" bestFit="1" customWidth="1"/>
    <col min="12302" max="12302" width="19.140625" style="21" bestFit="1" customWidth="1"/>
    <col min="12303" max="12303" width="10.42578125" style="21" customWidth="1"/>
    <col min="12304" max="12304" width="11.85546875" style="21" customWidth="1"/>
    <col min="12305" max="12305" width="14.7109375" style="21" customWidth="1"/>
    <col min="12306" max="12306" width="9" style="21" bestFit="1" customWidth="1"/>
    <col min="12307" max="12546" width="9.140625" style="21"/>
    <col min="12547" max="12547" width="4.7109375" style="21" bestFit="1" customWidth="1"/>
    <col min="12548" max="12548" width="9.7109375" style="21" bestFit="1" customWidth="1"/>
    <col min="12549" max="12549" width="10" style="21" bestFit="1" customWidth="1"/>
    <col min="12550" max="12550" width="8.85546875" style="21" bestFit="1" customWidth="1"/>
    <col min="12551" max="12551" width="22.85546875" style="21" customWidth="1"/>
    <col min="12552" max="12552" width="59.7109375" style="21" bestFit="1" customWidth="1"/>
    <col min="12553" max="12553" width="57.85546875" style="21" bestFit="1" customWidth="1"/>
    <col min="12554" max="12554" width="35.28515625" style="21" bestFit="1" customWidth="1"/>
    <col min="12555" max="12555" width="28.140625" style="21" bestFit="1" customWidth="1"/>
    <col min="12556" max="12556" width="33.140625" style="21" bestFit="1" customWidth="1"/>
    <col min="12557" max="12557" width="26" style="21" bestFit="1" customWidth="1"/>
    <col min="12558" max="12558" width="19.140625" style="21" bestFit="1" customWidth="1"/>
    <col min="12559" max="12559" width="10.42578125" style="21" customWidth="1"/>
    <col min="12560" max="12560" width="11.85546875" style="21" customWidth="1"/>
    <col min="12561" max="12561" width="14.7109375" style="21" customWidth="1"/>
    <col min="12562" max="12562" width="9" style="21" bestFit="1" customWidth="1"/>
    <col min="12563" max="12802" width="9.140625" style="21"/>
    <col min="12803" max="12803" width="4.7109375" style="21" bestFit="1" customWidth="1"/>
    <col min="12804" max="12804" width="9.7109375" style="21" bestFit="1" customWidth="1"/>
    <col min="12805" max="12805" width="10" style="21" bestFit="1" customWidth="1"/>
    <col min="12806" max="12806" width="8.85546875" style="21" bestFit="1" customWidth="1"/>
    <col min="12807" max="12807" width="22.85546875" style="21" customWidth="1"/>
    <col min="12808" max="12808" width="59.7109375" style="21" bestFit="1" customWidth="1"/>
    <col min="12809" max="12809" width="57.85546875" style="21" bestFit="1" customWidth="1"/>
    <col min="12810" max="12810" width="35.28515625" style="21" bestFit="1" customWidth="1"/>
    <col min="12811" max="12811" width="28.140625" style="21" bestFit="1" customWidth="1"/>
    <col min="12812" max="12812" width="33.140625" style="21" bestFit="1" customWidth="1"/>
    <col min="12813" max="12813" width="26" style="21" bestFit="1" customWidth="1"/>
    <col min="12814" max="12814" width="19.140625" style="21" bestFit="1" customWidth="1"/>
    <col min="12815" max="12815" width="10.42578125" style="21" customWidth="1"/>
    <col min="12816" max="12816" width="11.85546875" style="21" customWidth="1"/>
    <col min="12817" max="12817" width="14.7109375" style="21" customWidth="1"/>
    <col min="12818" max="12818" width="9" style="21" bestFit="1" customWidth="1"/>
    <col min="12819" max="13058" width="9.140625" style="21"/>
    <col min="13059" max="13059" width="4.7109375" style="21" bestFit="1" customWidth="1"/>
    <col min="13060" max="13060" width="9.7109375" style="21" bestFit="1" customWidth="1"/>
    <col min="13061" max="13061" width="10" style="21" bestFit="1" customWidth="1"/>
    <col min="13062" max="13062" width="8.85546875" style="21" bestFit="1" customWidth="1"/>
    <col min="13063" max="13063" width="22.85546875" style="21" customWidth="1"/>
    <col min="13064" max="13064" width="59.7109375" style="21" bestFit="1" customWidth="1"/>
    <col min="13065" max="13065" width="57.85546875" style="21" bestFit="1" customWidth="1"/>
    <col min="13066" max="13066" width="35.28515625" style="21" bestFit="1" customWidth="1"/>
    <col min="13067" max="13067" width="28.140625" style="21" bestFit="1" customWidth="1"/>
    <col min="13068" max="13068" width="33.140625" style="21" bestFit="1" customWidth="1"/>
    <col min="13069" max="13069" width="26" style="21" bestFit="1" customWidth="1"/>
    <col min="13070" max="13070" width="19.140625" style="21" bestFit="1" customWidth="1"/>
    <col min="13071" max="13071" width="10.42578125" style="21" customWidth="1"/>
    <col min="13072" max="13072" width="11.85546875" style="21" customWidth="1"/>
    <col min="13073" max="13073" width="14.7109375" style="21" customWidth="1"/>
    <col min="13074" max="13074" width="9" style="21" bestFit="1" customWidth="1"/>
    <col min="13075" max="13314" width="9.140625" style="21"/>
    <col min="13315" max="13315" width="4.7109375" style="21" bestFit="1" customWidth="1"/>
    <col min="13316" max="13316" width="9.7109375" style="21" bestFit="1" customWidth="1"/>
    <col min="13317" max="13317" width="10" style="21" bestFit="1" customWidth="1"/>
    <col min="13318" max="13318" width="8.85546875" style="21" bestFit="1" customWidth="1"/>
    <col min="13319" max="13319" width="22.85546875" style="21" customWidth="1"/>
    <col min="13320" max="13320" width="59.7109375" style="21" bestFit="1" customWidth="1"/>
    <col min="13321" max="13321" width="57.85546875" style="21" bestFit="1" customWidth="1"/>
    <col min="13322" max="13322" width="35.28515625" style="21" bestFit="1" customWidth="1"/>
    <col min="13323" max="13323" width="28.140625" style="21" bestFit="1" customWidth="1"/>
    <col min="13324" max="13324" width="33.140625" style="21" bestFit="1" customWidth="1"/>
    <col min="13325" max="13325" width="26" style="21" bestFit="1" customWidth="1"/>
    <col min="13326" max="13326" width="19.140625" style="21" bestFit="1" customWidth="1"/>
    <col min="13327" max="13327" width="10.42578125" style="21" customWidth="1"/>
    <col min="13328" max="13328" width="11.85546875" style="21" customWidth="1"/>
    <col min="13329" max="13329" width="14.7109375" style="21" customWidth="1"/>
    <col min="13330" max="13330" width="9" style="21" bestFit="1" customWidth="1"/>
    <col min="13331" max="13570" width="9.140625" style="21"/>
    <col min="13571" max="13571" width="4.7109375" style="21" bestFit="1" customWidth="1"/>
    <col min="13572" max="13572" width="9.7109375" style="21" bestFit="1" customWidth="1"/>
    <col min="13573" max="13573" width="10" style="21" bestFit="1" customWidth="1"/>
    <col min="13574" max="13574" width="8.85546875" style="21" bestFit="1" customWidth="1"/>
    <col min="13575" max="13575" width="22.85546875" style="21" customWidth="1"/>
    <col min="13576" max="13576" width="59.7109375" style="21" bestFit="1" customWidth="1"/>
    <col min="13577" max="13577" width="57.85546875" style="21" bestFit="1" customWidth="1"/>
    <col min="13578" max="13578" width="35.28515625" style="21" bestFit="1" customWidth="1"/>
    <col min="13579" max="13579" width="28.140625" style="21" bestFit="1" customWidth="1"/>
    <col min="13580" max="13580" width="33.140625" style="21" bestFit="1" customWidth="1"/>
    <col min="13581" max="13581" width="26" style="21" bestFit="1" customWidth="1"/>
    <col min="13582" max="13582" width="19.140625" style="21" bestFit="1" customWidth="1"/>
    <col min="13583" max="13583" width="10.42578125" style="21" customWidth="1"/>
    <col min="13584" max="13584" width="11.85546875" style="21" customWidth="1"/>
    <col min="13585" max="13585" width="14.7109375" style="21" customWidth="1"/>
    <col min="13586" max="13586" width="9" style="21" bestFit="1" customWidth="1"/>
    <col min="13587" max="13826" width="9.140625" style="21"/>
    <col min="13827" max="13827" width="4.7109375" style="21" bestFit="1" customWidth="1"/>
    <col min="13828" max="13828" width="9.7109375" style="21" bestFit="1" customWidth="1"/>
    <col min="13829" max="13829" width="10" style="21" bestFit="1" customWidth="1"/>
    <col min="13830" max="13830" width="8.85546875" style="21" bestFit="1" customWidth="1"/>
    <col min="13831" max="13831" width="22.85546875" style="21" customWidth="1"/>
    <col min="13832" max="13832" width="59.7109375" style="21" bestFit="1" customWidth="1"/>
    <col min="13833" max="13833" width="57.85546875" style="21" bestFit="1" customWidth="1"/>
    <col min="13834" max="13834" width="35.28515625" style="21" bestFit="1" customWidth="1"/>
    <col min="13835" max="13835" width="28.140625" style="21" bestFit="1" customWidth="1"/>
    <col min="13836" max="13836" width="33.140625" style="21" bestFit="1" customWidth="1"/>
    <col min="13837" max="13837" width="26" style="21" bestFit="1" customWidth="1"/>
    <col min="13838" max="13838" width="19.140625" style="21" bestFit="1" customWidth="1"/>
    <col min="13839" max="13839" width="10.42578125" style="21" customWidth="1"/>
    <col min="13840" max="13840" width="11.85546875" style="21" customWidth="1"/>
    <col min="13841" max="13841" width="14.7109375" style="21" customWidth="1"/>
    <col min="13842" max="13842" width="9" style="21" bestFit="1" customWidth="1"/>
    <col min="13843" max="14082" width="9.140625" style="21"/>
    <col min="14083" max="14083" width="4.7109375" style="21" bestFit="1" customWidth="1"/>
    <col min="14084" max="14084" width="9.7109375" style="21" bestFit="1" customWidth="1"/>
    <col min="14085" max="14085" width="10" style="21" bestFit="1" customWidth="1"/>
    <col min="14086" max="14086" width="8.85546875" style="21" bestFit="1" customWidth="1"/>
    <col min="14087" max="14087" width="22.85546875" style="21" customWidth="1"/>
    <col min="14088" max="14088" width="59.7109375" style="21" bestFit="1" customWidth="1"/>
    <col min="14089" max="14089" width="57.85546875" style="21" bestFit="1" customWidth="1"/>
    <col min="14090" max="14090" width="35.28515625" style="21" bestFit="1" customWidth="1"/>
    <col min="14091" max="14091" width="28.140625" style="21" bestFit="1" customWidth="1"/>
    <col min="14092" max="14092" width="33.140625" style="21" bestFit="1" customWidth="1"/>
    <col min="14093" max="14093" width="26" style="21" bestFit="1" customWidth="1"/>
    <col min="14094" max="14094" width="19.140625" style="21" bestFit="1" customWidth="1"/>
    <col min="14095" max="14095" width="10.42578125" style="21" customWidth="1"/>
    <col min="14096" max="14096" width="11.85546875" style="21" customWidth="1"/>
    <col min="14097" max="14097" width="14.7109375" style="21" customWidth="1"/>
    <col min="14098" max="14098" width="9" style="21" bestFit="1" customWidth="1"/>
    <col min="14099" max="14338" width="9.140625" style="21"/>
    <col min="14339" max="14339" width="4.7109375" style="21" bestFit="1" customWidth="1"/>
    <col min="14340" max="14340" width="9.7109375" style="21" bestFit="1" customWidth="1"/>
    <col min="14341" max="14341" width="10" style="21" bestFit="1" customWidth="1"/>
    <col min="14342" max="14342" width="8.85546875" style="21" bestFit="1" customWidth="1"/>
    <col min="14343" max="14343" width="22.85546875" style="21" customWidth="1"/>
    <col min="14344" max="14344" width="59.7109375" style="21" bestFit="1" customWidth="1"/>
    <col min="14345" max="14345" width="57.85546875" style="21" bestFit="1" customWidth="1"/>
    <col min="14346" max="14346" width="35.28515625" style="21" bestFit="1" customWidth="1"/>
    <col min="14347" max="14347" width="28.140625" style="21" bestFit="1" customWidth="1"/>
    <col min="14348" max="14348" width="33.140625" style="21" bestFit="1" customWidth="1"/>
    <col min="14349" max="14349" width="26" style="21" bestFit="1" customWidth="1"/>
    <col min="14350" max="14350" width="19.140625" style="21" bestFit="1" customWidth="1"/>
    <col min="14351" max="14351" width="10.42578125" style="21" customWidth="1"/>
    <col min="14352" max="14352" width="11.85546875" style="21" customWidth="1"/>
    <col min="14353" max="14353" width="14.7109375" style="21" customWidth="1"/>
    <col min="14354" max="14354" width="9" style="21" bestFit="1" customWidth="1"/>
    <col min="14355" max="14594" width="9.140625" style="21"/>
    <col min="14595" max="14595" width="4.7109375" style="21" bestFit="1" customWidth="1"/>
    <col min="14596" max="14596" width="9.7109375" style="21" bestFit="1" customWidth="1"/>
    <col min="14597" max="14597" width="10" style="21" bestFit="1" customWidth="1"/>
    <col min="14598" max="14598" width="8.85546875" style="21" bestFit="1" customWidth="1"/>
    <col min="14599" max="14599" width="22.85546875" style="21" customWidth="1"/>
    <col min="14600" max="14600" width="59.7109375" style="21" bestFit="1" customWidth="1"/>
    <col min="14601" max="14601" width="57.85546875" style="21" bestFit="1" customWidth="1"/>
    <col min="14602" max="14602" width="35.28515625" style="21" bestFit="1" customWidth="1"/>
    <col min="14603" max="14603" width="28.140625" style="21" bestFit="1" customWidth="1"/>
    <col min="14604" max="14604" width="33.140625" style="21" bestFit="1" customWidth="1"/>
    <col min="14605" max="14605" width="26" style="21" bestFit="1" customWidth="1"/>
    <col min="14606" max="14606" width="19.140625" style="21" bestFit="1" customWidth="1"/>
    <col min="14607" max="14607" width="10.42578125" style="21" customWidth="1"/>
    <col min="14608" max="14608" width="11.85546875" style="21" customWidth="1"/>
    <col min="14609" max="14609" width="14.7109375" style="21" customWidth="1"/>
    <col min="14610" max="14610" width="9" style="21" bestFit="1" customWidth="1"/>
    <col min="14611" max="14850" width="9.140625" style="21"/>
    <col min="14851" max="14851" width="4.7109375" style="21" bestFit="1" customWidth="1"/>
    <col min="14852" max="14852" width="9.7109375" style="21" bestFit="1" customWidth="1"/>
    <col min="14853" max="14853" width="10" style="21" bestFit="1" customWidth="1"/>
    <col min="14854" max="14854" width="8.85546875" style="21" bestFit="1" customWidth="1"/>
    <col min="14855" max="14855" width="22.85546875" style="21" customWidth="1"/>
    <col min="14856" max="14856" width="59.7109375" style="21" bestFit="1" customWidth="1"/>
    <col min="14857" max="14857" width="57.85546875" style="21" bestFit="1" customWidth="1"/>
    <col min="14858" max="14858" width="35.28515625" style="21" bestFit="1" customWidth="1"/>
    <col min="14859" max="14859" width="28.140625" style="21" bestFit="1" customWidth="1"/>
    <col min="14860" max="14860" width="33.140625" style="21" bestFit="1" customWidth="1"/>
    <col min="14861" max="14861" width="26" style="21" bestFit="1" customWidth="1"/>
    <col min="14862" max="14862" width="19.140625" style="21" bestFit="1" customWidth="1"/>
    <col min="14863" max="14863" width="10.42578125" style="21" customWidth="1"/>
    <col min="14864" max="14864" width="11.85546875" style="21" customWidth="1"/>
    <col min="14865" max="14865" width="14.7109375" style="21" customWidth="1"/>
    <col min="14866" max="14866" width="9" style="21" bestFit="1" customWidth="1"/>
    <col min="14867" max="15106" width="9.140625" style="21"/>
    <col min="15107" max="15107" width="4.7109375" style="21" bestFit="1" customWidth="1"/>
    <col min="15108" max="15108" width="9.7109375" style="21" bestFit="1" customWidth="1"/>
    <col min="15109" max="15109" width="10" style="21" bestFit="1" customWidth="1"/>
    <col min="15110" max="15110" width="8.85546875" style="21" bestFit="1" customWidth="1"/>
    <col min="15111" max="15111" width="22.85546875" style="21" customWidth="1"/>
    <col min="15112" max="15112" width="59.7109375" style="21" bestFit="1" customWidth="1"/>
    <col min="15113" max="15113" width="57.85546875" style="21" bestFit="1" customWidth="1"/>
    <col min="15114" max="15114" width="35.28515625" style="21" bestFit="1" customWidth="1"/>
    <col min="15115" max="15115" width="28.140625" style="21" bestFit="1" customWidth="1"/>
    <col min="15116" max="15116" width="33.140625" style="21" bestFit="1" customWidth="1"/>
    <col min="15117" max="15117" width="26" style="21" bestFit="1" customWidth="1"/>
    <col min="15118" max="15118" width="19.140625" style="21" bestFit="1" customWidth="1"/>
    <col min="15119" max="15119" width="10.42578125" style="21" customWidth="1"/>
    <col min="15120" max="15120" width="11.85546875" style="21" customWidth="1"/>
    <col min="15121" max="15121" width="14.7109375" style="21" customWidth="1"/>
    <col min="15122" max="15122" width="9" style="21" bestFit="1" customWidth="1"/>
    <col min="15123" max="15362" width="9.140625" style="21"/>
    <col min="15363" max="15363" width="4.7109375" style="21" bestFit="1" customWidth="1"/>
    <col min="15364" max="15364" width="9.7109375" style="21" bestFit="1" customWidth="1"/>
    <col min="15365" max="15365" width="10" style="21" bestFit="1" customWidth="1"/>
    <col min="15366" max="15366" width="8.85546875" style="21" bestFit="1" customWidth="1"/>
    <col min="15367" max="15367" width="22.85546875" style="21" customWidth="1"/>
    <col min="15368" max="15368" width="59.7109375" style="21" bestFit="1" customWidth="1"/>
    <col min="15369" max="15369" width="57.85546875" style="21" bestFit="1" customWidth="1"/>
    <col min="15370" max="15370" width="35.28515625" style="21" bestFit="1" customWidth="1"/>
    <col min="15371" max="15371" width="28.140625" style="21" bestFit="1" customWidth="1"/>
    <col min="15372" max="15372" width="33.140625" style="21" bestFit="1" customWidth="1"/>
    <col min="15373" max="15373" width="26" style="21" bestFit="1" customWidth="1"/>
    <col min="15374" max="15374" width="19.140625" style="21" bestFit="1" customWidth="1"/>
    <col min="15375" max="15375" width="10.42578125" style="21" customWidth="1"/>
    <col min="15376" max="15376" width="11.85546875" style="21" customWidth="1"/>
    <col min="15377" max="15377" width="14.7109375" style="21" customWidth="1"/>
    <col min="15378" max="15378" width="9" style="21" bestFit="1" customWidth="1"/>
    <col min="15379" max="15618" width="9.140625" style="21"/>
    <col min="15619" max="15619" width="4.7109375" style="21" bestFit="1" customWidth="1"/>
    <col min="15620" max="15620" width="9.7109375" style="21" bestFit="1" customWidth="1"/>
    <col min="15621" max="15621" width="10" style="21" bestFit="1" customWidth="1"/>
    <col min="15622" max="15622" width="8.85546875" style="21" bestFit="1" customWidth="1"/>
    <col min="15623" max="15623" width="22.85546875" style="21" customWidth="1"/>
    <col min="15624" max="15624" width="59.7109375" style="21" bestFit="1" customWidth="1"/>
    <col min="15625" max="15625" width="57.85546875" style="21" bestFit="1" customWidth="1"/>
    <col min="15626" max="15626" width="35.28515625" style="21" bestFit="1" customWidth="1"/>
    <col min="15627" max="15627" width="28.140625" style="21" bestFit="1" customWidth="1"/>
    <col min="15628" max="15628" width="33.140625" style="21" bestFit="1" customWidth="1"/>
    <col min="15629" max="15629" width="26" style="21" bestFit="1" customWidth="1"/>
    <col min="15630" max="15630" width="19.140625" style="21" bestFit="1" customWidth="1"/>
    <col min="15631" max="15631" width="10.42578125" style="21" customWidth="1"/>
    <col min="15632" max="15632" width="11.85546875" style="21" customWidth="1"/>
    <col min="15633" max="15633" width="14.7109375" style="21" customWidth="1"/>
    <col min="15634" max="15634" width="9" style="21" bestFit="1" customWidth="1"/>
    <col min="15635" max="15874" width="9.140625" style="21"/>
    <col min="15875" max="15875" width="4.7109375" style="21" bestFit="1" customWidth="1"/>
    <col min="15876" max="15876" width="9.7109375" style="21" bestFit="1" customWidth="1"/>
    <col min="15877" max="15877" width="10" style="21" bestFit="1" customWidth="1"/>
    <col min="15878" max="15878" width="8.85546875" style="21" bestFit="1" customWidth="1"/>
    <col min="15879" max="15879" width="22.85546875" style="21" customWidth="1"/>
    <col min="15880" max="15880" width="59.7109375" style="21" bestFit="1" customWidth="1"/>
    <col min="15881" max="15881" width="57.85546875" style="21" bestFit="1" customWidth="1"/>
    <col min="15882" max="15882" width="35.28515625" style="21" bestFit="1" customWidth="1"/>
    <col min="15883" max="15883" width="28.140625" style="21" bestFit="1" customWidth="1"/>
    <col min="15884" max="15884" width="33.140625" style="21" bestFit="1" customWidth="1"/>
    <col min="15885" max="15885" width="26" style="21" bestFit="1" customWidth="1"/>
    <col min="15886" max="15886" width="19.140625" style="21" bestFit="1" customWidth="1"/>
    <col min="15887" max="15887" width="10.42578125" style="21" customWidth="1"/>
    <col min="15888" max="15888" width="11.85546875" style="21" customWidth="1"/>
    <col min="15889" max="15889" width="14.7109375" style="21" customWidth="1"/>
    <col min="15890" max="15890" width="9" style="21" bestFit="1" customWidth="1"/>
    <col min="15891" max="16130" width="9.140625" style="21"/>
    <col min="16131" max="16131" width="4.7109375" style="21" bestFit="1" customWidth="1"/>
    <col min="16132" max="16132" width="9.7109375" style="21" bestFit="1" customWidth="1"/>
    <col min="16133" max="16133" width="10" style="21" bestFit="1" customWidth="1"/>
    <col min="16134" max="16134" width="8.85546875" style="21" bestFit="1" customWidth="1"/>
    <col min="16135" max="16135" width="22.85546875" style="21" customWidth="1"/>
    <col min="16136" max="16136" width="59.7109375" style="21" bestFit="1" customWidth="1"/>
    <col min="16137" max="16137" width="57.85546875" style="21" bestFit="1" customWidth="1"/>
    <col min="16138" max="16138" width="35.28515625" style="21" bestFit="1" customWidth="1"/>
    <col min="16139" max="16139" width="28.140625" style="21" bestFit="1" customWidth="1"/>
    <col min="16140" max="16140" width="33.140625" style="21" bestFit="1" customWidth="1"/>
    <col min="16141" max="16141" width="26" style="21" bestFit="1" customWidth="1"/>
    <col min="16142" max="16142" width="19.140625" style="21" bestFit="1" customWidth="1"/>
    <col min="16143" max="16143" width="10.42578125" style="21" customWidth="1"/>
    <col min="16144" max="16144" width="11.85546875" style="21" customWidth="1"/>
    <col min="16145" max="16145" width="14.7109375" style="21" customWidth="1"/>
    <col min="16146" max="16146" width="9" style="21" bestFit="1" customWidth="1"/>
    <col min="16147" max="16384" width="9.140625" style="21"/>
  </cols>
  <sheetData>
    <row r="2" spans="1:19" x14ac:dyDescent="0.25">
      <c r="A2" s="49" t="s">
        <v>1253</v>
      </c>
      <c r="B2" s="41"/>
      <c r="C2" s="41"/>
      <c r="D2" s="41"/>
      <c r="E2" s="41"/>
      <c r="F2" s="41"/>
    </row>
    <row r="4" spans="1:19" s="117" customFormat="1" ht="49.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116"/>
    </row>
    <row r="5" spans="1:19" s="117" customFormat="1" ht="15" x14ac:dyDescent="0.2">
      <c r="A5" s="627"/>
      <c r="B5" s="629"/>
      <c r="C5" s="629"/>
      <c r="D5" s="629"/>
      <c r="E5" s="627"/>
      <c r="F5" s="627"/>
      <c r="G5" s="627"/>
      <c r="H5" s="58" t="s">
        <v>14</v>
      </c>
      <c r="I5" s="58" t="s">
        <v>15</v>
      </c>
      <c r="J5" s="627"/>
      <c r="K5" s="60">
        <v>2020</v>
      </c>
      <c r="L5" s="60">
        <v>2021</v>
      </c>
      <c r="M5" s="5">
        <v>2020</v>
      </c>
      <c r="N5" s="5">
        <v>2021</v>
      </c>
      <c r="O5" s="5">
        <v>2020</v>
      </c>
      <c r="P5" s="5">
        <v>2021</v>
      </c>
      <c r="Q5" s="627"/>
      <c r="R5" s="629"/>
      <c r="S5" s="116"/>
    </row>
    <row r="6" spans="1:19" s="117" customFormat="1" ht="15" x14ac:dyDescent="0.2">
      <c r="A6" s="59" t="s">
        <v>16</v>
      </c>
      <c r="B6" s="58" t="s">
        <v>17</v>
      </c>
      <c r="C6" s="58" t="s">
        <v>18</v>
      </c>
      <c r="D6" s="58" t="s">
        <v>19</v>
      </c>
      <c r="E6" s="59" t="s">
        <v>20</v>
      </c>
      <c r="F6" s="59" t="s">
        <v>21</v>
      </c>
      <c r="G6" s="59" t="s">
        <v>22</v>
      </c>
      <c r="H6" s="58" t="s">
        <v>23</v>
      </c>
      <c r="I6" s="58" t="s">
        <v>24</v>
      </c>
      <c r="J6" s="59" t="s">
        <v>25</v>
      </c>
      <c r="K6" s="60" t="s">
        <v>26</v>
      </c>
      <c r="L6" s="60" t="s">
        <v>27</v>
      </c>
      <c r="M6" s="61" t="s">
        <v>28</v>
      </c>
      <c r="N6" s="61" t="s">
        <v>29</v>
      </c>
      <c r="O6" s="61" t="s">
        <v>30</v>
      </c>
      <c r="P6" s="61" t="s">
        <v>31</v>
      </c>
      <c r="Q6" s="59" t="s">
        <v>32</v>
      </c>
      <c r="R6" s="58" t="s">
        <v>33</v>
      </c>
      <c r="S6" s="116"/>
    </row>
    <row r="7" spans="1:19" s="123" customFormat="1" ht="157.5" x14ac:dyDescent="0.25">
      <c r="A7" s="118">
        <v>1</v>
      </c>
      <c r="B7" s="118">
        <v>3</v>
      </c>
      <c r="C7" s="118">
        <v>1</v>
      </c>
      <c r="D7" s="118">
        <v>13</v>
      </c>
      <c r="E7" s="119" t="s">
        <v>725</v>
      </c>
      <c r="F7" s="119" t="s">
        <v>726</v>
      </c>
      <c r="G7" s="118" t="s">
        <v>55</v>
      </c>
      <c r="H7" s="118" t="s">
        <v>727</v>
      </c>
      <c r="I7" s="118">
        <v>1000</v>
      </c>
      <c r="J7" s="119" t="s">
        <v>728</v>
      </c>
      <c r="K7" s="118" t="s">
        <v>729</v>
      </c>
      <c r="L7" s="118"/>
      <c r="M7" s="120">
        <v>14514</v>
      </c>
      <c r="N7" s="120"/>
      <c r="O7" s="120">
        <f t="shared" ref="O7" si="0">M7</f>
        <v>14514</v>
      </c>
      <c r="P7" s="121"/>
      <c r="Q7" s="119" t="s">
        <v>730</v>
      </c>
      <c r="R7" s="119" t="s">
        <v>731</v>
      </c>
      <c r="S7" s="122"/>
    </row>
    <row r="8" spans="1:19" s="123" customFormat="1" ht="141.75" x14ac:dyDescent="0.25">
      <c r="A8" s="118">
        <v>2</v>
      </c>
      <c r="B8" s="119">
        <v>1</v>
      </c>
      <c r="C8" s="118">
        <v>1</v>
      </c>
      <c r="D8" s="119">
        <v>3</v>
      </c>
      <c r="E8" s="119" t="s">
        <v>732</v>
      </c>
      <c r="F8" s="119" t="s">
        <v>733</v>
      </c>
      <c r="G8" s="119" t="s">
        <v>211</v>
      </c>
      <c r="H8" s="119" t="s">
        <v>212</v>
      </c>
      <c r="I8" s="399" t="s">
        <v>41</v>
      </c>
      <c r="J8" s="119" t="s">
        <v>734</v>
      </c>
      <c r="K8" s="401"/>
      <c r="L8" s="401" t="s">
        <v>45</v>
      </c>
      <c r="M8" s="120"/>
      <c r="N8" s="120">
        <v>47000</v>
      </c>
      <c r="O8" s="120"/>
      <c r="P8" s="120">
        <f>N8</f>
        <v>47000</v>
      </c>
      <c r="Q8" s="119" t="s">
        <v>730</v>
      </c>
      <c r="R8" s="119" t="s">
        <v>731</v>
      </c>
      <c r="S8" s="122"/>
    </row>
    <row r="9" spans="1:19" s="123" customFormat="1" ht="299.25" x14ac:dyDescent="0.25">
      <c r="A9" s="118">
        <v>3</v>
      </c>
      <c r="B9" s="119">
        <v>1</v>
      </c>
      <c r="C9" s="118">
        <v>1</v>
      </c>
      <c r="D9" s="119">
        <v>3</v>
      </c>
      <c r="E9" s="119" t="s">
        <v>735</v>
      </c>
      <c r="F9" s="119" t="s">
        <v>736</v>
      </c>
      <c r="G9" s="537" t="s">
        <v>737</v>
      </c>
      <c r="H9" s="118" t="s">
        <v>727</v>
      </c>
      <c r="I9" s="399" t="s">
        <v>738</v>
      </c>
      <c r="J9" s="119" t="s">
        <v>734</v>
      </c>
      <c r="K9" s="401"/>
      <c r="L9" s="401" t="s">
        <v>45</v>
      </c>
      <c r="M9" s="120"/>
      <c r="N9" s="120">
        <v>130000</v>
      </c>
      <c r="O9" s="120"/>
      <c r="P9" s="120">
        <f>N9</f>
        <v>130000</v>
      </c>
      <c r="Q9" s="119" t="s">
        <v>730</v>
      </c>
      <c r="R9" s="119" t="s">
        <v>731</v>
      </c>
      <c r="S9" s="122"/>
    </row>
    <row r="10" spans="1:19" s="123" customFormat="1" ht="173.25" x14ac:dyDescent="0.25">
      <c r="A10" s="118">
        <v>4</v>
      </c>
      <c r="B10" s="119">
        <v>1</v>
      </c>
      <c r="C10" s="118">
        <v>1</v>
      </c>
      <c r="D10" s="119">
        <v>3</v>
      </c>
      <c r="E10" s="119" t="s">
        <v>739</v>
      </c>
      <c r="F10" s="119" t="s">
        <v>740</v>
      </c>
      <c r="G10" s="119" t="s">
        <v>44</v>
      </c>
      <c r="H10" s="399" t="s">
        <v>741</v>
      </c>
      <c r="I10" s="399" t="s">
        <v>742</v>
      </c>
      <c r="J10" s="119" t="s">
        <v>743</v>
      </c>
      <c r="K10" s="401"/>
      <c r="L10" s="401" t="s">
        <v>38</v>
      </c>
      <c r="M10" s="120"/>
      <c r="N10" s="120">
        <v>43000</v>
      </c>
      <c r="O10" s="120"/>
      <c r="P10" s="120">
        <f>N10</f>
        <v>43000</v>
      </c>
      <c r="Q10" s="119" t="s">
        <v>744</v>
      </c>
      <c r="R10" s="119" t="s">
        <v>731</v>
      </c>
      <c r="S10" s="122"/>
    </row>
    <row r="12" spans="1:19" x14ac:dyDescent="0.25">
      <c r="L12" s="699"/>
      <c r="M12" s="749" t="s">
        <v>35</v>
      </c>
      <c r="N12" s="750"/>
      <c r="O12" s="748"/>
    </row>
    <row r="13" spans="1:19" x14ac:dyDescent="0.25">
      <c r="L13" s="700"/>
      <c r="M13" s="702" t="s">
        <v>36</v>
      </c>
      <c r="N13" s="749" t="s">
        <v>37</v>
      </c>
      <c r="O13" s="748"/>
    </row>
    <row r="14" spans="1:19" x14ac:dyDescent="0.25">
      <c r="L14" s="701"/>
      <c r="M14" s="702"/>
      <c r="N14" s="57">
        <v>2020</v>
      </c>
      <c r="O14" s="57">
        <v>2021</v>
      </c>
    </row>
    <row r="15" spans="1:19" x14ac:dyDescent="0.25">
      <c r="L15" s="57" t="s">
        <v>2931</v>
      </c>
      <c r="M15" s="55">
        <v>4</v>
      </c>
      <c r="N15" s="25">
        <f>O7</f>
        <v>14514</v>
      </c>
      <c r="O15" s="31">
        <f>P10+P9+P8</f>
        <v>220000</v>
      </c>
    </row>
  </sheetData>
  <mergeCells count="18">
    <mergeCell ref="R4:R5"/>
    <mergeCell ref="G4:G5"/>
    <mergeCell ref="H4:I4"/>
    <mergeCell ref="J4:J5"/>
    <mergeCell ref="K4:L4"/>
    <mergeCell ref="M4:N4"/>
    <mergeCell ref="O4:P4"/>
    <mergeCell ref="Q4:Q5"/>
    <mergeCell ref="A4:A5"/>
    <mergeCell ref="B4:B5"/>
    <mergeCell ref="C4:C5"/>
    <mergeCell ref="D4:D5"/>
    <mergeCell ref="E4:E5"/>
    <mergeCell ref="F4:F5"/>
    <mergeCell ref="L12:L14"/>
    <mergeCell ref="M12:O12"/>
    <mergeCell ref="M13:M14"/>
    <mergeCell ref="N13:O13"/>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6"/>
  <sheetViews>
    <sheetView topLeftCell="A13" zoomScale="60" zoomScaleNormal="60" workbookViewId="0">
      <selection activeCell="L33" sqref="L33"/>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70.5703125" style="41" customWidth="1"/>
    <col min="7" max="7" width="35.7109375" style="41" customWidth="1"/>
    <col min="8" max="8" width="20.42578125" style="41" customWidth="1"/>
    <col min="9" max="9" width="12.140625" style="41" customWidth="1"/>
    <col min="10" max="10" width="53.57031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35.5703125" style="41" customWidth="1"/>
    <col min="18" max="18" width="23.8554687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ht="18.75" x14ac:dyDescent="0.25">
      <c r="A2" s="124" t="s">
        <v>1254</v>
      </c>
    </row>
    <row r="3" spans="1:19" x14ac:dyDescent="0.25">
      <c r="M3" s="2"/>
      <c r="N3" s="2"/>
      <c r="O3" s="2"/>
      <c r="P3" s="2"/>
    </row>
    <row r="4" spans="1:19" s="4" customFormat="1" ht="5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58" t="s">
        <v>14</v>
      </c>
      <c r="I5" s="58" t="s">
        <v>15</v>
      </c>
      <c r="J5" s="627"/>
      <c r="K5" s="60">
        <v>2020</v>
      </c>
      <c r="L5" s="60">
        <v>2021</v>
      </c>
      <c r="M5" s="5">
        <v>2020</v>
      </c>
      <c r="N5" s="5">
        <v>2021</v>
      </c>
      <c r="O5" s="5">
        <v>2020</v>
      </c>
      <c r="P5" s="5">
        <v>2021</v>
      </c>
      <c r="Q5" s="627"/>
      <c r="R5" s="629"/>
      <c r="S5" s="3"/>
    </row>
    <row r="6" spans="1:19" s="4" customFormat="1" x14ac:dyDescent="0.2">
      <c r="A6" s="59" t="s">
        <v>16</v>
      </c>
      <c r="B6" s="58" t="s">
        <v>17</v>
      </c>
      <c r="C6" s="58" t="s">
        <v>18</v>
      </c>
      <c r="D6" s="58" t="s">
        <v>19</v>
      </c>
      <c r="E6" s="59" t="s">
        <v>20</v>
      </c>
      <c r="F6" s="59" t="s">
        <v>21</v>
      </c>
      <c r="G6" s="59" t="s">
        <v>22</v>
      </c>
      <c r="H6" s="58" t="s">
        <v>23</v>
      </c>
      <c r="I6" s="58" t="s">
        <v>24</v>
      </c>
      <c r="J6" s="59" t="s">
        <v>25</v>
      </c>
      <c r="K6" s="60" t="s">
        <v>26</v>
      </c>
      <c r="L6" s="60" t="s">
        <v>27</v>
      </c>
      <c r="M6" s="61" t="s">
        <v>28</v>
      </c>
      <c r="N6" s="61" t="s">
        <v>29</v>
      </c>
      <c r="O6" s="61" t="s">
        <v>30</v>
      </c>
      <c r="P6" s="61" t="s">
        <v>31</v>
      </c>
      <c r="Q6" s="59" t="s">
        <v>32</v>
      </c>
      <c r="R6" s="58" t="s">
        <v>33</v>
      </c>
      <c r="S6" s="3"/>
    </row>
    <row r="7" spans="1:19" s="111" customFormat="1" ht="54.75" customHeight="1" x14ac:dyDescent="0.25">
      <c r="A7" s="32">
        <v>1</v>
      </c>
      <c r="B7" s="32">
        <v>6</v>
      </c>
      <c r="C7" s="32">
        <v>1</v>
      </c>
      <c r="D7" s="32">
        <v>3</v>
      </c>
      <c r="E7" s="32" t="s">
        <v>751</v>
      </c>
      <c r="F7" s="32" t="s">
        <v>752</v>
      </c>
      <c r="G7" s="32" t="s">
        <v>753</v>
      </c>
      <c r="H7" s="32" t="s">
        <v>753</v>
      </c>
      <c r="I7" s="32">
        <v>2000</v>
      </c>
      <c r="J7" s="32" t="s">
        <v>754</v>
      </c>
      <c r="K7" s="32" t="s">
        <v>34</v>
      </c>
      <c r="L7" s="115"/>
      <c r="M7" s="34">
        <v>100000</v>
      </c>
      <c r="N7" s="115"/>
      <c r="O7" s="34">
        <v>100000</v>
      </c>
      <c r="P7" s="115"/>
      <c r="Q7" s="32" t="s">
        <v>745</v>
      </c>
      <c r="R7" s="32" t="s">
        <v>746</v>
      </c>
    </row>
    <row r="8" spans="1:19" ht="65.25" customHeight="1" x14ac:dyDescent="0.25">
      <c r="A8" s="56">
        <v>2</v>
      </c>
      <c r="B8" s="56">
        <v>6</v>
      </c>
      <c r="C8" s="56">
        <v>1</v>
      </c>
      <c r="D8" s="32">
        <v>3</v>
      </c>
      <c r="E8" s="32" t="s">
        <v>756</v>
      </c>
      <c r="F8" s="32" t="s">
        <v>757</v>
      </c>
      <c r="G8" s="32" t="s">
        <v>758</v>
      </c>
      <c r="H8" s="32" t="s">
        <v>758</v>
      </c>
      <c r="I8" s="114" t="s">
        <v>759</v>
      </c>
      <c r="J8" s="32" t="s">
        <v>535</v>
      </c>
      <c r="K8" s="26" t="s">
        <v>34</v>
      </c>
      <c r="L8" s="26"/>
      <c r="M8" s="109">
        <v>5000</v>
      </c>
      <c r="N8" s="56"/>
      <c r="O8" s="109">
        <v>5000</v>
      </c>
      <c r="P8" s="109"/>
      <c r="Q8" s="32" t="s">
        <v>755</v>
      </c>
      <c r="R8" s="32" t="s">
        <v>746</v>
      </c>
      <c r="S8" s="13"/>
    </row>
    <row r="9" spans="1:19" ht="65.25" customHeight="1" x14ac:dyDescent="0.25">
      <c r="A9" s="310">
        <v>3</v>
      </c>
      <c r="B9" s="32">
        <v>6</v>
      </c>
      <c r="C9" s="32">
        <v>1</v>
      </c>
      <c r="D9" s="32">
        <v>13</v>
      </c>
      <c r="E9" s="32" t="s">
        <v>760</v>
      </c>
      <c r="F9" s="32" t="s">
        <v>761</v>
      </c>
      <c r="G9" s="32" t="s">
        <v>758</v>
      </c>
      <c r="H9" s="32" t="s">
        <v>758</v>
      </c>
      <c r="I9" s="56">
        <v>1000</v>
      </c>
      <c r="J9" s="32" t="s">
        <v>535</v>
      </c>
      <c r="K9" s="56" t="s">
        <v>34</v>
      </c>
      <c r="L9" s="26"/>
      <c r="M9" s="34">
        <v>15000</v>
      </c>
      <c r="N9" s="36"/>
      <c r="O9" s="34">
        <v>15000</v>
      </c>
      <c r="P9" s="36"/>
      <c r="Q9" s="32" t="s">
        <v>755</v>
      </c>
      <c r="R9" s="32" t="s">
        <v>746</v>
      </c>
      <c r="S9" s="13"/>
    </row>
    <row r="10" spans="1:19" ht="90" x14ac:dyDescent="0.25">
      <c r="A10" s="314">
        <v>4</v>
      </c>
      <c r="B10" s="193">
        <v>6</v>
      </c>
      <c r="C10" s="193">
        <v>1</v>
      </c>
      <c r="D10" s="316">
        <v>13</v>
      </c>
      <c r="E10" s="316" t="s">
        <v>762</v>
      </c>
      <c r="F10" s="316" t="s">
        <v>763</v>
      </c>
      <c r="G10" s="311" t="s">
        <v>758</v>
      </c>
      <c r="H10" s="311" t="s">
        <v>758</v>
      </c>
      <c r="I10" s="324" t="s">
        <v>759</v>
      </c>
      <c r="J10" s="316" t="s">
        <v>535</v>
      </c>
      <c r="K10" s="348"/>
      <c r="L10" s="348" t="s">
        <v>34</v>
      </c>
      <c r="M10" s="192"/>
      <c r="N10" s="192">
        <v>15000</v>
      </c>
      <c r="O10" s="192"/>
      <c r="P10" s="192">
        <v>15000</v>
      </c>
      <c r="Q10" s="316" t="s">
        <v>755</v>
      </c>
      <c r="R10" s="316" t="s">
        <v>746</v>
      </c>
    </row>
    <row r="11" spans="1:19" ht="90" customHeight="1" x14ac:dyDescent="0.25">
      <c r="A11" s="310">
        <v>5</v>
      </c>
      <c r="B11" s="316">
        <v>6</v>
      </c>
      <c r="C11" s="316">
        <v>5</v>
      </c>
      <c r="D11" s="316">
        <v>11</v>
      </c>
      <c r="E11" s="316" t="s">
        <v>767</v>
      </c>
      <c r="F11" s="316" t="s">
        <v>749</v>
      </c>
      <c r="G11" s="316" t="s">
        <v>57</v>
      </c>
      <c r="H11" s="316" t="s">
        <v>57</v>
      </c>
      <c r="I11" s="193">
        <v>1</v>
      </c>
      <c r="J11" s="316" t="s">
        <v>750</v>
      </c>
      <c r="K11" s="193"/>
      <c r="L11" s="193" t="s">
        <v>38</v>
      </c>
      <c r="M11" s="378"/>
      <c r="N11" s="192">
        <v>20000</v>
      </c>
      <c r="O11" s="378"/>
      <c r="P11" s="192">
        <v>20000</v>
      </c>
      <c r="Q11" s="316" t="s">
        <v>755</v>
      </c>
      <c r="R11" s="316" t="s">
        <v>746</v>
      </c>
    </row>
    <row r="12" spans="1:19" ht="90" customHeight="1" x14ac:dyDescent="0.25">
      <c r="A12" s="314">
        <v>6</v>
      </c>
      <c r="B12" s="193">
        <v>6</v>
      </c>
      <c r="C12" s="193">
        <v>5</v>
      </c>
      <c r="D12" s="316">
        <v>11</v>
      </c>
      <c r="E12" s="316" t="s">
        <v>768</v>
      </c>
      <c r="F12" s="311" t="s">
        <v>769</v>
      </c>
      <c r="G12" s="316" t="s">
        <v>57</v>
      </c>
      <c r="H12" s="316" t="s">
        <v>57</v>
      </c>
      <c r="I12" s="324" t="s">
        <v>41</v>
      </c>
      <c r="J12" s="316" t="s">
        <v>770</v>
      </c>
      <c r="K12" s="348"/>
      <c r="L12" s="193" t="s">
        <v>38</v>
      </c>
      <c r="M12" s="192"/>
      <c r="N12" s="192">
        <v>30000</v>
      </c>
      <c r="O12" s="192"/>
      <c r="P12" s="192">
        <v>30000</v>
      </c>
      <c r="Q12" s="316" t="s">
        <v>755</v>
      </c>
      <c r="R12" s="316" t="s">
        <v>746</v>
      </c>
    </row>
    <row r="13" spans="1:19" ht="71.25" customHeight="1" x14ac:dyDescent="0.25">
      <c r="A13" s="310">
        <v>7</v>
      </c>
      <c r="B13" s="316">
        <v>6</v>
      </c>
      <c r="C13" s="316">
        <v>1</v>
      </c>
      <c r="D13" s="316">
        <v>13</v>
      </c>
      <c r="E13" s="316" t="s">
        <v>771</v>
      </c>
      <c r="F13" s="316" t="s">
        <v>772</v>
      </c>
      <c r="G13" s="316" t="s">
        <v>197</v>
      </c>
      <c r="H13" s="316" t="s">
        <v>197</v>
      </c>
      <c r="I13" s="193">
        <v>1</v>
      </c>
      <c r="J13" s="316" t="s">
        <v>773</v>
      </c>
      <c r="K13" s="193"/>
      <c r="L13" s="193" t="s">
        <v>38</v>
      </c>
      <c r="M13" s="378"/>
      <c r="N13" s="192">
        <v>30000</v>
      </c>
      <c r="O13" s="378"/>
      <c r="P13" s="192">
        <v>30000</v>
      </c>
      <c r="Q13" s="316" t="s">
        <v>755</v>
      </c>
      <c r="R13" s="316" t="s">
        <v>746</v>
      </c>
    </row>
    <row r="14" spans="1:19" ht="45" x14ac:dyDescent="0.25">
      <c r="A14" s="314">
        <v>8</v>
      </c>
      <c r="B14" s="193">
        <v>6</v>
      </c>
      <c r="C14" s="193">
        <v>1</v>
      </c>
      <c r="D14" s="316">
        <v>13</v>
      </c>
      <c r="E14" s="316" t="s">
        <v>774</v>
      </c>
      <c r="F14" s="316" t="s">
        <v>775</v>
      </c>
      <c r="G14" s="316" t="s">
        <v>776</v>
      </c>
      <c r="H14" s="316" t="s">
        <v>777</v>
      </c>
      <c r="I14" s="324" t="s">
        <v>778</v>
      </c>
      <c r="J14" s="316" t="s">
        <v>779</v>
      </c>
      <c r="K14" s="348"/>
      <c r="L14" s="193" t="s">
        <v>38</v>
      </c>
      <c r="M14" s="192"/>
      <c r="N14" s="192">
        <v>70000</v>
      </c>
      <c r="O14" s="192"/>
      <c r="P14" s="192">
        <v>70000</v>
      </c>
      <c r="Q14" s="316" t="s">
        <v>755</v>
      </c>
      <c r="R14" s="316" t="s">
        <v>746</v>
      </c>
    </row>
    <row r="15" spans="1:19" ht="60" x14ac:dyDescent="0.25">
      <c r="A15" s="310">
        <v>9</v>
      </c>
      <c r="B15" s="316">
        <v>6</v>
      </c>
      <c r="C15" s="316">
        <v>1</v>
      </c>
      <c r="D15" s="316">
        <v>13</v>
      </c>
      <c r="E15" s="316" t="s">
        <v>780</v>
      </c>
      <c r="F15" s="316" t="s">
        <v>781</v>
      </c>
      <c r="G15" s="316" t="s">
        <v>57</v>
      </c>
      <c r="H15" s="316" t="s">
        <v>57</v>
      </c>
      <c r="I15" s="193">
        <v>1</v>
      </c>
      <c r="J15" s="316" t="s">
        <v>782</v>
      </c>
      <c r="K15" s="193"/>
      <c r="L15" s="193" t="s">
        <v>34</v>
      </c>
      <c r="M15" s="378"/>
      <c r="N15" s="192">
        <v>37000</v>
      </c>
      <c r="O15" s="378"/>
      <c r="P15" s="192">
        <v>37000</v>
      </c>
      <c r="Q15" s="316" t="s">
        <v>755</v>
      </c>
      <c r="R15" s="316" t="s">
        <v>746</v>
      </c>
    </row>
    <row r="16" spans="1:19" ht="81" customHeight="1" x14ac:dyDescent="0.25">
      <c r="A16" s="314">
        <v>10</v>
      </c>
      <c r="B16" s="193">
        <v>3</v>
      </c>
      <c r="C16" s="193">
        <v>3</v>
      </c>
      <c r="D16" s="316">
        <v>10</v>
      </c>
      <c r="E16" s="311" t="s">
        <v>747</v>
      </c>
      <c r="F16" s="311" t="s">
        <v>748</v>
      </c>
      <c r="G16" s="316" t="s">
        <v>670</v>
      </c>
      <c r="H16" s="316" t="s">
        <v>670</v>
      </c>
      <c r="I16" s="324" t="s">
        <v>41</v>
      </c>
      <c r="J16" s="311" t="s">
        <v>783</v>
      </c>
      <c r="K16" s="348"/>
      <c r="L16" s="193" t="s">
        <v>34</v>
      </c>
      <c r="M16" s="192"/>
      <c r="N16" s="192">
        <v>50000</v>
      </c>
      <c r="O16" s="192"/>
      <c r="P16" s="192">
        <v>50000</v>
      </c>
      <c r="Q16" s="316" t="s">
        <v>755</v>
      </c>
      <c r="R16" s="316" t="s">
        <v>746</v>
      </c>
    </row>
    <row r="17" spans="1:18" ht="105" x14ac:dyDescent="0.25">
      <c r="A17" s="310">
        <v>11</v>
      </c>
      <c r="B17" s="316">
        <v>1</v>
      </c>
      <c r="C17" s="316">
        <v>1</v>
      </c>
      <c r="D17" s="316">
        <v>6</v>
      </c>
      <c r="E17" s="316" t="s">
        <v>784</v>
      </c>
      <c r="F17" s="316" t="s">
        <v>785</v>
      </c>
      <c r="G17" s="316" t="s">
        <v>786</v>
      </c>
      <c r="H17" s="316" t="s">
        <v>786</v>
      </c>
      <c r="I17" s="193">
        <v>1</v>
      </c>
      <c r="J17" s="316" t="s">
        <v>787</v>
      </c>
      <c r="K17" s="193"/>
      <c r="L17" s="193" t="s">
        <v>34</v>
      </c>
      <c r="M17" s="378"/>
      <c r="N17" s="192">
        <v>90000</v>
      </c>
      <c r="O17" s="378"/>
      <c r="P17" s="192">
        <v>90000</v>
      </c>
      <c r="Q17" s="316" t="s">
        <v>755</v>
      </c>
      <c r="R17" s="316" t="s">
        <v>746</v>
      </c>
    </row>
    <row r="18" spans="1:18" ht="71.25" customHeight="1" x14ac:dyDescent="0.25">
      <c r="A18" s="314">
        <v>12</v>
      </c>
      <c r="B18" s="316">
        <v>6</v>
      </c>
      <c r="C18" s="316">
        <v>1</v>
      </c>
      <c r="D18" s="316">
        <v>13</v>
      </c>
      <c r="E18" s="316" t="s">
        <v>788</v>
      </c>
      <c r="F18" s="316" t="s">
        <v>789</v>
      </c>
      <c r="G18" s="316" t="s">
        <v>758</v>
      </c>
      <c r="H18" s="316" t="s">
        <v>758</v>
      </c>
      <c r="I18" s="316">
        <v>1000</v>
      </c>
      <c r="J18" s="316" t="s">
        <v>790</v>
      </c>
      <c r="K18" s="316"/>
      <c r="L18" s="316" t="s">
        <v>34</v>
      </c>
      <c r="M18" s="378"/>
      <c r="N18" s="378">
        <v>10000</v>
      </c>
      <c r="O18" s="378"/>
      <c r="P18" s="378">
        <v>10000</v>
      </c>
      <c r="Q18" s="316" t="s">
        <v>755</v>
      </c>
      <c r="R18" s="316" t="s">
        <v>746</v>
      </c>
    </row>
    <row r="19" spans="1:18" ht="78.75" customHeight="1" x14ac:dyDescent="0.25">
      <c r="A19" s="310">
        <v>13</v>
      </c>
      <c r="B19" s="316">
        <v>6</v>
      </c>
      <c r="C19" s="316">
        <v>1</v>
      </c>
      <c r="D19" s="316">
        <v>13</v>
      </c>
      <c r="E19" s="316" t="s">
        <v>791</v>
      </c>
      <c r="F19" s="316" t="s">
        <v>789</v>
      </c>
      <c r="G19" s="316" t="s">
        <v>758</v>
      </c>
      <c r="H19" s="316" t="s">
        <v>758</v>
      </c>
      <c r="I19" s="316">
        <v>1000</v>
      </c>
      <c r="J19" s="316" t="s">
        <v>790</v>
      </c>
      <c r="K19" s="316"/>
      <c r="L19" s="316" t="s">
        <v>34</v>
      </c>
      <c r="M19" s="378"/>
      <c r="N19" s="378">
        <v>10000</v>
      </c>
      <c r="O19" s="378"/>
      <c r="P19" s="378">
        <v>10000</v>
      </c>
      <c r="Q19" s="316" t="s">
        <v>755</v>
      </c>
      <c r="R19" s="316" t="s">
        <v>746</v>
      </c>
    </row>
    <row r="20" spans="1:18" ht="61.5" customHeight="1" x14ac:dyDescent="0.25">
      <c r="A20" s="314">
        <v>14</v>
      </c>
      <c r="B20" s="316">
        <v>6</v>
      </c>
      <c r="C20" s="316">
        <v>1</v>
      </c>
      <c r="D20" s="316">
        <v>13</v>
      </c>
      <c r="E20" s="316" t="s">
        <v>792</v>
      </c>
      <c r="F20" s="316" t="s">
        <v>793</v>
      </c>
      <c r="G20" s="316" t="s">
        <v>794</v>
      </c>
      <c r="H20" s="316" t="s">
        <v>794</v>
      </c>
      <c r="I20" s="316">
        <v>20</v>
      </c>
      <c r="J20" s="316" t="s">
        <v>795</v>
      </c>
      <c r="K20" s="316"/>
      <c r="L20" s="316" t="s">
        <v>34</v>
      </c>
      <c r="M20" s="378"/>
      <c r="N20" s="378">
        <v>40000</v>
      </c>
      <c r="O20" s="378"/>
      <c r="P20" s="378">
        <v>40000</v>
      </c>
      <c r="Q20" s="316" t="s">
        <v>755</v>
      </c>
      <c r="R20" s="316" t="s">
        <v>746</v>
      </c>
    </row>
    <row r="21" spans="1:18" ht="46.5" customHeight="1" x14ac:dyDescent="0.25">
      <c r="A21" s="310">
        <v>15</v>
      </c>
      <c r="B21" s="312">
        <v>6</v>
      </c>
      <c r="C21" s="312">
        <v>1</v>
      </c>
      <c r="D21" s="311">
        <v>13</v>
      </c>
      <c r="E21" s="311" t="s">
        <v>764</v>
      </c>
      <c r="F21" s="311" t="s">
        <v>765</v>
      </c>
      <c r="G21" s="311" t="s">
        <v>57</v>
      </c>
      <c r="H21" s="311" t="s">
        <v>57</v>
      </c>
      <c r="I21" s="79" t="s">
        <v>41</v>
      </c>
      <c r="J21" s="311" t="s">
        <v>766</v>
      </c>
      <c r="K21" s="80"/>
      <c r="L21" s="80" t="s">
        <v>34</v>
      </c>
      <c r="M21" s="76"/>
      <c r="N21" s="76">
        <v>30000</v>
      </c>
      <c r="O21" s="76"/>
      <c r="P21" s="76">
        <v>30000</v>
      </c>
      <c r="Q21" s="311" t="s">
        <v>755</v>
      </c>
      <c r="R21" s="311" t="s">
        <v>746</v>
      </c>
    </row>
    <row r="23" spans="1:18" x14ac:dyDescent="0.25">
      <c r="M23" s="699"/>
      <c r="N23" s="749" t="s">
        <v>35</v>
      </c>
      <c r="O23" s="750"/>
      <c r="P23" s="748"/>
    </row>
    <row r="24" spans="1:18" x14ac:dyDescent="0.25">
      <c r="M24" s="700"/>
      <c r="N24" s="702" t="s">
        <v>36</v>
      </c>
      <c r="O24" s="749" t="s">
        <v>37</v>
      </c>
      <c r="P24" s="748"/>
    </row>
    <row r="25" spans="1:18" x14ac:dyDescent="0.25">
      <c r="M25" s="701"/>
      <c r="N25" s="702"/>
      <c r="O25" s="57">
        <v>2020</v>
      </c>
      <c r="P25" s="57">
        <v>2021</v>
      </c>
    </row>
    <row r="26" spans="1:18" x14ac:dyDescent="0.25">
      <c r="M26" s="57" t="s">
        <v>2931</v>
      </c>
      <c r="N26" s="55">
        <v>15</v>
      </c>
      <c r="O26" s="25">
        <f>O7+O8+O9</f>
        <v>120000</v>
      </c>
      <c r="P26" s="31">
        <f>P21+P20+P19+P18+P17+P16+P15+P13+P12+P11+P10+P14</f>
        <v>432000</v>
      </c>
      <c r="Q26" s="144"/>
    </row>
  </sheetData>
  <mergeCells count="18">
    <mergeCell ref="F4:F5"/>
    <mergeCell ref="A4:A5"/>
    <mergeCell ref="B4:B5"/>
    <mergeCell ref="C4:C5"/>
    <mergeCell ref="D4:D5"/>
    <mergeCell ref="E4:E5"/>
    <mergeCell ref="Q4:Q5"/>
    <mergeCell ref="R4:R5"/>
    <mergeCell ref="G4:G5"/>
    <mergeCell ref="M23:M25"/>
    <mergeCell ref="N23:P23"/>
    <mergeCell ref="N24:N25"/>
    <mergeCell ref="O24:P24"/>
    <mergeCell ref="H4:I4"/>
    <mergeCell ref="J4:J5"/>
    <mergeCell ref="K4:L4"/>
    <mergeCell ref="M4:N4"/>
    <mergeCell ref="O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W26"/>
  <sheetViews>
    <sheetView topLeftCell="A19" zoomScale="70" zoomScaleNormal="70" workbookViewId="0">
      <selection activeCell="M27" sqref="M27"/>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21.14062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1255</v>
      </c>
    </row>
    <row r="3" spans="1:19" x14ac:dyDescent="0.25">
      <c r="M3" s="2"/>
      <c r="N3" s="2"/>
      <c r="O3" s="2"/>
      <c r="P3" s="2"/>
    </row>
    <row r="4" spans="1:19" s="4" customFormat="1" ht="50.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58" t="s">
        <v>14</v>
      </c>
      <c r="I5" s="58" t="s">
        <v>15</v>
      </c>
      <c r="J5" s="627"/>
      <c r="K5" s="60">
        <v>2020</v>
      </c>
      <c r="L5" s="60">
        <v>2021</v>
      </c>
      <c r="M5" s="5">
        <v>2020</v>
      </c>
      <c r="N5" s="5">
        <v>2021</v>
      </c>
      <c r="O5" s="5">
        <v>2020</v>
      </c>
      <c r="P5" s="5">
        <v>2021</v>
      </c>
      <c r="Q5" s="627"/>
      <c r="R5" s="629"/>
      <c r="S5" s="3"/>
    </row>
    <row r="6" spans="1:19" s="4" customFormat="1" x14ac:dyDescent="0.2">
      <c r="A6" s="59" t="s">
        <v>16</v>
      </c>
      <c r="B6" s="58" t="s">
        <v>17</v>
      </c>
      <c r="C6" s="58" t="s">
        <v>18</v>
      </c>
      <c r="D6" s="58" t="s">
        <v>19</v>
      </c>
      <c r="E6" s="59" t="s">
        <v>20</v>
      </c>
      <c r="F6" s="59" t="s">
        <v>21</v>
      </c>
      <c r="G6" s="59" t="s">
        <v>22</v>
      </c>
      <c r="H6" s="58" t="s">
        <v>23</v>
      </c>
      <c r="I6" s="58" t="s">
        <v>24</v>
      </c>
      <c r="J6" s="59" t="s">
        <v>25</v>
      </c>
      <c r="K6" s="60" t="s">
        <v>26</v>
      </c>
      <c r="L6" s="60" t="s">
        <v>27</v>
      </c>
      <c r="M6" s="61" t="s">
        <v>28</v>
      </c>
      <c r="N6" s="61" t="s">
        <v>29</v>
      </c>
      <c r="O6" s="61" t="s">
        <v>30</v>
      </c>
      <c r="P6" s="61" t="s">
        <v>31</v>
      </c>
      <c r="Q6" s="59" t="s">
        <v>32</v>
      </c>
      <c r="R6" s="58" t="s">
        <v>33</v>
      </c>
      <c r="S6" s="3"/>
    </row>
    <row r="7" spans="1:19" s="380" customFormat="1" ht="75" x14ac:dyDescent="0.2">
      <c r="A7" s="311">
        <v>1</v>
      </c>
      <c r="B7" s="311" t="s">
        <v>91</v>
      </c>
      <c r="C7" s="311" t="s">
        <v>201</v>
      </c>
      <c r="D7" s="311">
        <v>3</v>
      </c>
      <c r="E7" s="311" t="s">
        <v>796</v>
      </c>
      <c r="F7" s="311" t="s">
        <v>797</v>
      </c>
      <c r="G7" s="312" t="s">
        <v>193</v>
      </c>
      <c r="H7" s="311" t="s">
        <v>798</v>
      </c>
      <c r="I7" s="311" t="s">
        <v>799</v>
      </c>
      <c r="J7" s="311" t="s">
        <v>800</v>
      </c>
      <c r="K7" s="340" t="s">
        <v>34</v>
      </c>
      <c r="L7" s="340"/>
      <c r="M7" s="340">
        <v>30000</v>
      </c>
      <c r="N7" s="340"/>
      <c r="O7" s="340">
        <v>30000</v>
      </c>
      <c r="P7" s="340"/>
      <c r="Q7" s="311" t="s">
        <v>801</v>
      </c>
      <c r="R7" s="311" t="s">
        <v>802</v>
      </c>
      <c r="S7" s="379"/>
    </row>
    <row r="8" spans="1:19" s="380" customFormat="1" ht="75" x14ac:dyDescent="0.2">
      <c r="A8" s="311">
        <v>2</v>
      </c>
      <c r="B8" s="311" t="s">
        <v>91</v>
      </c>
      <c r="C8" s="311" t="s">
        <v>201</v>
      </c>
      <c r="D8" s="311">
        <v>3</v>
      </c>
      <c r="E8" s="311" t="s">
        <v>803</v>
      </c>
      <c r="F8" s="311" t="s">
        <v>797</v>
      </c>
      <c r="G8" s="311" t="s">
        <v>804</v>
      </c>
      <c r="H8" s="311" t="s">
        <v>805</v>
      </c>
      <c r="I8" s="311">
        <v>11</v>
      </c>
      <c r="J8" s="311" t="s">
        <v>800</v>
      </c>
      <c r="K8" s="340" t="s">
        <v>34</v>
      </c>
      <c r="L8" s="340"/>
      <c r="M8" s="340">
        <v>30000</v>
      </c>
      <c r="N8" s="340"/>
      <c r="O8" s="340">
        <v>30000</v>
      </c>
      <c r="P8" s="340"/>
      <c r="Q8" s="311" t="s">
        <v>801</v>
      </c>
      <c r="R8" s="311" t="s">
        <v>806</v>
      </c>
      <c r="S8" s="379"/>
    </row>
    <row r="9" spans="1:19" s="380" customFormat="1" ht="90" x14ac:dyDescent="0.25">
      <c r="A9" s="311">
        <v>3</v>
      </c>
      <c r="B9" s="311" t="s">
        <v>91</v>
      </c>
      <c r="C9" s="311">
        <v>1</v>
      </c>
      <c r="D9" s="311">
        <v>9</v>
      </c>
      <c r="E9" s="311" t="s">
        <v>807</v>
      </c>
      <c r="F9" s="340" t="s">
        <v>808</v>
      </c>
      <c r="G9" s="311" t="s">
        <v>809</v>
      </c>
      <c r="H9" s="311" t="s">
        <v>810</v>
      </c>
      <c r="I9" s="79" t="s">
        <v>41</v>
      </c>
      <c r="J9" s="311" t="s">
        <v>811</v>
      </c>
      <c r="K9" s="311" t="s">
        <v>40</v>
      </c>
      <c r="L9" s="327"/>
      <c r="M9" s="340">
        <v>65000</v>
      </c>
      <c r="N9" s="327"/>
      <c r="O9" s="340">
        <v>50000</v>
      </c>
      <c r="P9" s="327"/>
      <c r="Q9" s="311" t="s">
        <v>801</v>
      </c>
      <c r="R9" s="311" t="s">
        <v>802</v>
      </c>
      <c r="S9" s="379"/>
    </row>
    <row r="10" spans="1:19" s="380" customFormat="1" ht="135" x14ac:dyDescent="0.2">
      <c r="A10" s="311">
        <v>4</v>
      </c>
      <c r="B10" s="311" t="s">
        <v>91</v>
      </c>
      <c r="C10" s="311">
        <v>1</v>
      </c>
      <c r="D10" s="311">
        <v>3</v>
      </c>
      <c r="E10" s="311" t="s">
        <v>812</v>
      </c>
      <c r="F10" s="311" t="s">
        <v>813</v>
      </c>
      <c r="G10" s="312" t="s">
        <v>57</v>
      </c>
      <c r="H10" s="311" t="s">
        <v>814</v>
      </c>
      <c r="I10" s="311" t="s">
        <v>815</v>
      </c>
      <c r="J10" s="311" t="s">
        <v>816</v>
      </c>
      <c r="K10" s="340" t="s">
        <v>162</v>
      </c>
      <c r="L10" s="340"/>
      <c r="M10" s="340">
        <v>50000</v>
      </c>
      <c r="N10" s="340"/>
      <c r="O10" s="340">
        <v>50000</v>
      </c>
      <c r="P10" s="340"/>
      <c r="Q10" s="311" t="s">
        <v>801</v>
      </c>
      <c r="R10" s="311" t="s">
        <v>802</v>
      </c>
      <c r="S10" s="379"/>
    </row>
    <row r="11" spans="1:19" s="380" customFormat="1" ht="105" x14ac:dyDescent="0.2">
      <c r="A11" s="312">
        <v>5</v>
      </c>
      <c r="B11" s="312" t="s">
        <v>91</v>
      </c>
      <c r="C11" s="312">
        <v>3</v>
      </c>
      <c r="D11" s="312">
        <v>13</v>
      </c>
      <c r="E11" s="311" t="s">
        <v>817</v>
      </c>
      <c r="F11" s="311" t="s">
        <v>818</v>
      </c>
      <c r="G11" s="312" t="s">
        <v>819</v>
      </c>
      <c r="H11" s="312" t="s">
        <v>200</v>
      </c>
      <c r="I11" s="312">
        <v>5</v>
      </c>
      <c r="J11" s="311" t="s">
        <v>816</v>
      </c>
      <c r="K11" s="312" t="s">
        <v>162</v>
      </c>
      <c r="L11" s="312"/>
      <c r="M11" s="76">
        <v>30000</v>
      </c>
      <c r="N11" s="337"/>
      <c r="O11" s="346">
        <v>30000</v>
      </c>
      <c r="P11" s="337"/>
      <c r="Q11" s="311" t="s">
        <v>801</v>
      </c>
      <c r="R11" s="311" t="s">
        <v>802</v>
      </c>
      <c r="S11" s="379"/>
    </row>
    <row r="12" spans="1:19" s="380" customFormat="1" ht="90" customHeight="1" x14ac:dyDescent="0.2">
      <c r="A12" s="353">
        <v>6</v>
      </c>
      <c r="B12" s="311" t="s">
        <v>91</v>
      </c>
      <c r="C12" s="311" t="s">
        <v>201</v>
      </c>
      <c r="D12" s="311">
        <v>3</v>
      </c>
      <c r="E12" s="311" t="s">
        <v>796</v>
      </c>
      <c r="F12" s="311" t="s">
        <v>797</v>
      </c>
      <c r="G12" s="312" t="s">
        <v>193</v>
      </c>
      <c r="H12" s="311" t="s">
        <v>798</v>
      </c>
      <c r="I12" s="311" t="s">
        <v>799</v>
      </c>
      <c r="J12" s="311" t="s">
        <v>800</v>
      </c>
      <c r="K12" s="381"/>
      <c r="L12" s="340" t="s">
        <v>34</v>
      </c>
      <c r="M12" s="381"/>
      <c r="N12" s="340">
        <v>30000</v>
      </c>
      <c r="O12" s="381"/>
      <c r="P12" s="340">
        <v>30000</v>
      </c>
      <c r="Q12" s="311" t="s">
        <v>801</v>
      </c>
      <c r="R12" s="311" t="s">
        <v>802</v>
      </c>
      <c r="S12" s="379"/>
    </row>
    <row r="13" spans="1:19" s="380" customFormat="1" ht="85.5" customHeight="1" x14ac:dyDescent="0.2">
      <c r="A13" s="316">
        <v>7</v>
      </c>
      <c r="B13" s="311" t="s">
        <v>91</v>
      </c>
      <c r="C13" s="311" t="s">
        <v>201</v>
      </c>
      <c r="D13" s="311">
        <v>3</v>
      </c>
      <c r="E13" s="311" t="s">
        <v>803</v>
      </c>
      <c r="F13" s="311" t="s">
        <v>797</v>
      </c>
      <c r="G13" s="311" t="s">
        <v>804</v>
      </c>
      <c r="H13" s="311" t="s">
        <v>805</v>
      </c>
      <c r="I13" s="316">
        <v>11</v>
      </c>
      <c r="J13" s="316" t="s">
        <v>800</v>
      </c>
      <c r="K13" s="381"/>
      <c r="L13" s="378" t="s">
        <v>34</v>
      </c>
      <c r="M13" s="381"/>
      <c r="N13" s="378">
        <v>30000</v>
      </c>
      <c r="O13" s="378"/>
      <c r="P13" s="378">
        <v>30000</v>
      </c>
      <c r="Q13" s="311" t="s">
        <v>801</v>
      </c>
      <c r="R13" s="311" t="s">
        <v>806</v>
      </c>
      <c r="S13" s="379"/>
    </row>
    <row r="14" spans="1:19" s="380" customFormat="1" ht="105" x14ac:dyDescent="0.25">
      <c r="A14" s="311">
        <v>8</v>
      </c>
      <c r="B14" s="311" t="s">
        <v>91</v>
      </c>
      <c r="C14" s="311">
        <v>5</v>
      </c>
      <c r="D14" s="311">
        <v>4</v>
      </c>
      <c r="E14" s="311" t="s">
        <v>820</v>
      </c>
      <c r="F14" s="340" t="s">
        <v>821</v>
      </c>
      <c r="G14" s="311" t="s">
        <v>822</v>
      </c>
      <c r="H14" s="311" t="s">
        <v>823</v>
      </c>
      <c r="I14" s="311" t="s">
        <v>824</v>
      </c>
      <c r="J14" s="311" t="s">
        <v>825</v>
      </c>
      <c r="K14" s="382"/>
      <c r="L14" s="311" t="s">
        <v>43</v>
      </c>
      <c r="M14" s="382"/>
      <c r="N14" s="340">
        <v>70000</v>
      </c>
      <c r="O14" s="382"/>
      <c r="P14" s="340">
        <v>70000</v>
      </c>
      <c r="Q14" s="311" t="s">
        <v>801</v>
      </c>
      <c r="R14" s="311" t="s">
        <v>802</v>
      </c>
      <c r="S14" s="379"/>
    </row>
    <row r="15" spans="1:19" s="295" customFormat="1" ht="90" x14ac:dyDescent="0.25">
      <c r="A15" s="316">
        <v>9</v>
      </c>
      <c r="B15" s="316" t="s">
        <v>91</v>
      </c>
      <c r="C15" s="316">
        <v>5</v>
      </c>
      <c r="D15" s="316">
        <v>4</v>
      </c>
      <c r="E15" s="311" t="s">
        <v>826</v>
      </c>
      <c r="F15" s="340" t="s">
        <v>827</v>
      </c>
      <c r="G15" s="311" t="s">
        <v>828</v>
      </c>
      <c r="H15" s="311" t="s">
        <v>829</v>
      </c>
      <c r="I15" s="316">
        <v>1</v>
      </c>
      <c r="J15" s="316" t="s">
        <v>225</v>
      </c>
      <c r="K15" s="380"/>
      <c r="L15" s="316" t="s">
        <v>53</v>
      </c>
      <c r="M15" s="380"/>
      <c r="N15" s="378">
        <v>15000</v>
      </c>
      <c r="O15" s="378"/>
      <c r="P15" s="378">
        <v>15000</v>
      </c>
      <c r="Q15" s="311" t="s">
        <v>801</v>
      </c>
      <c r="R15" s="311" t="s">
        <v>802</v>
      </c>
      <c r="S15" s="383"/>
    </row>
    <row r="16" spans="1:19" s="38" customFormat="1" ht="135" x14ac:dyDescent="0.25">
      <c r="A16" s="316">
        <v>10</v>
      </c>
      <c r="B16" s="316" t="s">
        <v>91</v>
      </c>
      <c r="C16" s="316">
        <v>1</v>
      </c>
      <c r="D16" s="316">
        <v>6</v>
      </c>
      <c r="E16" s="316" t="s">
        <v>830</v>
      </c>
      <c r="F16" s="316" t="s">
        <v>831</v>
      </c>
      <c r="G16" s="316" t="s">
        <v>828</v>
      </c>
      <c r="H16" s="316" t="s">
        <v>829</v>
      </c>
      <c r="I16" s="316">
        <v>1</v>
      </c>
      <c r="J16" s="316" t="s">
        <v>832</v>
      </c>
      <c r="K16" s="382"/>
      <c r="L16" s="316" t="s">
        <v>34</v>
      </c>
      <c r="M16" s="382"/>
      <c r="N16" s="378">
        <v>40000</v>
      </c>
      <c r="O16" s="382"/>
      <c r="P16" s="378">
        <v>40000</v>
      </c>
      <c r="Q16" s="311" t="s">
        <v>801</v>
      </c>
      <c r="R16" s="311" t="s">
        <v>802</v>
      </c>
      <c r="S16" s="81"/>
    </row>
    <row r="17" spans="1:23" s="38" customFormat="1" ht="90" x14ac:dyDescent="0.25">
      <c r="A17" s="311">
        <v>11</v>
      </c>
      <c r="B17" s="311" t="s">
        <v>91</v>
      </c>
      <c r="C17" s="316">
        <v>2</v>
      </c>
      <c r="D17" s="316">
        <v>12</v>
      </c>
      <c r="E17" s="311" t="s">
        <v>833</v>
      </c>
      <c r="F17" s="311" t="s">
        <v>834</v>
      </c>
      <c r="G17" s="312" t="s">
        <v>57</v>
      </c>
      <c r="H17" s="311" t="s">
        <v>58</v>
      </c>
      <c r="I17" s="311">
        <v>1</v>
      </c>
      <c r="J17" s="311" t="s">
        <v>835</v>
      </c>
      <c r="K17" s="340"/>
      <c r="L17" s="340" t="s">
        <v>228</v>
      </c>
      <c r="M17" s="340"/>
      <c r="N17" s="340">
        <v>311500</v>
      </c>
      <c r="O17" s="340"/>
      <c r="P17" s="340">
        <v>40000</v>
      </c>
      <c r="Q17" s="311" t="s">
        <v>801</v>
      </c>
      <c r="R17" s="311" t="s">
        <v>802</v>
      </c>
    </row>
    <row r="18" spans="1:23" s="295" customFormat="1" ht="105" x14ac:dyDescent="0.25">
      <c r="A18" s="312">
        <v>12</v>
      </c>
      <c r="B18" s="311" t="s">
        <v>91</v>
      </c>
      <c r="C18" s="311">
        <v>1</v>
      </c>
      <c r="D18" s="311">
        <v>6</v>
      </c>
      <c r="E18" s="311" t="s">
        <v>836</v>
      </c>
      <c r="F18" s="311" t="s">
        <v>837</v>
      </c>
      <c r="G18" s="311" t="s">
        <v>670</v>
      </c>
      <c r="H18" s="311" t="s">
        <v>810</v>
      </c>
      <c r="I18" s="311">
        <v>1</v>
      </c>
      <c r="J18" s="311" t="s">
        <v>838</v>
      </c>
      <c r="K18" s="340"/>
      <c r="L18" s="340" t="s">
        <v>43</v>
      </c>
      <c r="M18" s="340"/>
      <c r="N18" s="340">
        <v>35000</v>
      </c>
      <c r="O18" s="340"/>
      <c r="P18" s="340">
        <v>35000</v>
      </c>
      <c r="Q18" s="311" t="s">
        <v>801</v>
      </c>
      <c r="R18" s="311" t="s">
        <v>806</v>
      </c>
      <c r="S18" s="383"/>
    </row>
    <row r="19" spans="1:23" s="295" customFormat="1" ht="90" x14ac:dyDescent="0.25">
      <c r="A19" s="311">
        <v>13</v>
      </c>
      <c r="B19" s="311" t="s">
        <v>91</v>
      </c>
      <c r="C19" s="316">
        <v>2</v>
      </c>
      <c r="D19" s="311">
        <v>12</v>
      </c>
      <c r="E19" s="311" t="s">
        <v>839</v>
      </c>
      <c r="F19" s="316" t="s">
        <v>840</v>
      </c>
      <c r="G19" s="311" t="s">
        <v>57</v>
      </c>
      <c r="H19" s="311" t="s">
        <v>58</v>
      </c>
      <c r="I19" s="79" t="s">
        <v>41</v>
      </c>
      <c r="J19" s="311" t="s">
        <v>816</v>
      </c>
      <c r="K19" s="311"/>
      <c r="L19" s="312" t="s">
        <v>162</v>
      </c>
      <c r="M19" s="340"/>
      <c r="N19" s="76">
        <v>30000</v>
      </c>
      <c r="O19" s="340"/>
      <c r="P19" s="76">
        <v>30000</v>
      </c>
      <c r="Q19" s="311" t="s">
        <v>801</v>
      </c>
      <c r="R19" s="311" t="s">
        <v>802</v>
      </c>
      <c r="S19" s="835"/>
      <c r="T19" s="835"/>
      <c r="U19" s="835"/>
      <c r="V19" s="835"/>
      <c r="W19" s="835"/>
    </row>
    <row r="20" spans="1:23" s="38" customFormat="1" ht="105" x14ac:dyDescent="0.25">
      <c r="A20" s="312">
        <v>14</v>
      </c>
      <c r="B20" s="311" t="s">
        <v>53</v>
      </c>
      <c r="C20" s="316">
        <v>5</v>
      </c>
      <c r="D20" s="311">
        <v>11</v>
      </c>
      <c r="E20" s="311" t="s">
        <v>841</v>
      </c>
      <c r="F20" s="311" t="s">
        <v>842</v>
      </c>
      <c r="G20" s="311" t="s">
        <v>843</v>
      </c>
      <c r="H20" s="311" t="s">
        <v>343</v>
      </c>
      <c r="I20" s="311">
        <v>3</v>
      </c>
      <c r="J20" s="311" t="s">
        <v>844</v>
      </c>
      <c r="K20" s="340"/>
      <c r="L20" s="340" t="s">
        <v>162</v>
      </c>
      <c r="M20" s="340"/>
      <c r="N20" s="340">
        <v>30000</v>
      </c>
      <c r="O20" s="340"/>
      <c r="P20" s="340">
        <v>30000</v>
      </c>
      <c r="Q20" s="311" t="s">
        <v>801</v>
      </c>
      <c r="R20" s="311" t="s">
        <v>802</v>
      </c>
    </row>
    <row r="21" spans="1:23" s="38" customFormat="1" ht="150" x14ac:dyDescent="0.25">
      <c r="A21" s="308">
        <v>15</v>
      </c>
      <c r="B21" s="312" t="s">
        <v>40</v>
      </c>
      <c r="C21" s="312">
        <v>1</v>
      </c>
      <c r="D21" s="312">
        <v>6</v>
      </c>
      <c r="E21" s="311" t="s">
        <v>845</v>
      </c>
      <c r="F21" s="311" t="s">
        <v>846</v>
      </c>
      <c r="G21" s="312" t="s">
        <v>847</v>
      </c>
      <c r="H21" s="312" t="s">
        <v>848</v>
      </c>
      <c r="I21" s="312">
        <v>1</v>
      </c>
      <c r="J21" s="311" t="s">
        <v>849</v>
      </c>
      <c r="K21" s="312"/>
      <c r="L21" s="312" t="s">
        <v>850</v>
      </c>
      <c r="M21" s="384"/>
      <c r="N21" s="76">
        <v>94500</v>
      </c>
      <c r="O21" s="346"/>
      <c r="P21" s="76">
        <v>80000</v>
      </c>
      <c r="Q21" s="311" t="s">
        <v>801</v>
      </c>
      <c r="R21" s="311" t="s">
        <v>802</v>
      </c>
    </row>
    <row r="23" spans="1:23" x14ac:dyDescent="0.25">
      <c r="M23" s="699"/>
      <c r="N23" s="749" t="s">
        <v>35</v>
      </c>
      <c r="O23" s="750"/>
      <c r="P23" s="748"/>
    </row>
    <row r="24" spans="1:23" x14ac:dyDescent="0.25">
      <c r="M24" s="700"/>
      <c r="N24" s="702" t="s">
        <v>36</v>
      </c>
      <c r="O24" s="749" t="s">
        <v>37</v>
      </c>
      <c r="P24" s="748"/>
    </row>
    <row r="25" spans="1:23" x14ac:dyDescent="0.25">
      <c r="M25" s="701"/>
      <c r="N25" s="702"/>
      <c r="O25" s="57">
        <v>2020</v>
      </c>
      <c r="P25" s="57">
        <v>2021</v>
      </c>
    </row>
    <row r="26" spans="1:23" x14ac:dyDescent="0.25">
      <c r="M26" s="57" t="s">
        <v>2931</v>
      </c>
      <c r="N26" s="55">
        <v>15</v>
      </c>
      <c r="O26" s="25">
        <f>O7+O8+O9+O10+O11</f>
        <v>190000</v>
      </c>
      <c r="P26" s="31">
        <f>P12+P13+P14+P15+P16+P17+P18+P19+P20+P21</f>
        <v>400000</v>
      </c>
      <c r="Q26" s="144"/>
    </row>
  </sheetData>
  <mergeCells count="19">
    <mergeCell ref="F4:F5"/>
    <mergeCell ref="A4:A5"/>
    <mergeCell ref="B4:B5"/>
    <mergeCell ref="C4:C5"/>
    <mergeCell ref="D4:D5"/>
    <mergeCell ref="E4:E5"/>
    <mergeCell ref="Q4:Q5"/>
    <mergeCell ref="R4:R5"/>
    <mergeCell ref="G4:G5"/>
    <mergeCell ref="H4:I4"/>
    <mergeCell ref="J4:J5"/>
    <mergeCell ref="K4:L4"/>
    <mergeCell ref="M4:N4"/>
    <mergeCell ref="O4:P4"/>
    <mergeCell ref="S19:W19"/>
    <mergeCell ref="M23:M25"/>
    <mergeCell ref="N23:P23"/>
    <mergeCell ref="N24:N25"/>
    <mergeCell ref="O24:P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37"/>
  <sheetViews>
    <sheetView topLeftCell="A25" zoomScale="80" zoomScaleNormal="80" workbookViewId="0">
      <selection activeCell="N37" sqref="N37"/>
    </sheetView>
  </sheetViews>
  <sheetFormatPr defaultRowHeight="15" x14ac:dyDescent="0.25"/>
  <cols>
    <col min="1" max="1" width="4.7109375" style="41" customWidth="1"/>
    <col min="2" max="2" width="8.85546875" style="41" customWidth="1"/>
    <col min="3" max="3" width="7.85546875" style="41" customWidth="1"/>
    <col min="4" max="4" width="12.5703125" style="41" customWidth="1"/>
    <col min="5" max="5" width="37.7109375" style="41" customWidth="1"/>
    <col min="6" max="6" width="57.7109375" style="41" customWidth="1"/>
    <col min="7" max="7" width="27.140625" style="41" customWidth="1"/>
    <col min="8" max="8" width="20.42578125" style="41" customWidth="1"/>
    <col min="9" max="9" width="10.42578125" style="41" customWidth="1"/>
    <col min="10" max="10" width="28.7109375" style="41" customWidth="1"/>
    <col min="11" max="11" width="10.7109375" style="41" customWidth="1"/>
    <col min="12" max="12" width="14.5703125" style="41" customWidth="1"/>
    <col min="13" max="13" width="14.7109375" style="41" customWidth="1"/>
    <col min="14" max="14" width="21.42578125" style="41" customWidth="1"/>
    <col min="15" max="15" width="14.7109375" style="41" customWidth="1"/>
    <col min="16" max="16" width="14.140625" style="41" customWidth="1"/>
    <col min="17" max="17" width="21.85546875" style="41" customWidth="1"/>
    <col min="18" max="18" width="15.710937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1256</v>
      </c>
    </row>
    <row r="4" spans="1:19" s="4" customFormat="1" ht="51.75" customHeight="1" x14ac:dyDescent="0.25">
      <c r="A4" s="706" t="s">
        <v>0</v>
      </c>
      <c r="B4" s="703" t="s">
        <v>1</v>
      </c>
      <c r="C4" s="703" t="s">
        <v>2</v>
      </c>
      <c r="D4" s="703" t="s">
        <v>3</v>
      </c>
      <c r="E4" s="706" t="s">
        <v>4</v>
      </c>
      <c r="F4" s="706" t="s">
        <v>5</v>
      </c>
      <c r="G4" s="706" t="s">
        <v>6</v>
      </c>
      <c r="H4" s="708" t="s">
        <v>7</v>
      </c>
      <c r="I4" s="708"/>
      <c r="J4" s="706" t="s">
        <v>8</v>
      </c>
      <c r="K4" s="709" t="s">
        <v>9</v>
      </c>
      <c r="L4" s="748"/>
      <c r="M4" s="705" t="s">
        <v>10</v>
      </c>
      <c r="N4" s="705"/>
      <c r="O4" s="705" t="s">
        <v>11</v>
      </c>
      <c r="P4" s="705"/>
      <c r="Q4" s="706" t="s">
        <v>12</v>
      </c>
      <c r="R4" s="703" t="s">
        <v>13</v>
      </c>
      <c r="S4" s="3"/>
    </row>
    <row r="5" spans="1:19" s="4" customFormat="1" x14ac:dyDescent="0.2">
      <c r="A5" s="707"/>
      <c r="B5" s="704"/>
      <c r="C5" s="704"/>
      <c r="D5" s="704"/>
      <c r="E5" s="707"/>
      <c r="F5" s="707"/>
      <c r="G5" s="707"/>
      <c r="H5" s="66" t="s">
        <v>14</v>
      </c>
      <c r="I5" s="66" t="s">
        <v>15</v>
      </c>
      <c r="J5" s="707"/>
      <c r="K5" s="68">
        <v>2020</v>
      </c>
      <c r="L5" s="68">
        <v>2021</v>
      </c>
      <c r="M5" s="125">
        <v>2020</v>
      </c>
      <c r="N5" s="125">
        <v>2021</v>
      </c>
      <c r="O5" s="125">
        <v>2020</v>
      </c>
      <c r="P5" s="125">
        <v>2021</v>
      </c>
      <c r="Q5" s="707"/>
      <c r="R5" s="704"/>
      <c r="S5" s="3"/>
    </row>
    <row r="6" spans="1:19" s="4" customFormat="1" x14ac:dyDescent="0.2">
      <c r="A6" s="65" t="s">
        <v>16</v>
      </c>
      <c r="B6" s="66" t="s">
        <v>17</v>
      </c>
      <c r="C6" s="66" t="s">
        <v>18</v>
      </c>
      <c r="D6" s="66" t="s">
        <v>19</v>
      </c>
      <c r="E6" s="65" t="s">
        <v>20</v>
      </c>
      <c r="F6" s="65" t="s">
        <v>21</v>
      </c>
      <c r="G6" s="65" t="s">
        <v>22</v>
      </c>
      <c r="H6" s="66" t="s">
        <v>23</v>
      </c>
      <c r="I6" s="66" t="s">
        <v>24</v>
      </c>
      <c r="J6" s="65" t="s">
        <v>25</v>
      </c>
      <c r="K6" s="68" t="s">
        <v>26</v>
      </c>
      <c r="L6" s="68" t="s">
        <v>27</v>
      </c>
      <c r="M6" s="69" t="s">
        <v>28</v>
      </c>
      <c r="N6" s="69" t="s">
        <v>29</v>
      </c>
      <c r="O6" s="69" t="s">
        <v>30</v>
      </c>
      <c r="P6" s="69" t="s">
        <v>31</v>
      </c>
      <c r="Q6" s="65" t="s">
        <v>32</v>
      </c>
      <c r="R6" s="66" t="s">
        <v>33</v>
      </c>
      <c r="S6" s="3"/>
    </row>
    <row r="7" spans="1:19" s="8" customFormat="1" ht="69.75" customHeight="1" x14ac:dyDescent="0.25">
      <c r="A7" s="638">
        <v>1</v>
      </c>
      <c r="B7" s="638" t="s">
        <v>43</v>
      </c>
      <c r="C7" s="747">
        <v>3</v>
      </c>
      <c r="D7" s="816">
        <v>10</v>
      </c>
      <c r="E7" s="641" t="s">
        <v>851</v>
      </c>
      <c r="F7" s="816" t="s">
        <v>852</v>
      </c>
      <c r="G7" s="816" t="s">
        <v>853</v>
      </c>
      <c r="H7" s="33" t="s">
        <v>854</v>
      </c>
      <c r="I7" s="67">
        <v>1</v>
      </c>
      <c r="J7" s="816" t="s">
        <v>855</v>
      </c>
      <c r="K7" s="842" t="s">
        <v>39</v>
      </c>
      <c r="L7" s="638"/>
      <c r="M7" s="843">
        <v>26895</v>
      </c>
      <c r="N7" s="843"/>
      <c r="O7" s="843">
        <v>26895</v>
      </c>
      <c r="P7" s="843"/>
      <c r="Q7" s="816" t="s">
        <v>856</v>
      </c>
      <c r="R7" s="816" t="s">
        <v>857</v>
      </c>
      <c r="S7" s="12"/>
    </row>
    <row r="8" spans="1:19" s="8" customFormat="1" ht="69" customHeight="1" x14ac:dyDescent="0.25">
      <c r="A8" s="640"/>
      <c r="B8" s="640"/>
      <c r="C8" s="841"/>
      <c r="D8" s="841"/>
      <c r="E8" s="643"/>
      <c r="F8" s="841"/>
      <c r="G8" s="841"/>
      <c r="H8" s="33" t="s">
        <v>858</v>
      </c>
      <c r="I8" s="27" t="s">
        <v>859</v>
      </c>
      <c r="J8" s="841"/>
      <c r="K8" s="841"/>
      <c r="L8" s="640"/>
      <c r="M8" s="841"/>
      <c r="N8" s="843"/>
      <c r="O8" s="843"/>
      <c r="P8" s="843"/>
      <c r="Q8" s="841"/>
      <c r="R8" s="841"/>
      <c r="S8" s="12"/>
    </row>
    <row r="9" spans="1:19" s="8" customFormat="1" ht="53.25" customHeight="1" x14ac:dyDescent="0.25">
      <c r="A9" s="636">
        <v>2</v>
      </c>
      <c r="B9" s="720" t="s">
        <v>91</v>
      </c>
      <c r="C9" s="720">
        <v>1</v>
      </c>
      <c r="D9" s="719">
        <v>6</v>
      </c>
      <c r="E9" s="719" t="s">
        <v>860</v>
      </c>
      <c r="F9" s="719" t="s">
        <v>861</v>
      </c>
      <c r="G9" s="719" t="s">
        <v>862</v>
      </c>
      <c r="H9" s="321" t="s">
        <v>863</v>
      </c>
      <c r="I9" s="312">
        <v>4</v>
      </c>
      <c r="J9" s="719" t="s">
        <v>864</v>
      </c>
      <c r="K9" s="295"/>
      <c r="L9" s="837" t="s">
        <v>38</v>
      </c>
      <c r="M9" s="738"/>
      <c r="N9" s="738">
        <v>100000</v>
      </c>
      <c r="O9" s="738"/>
      <c r="P9" s="738">
        <v>100000</v>
      </c>
      <c r="Q9" s="719" t="s">
        <v>856</v>
      </c>
      <c r="R9" s="719" t="s">
        <v>857</v>
      </c>
      <c r="S9" s="12"/>
    </row>
    <row r="10" spans="1:19" ht="64.5" customHeight="1" x14ac:dyDescent="0.25">
      <c r="A10" s="670"/>
      <c r="B10" s="836"/>
      <c r="C10" s="836"/>
      <c r="D10" s="836"/>
      <c r="E10" s="836"/>
      <c r="F10" s="836"/>
      <c r="G10" s="836"/>
      <c r="H10" s="311" t="s">
        <v>865</v>
      </c>
      <c r="I10" s="79" t="s">
        <v>866</v>
      </c>
      <c r="J10" s="836"/>
      <c r="K10" s="38"/>
      <c r="L10" s="836"/>
      <c r="M10" s="836"/>
      <c r="N10" s="738"/>
      <c r="O10" s="738"/>
      <c r="P10" s="738"/>
      <c r="Q10" s="836"/>
      <c r="R10" s="836"/>
    </row>
    <row r="11" spans="1:19" ht="71.25" customHeight="1" x14ac:dyDescent="0.25">
      <c r="A11" s="636">
        <v>3</v>
      </c>
      <c r="B11" s="720" t="s">
        <v>91</v>
      </c>
      <c r="C11" s="720">
        <v>1</v>
      </c>
      <c r="D11" s="719">
        <v>6</v>
      </c>
      <c r="E11" s="719" t="s">
        <v>867</v>
      </c>
      <c r="F11" s="719" t="s">
        <v>868</v>
      </c>
      <c r="G11" s="719" t="s">
        <v>869</v>
      </c>
      <c r="H11" s="321" t="s">
        <v>870</v>
      </c>
      <c r="I11" s="385" t="s">
        <v>871</v>
      </c>
      <c r="J11" s="719" t="s">
        <v>872</v>
      </c>
      <c r="K11" s="837"/>
      <c r="L11" s="837" t="s">
        <v>45</v>
      </c>
      <c r="M11" s="738"/>
      <c r="N11" s="738">
        <v>25000</v>
      </c>
      <c r="O11" s="738"/>
      <c r="P11" s="738">
        <v>25000</v>
      </c>
      <c r="Q11" s="719" t="s">
        <v>856</v>
      </c>
      <c r="R11" s="719" t="s">
        <v>857</v>
      </c>
    </row>
    <row r="12" spans="1:19" ht="51" customHeight="1" x14ac:dyDescent="0.25">
      <c r="A12" s="637"/>
      <c r="B12" s="836"/>
      <c r="C12" s="836"/>
      <c r="D12" s="836"/>
      <c r="E12" s="836"/>
      <c r="F12" s="836"/>
      <c r="G12" s="836"/>
      <c r="H12" s="311" t="s">
        <v>873</v>
      </c>
      <c r="I12" s="79" t="s">
        <v>874</v>
      </c>
      <c r="J12" s="836"/>
      <c r="K12" s="836"/>
      <c r="L12" s="836"/>
      <c r="M12" s="836"/>
      <c r="N12" s="738"/>
      <c r="O12" s="738"/>
      <c r="P12" s="738"/>
      <c r="Q12" s="836"/>
      <c r="R12" s="836"/>
    </row>
    <row r="13" spans="1:19" ht="48" customHeight="1" x14ac:dyDescent="0.25">
      <c r="A13" s="386">
        <v>4</v>
      </c>
      <c r="B13" s="720" t="s">
        <v>43</v>
      </c>
      <c r="C13" s="720">
        <v>1</v>
      </c>
      <c r="D13" s="719">
        <v>9</v>
      </c>
      <c r="E13" s="719" t="s">
        <v>875</v>
      </c>
      <c r="F13" s="630" t="s">
        <v>876</v>
      </c>
      <c r="G13" s="630" t="s">
        <v>853</v>
      </c>
      <c r="H13" s="321" t="s">
        <v>877</v>
      </c>
      <c r="I13" s="312">
        <v>1</v>
      </c>
      <c r="J13" s="719" t="s">
        <v>878</v>
      </c>
      <c r="K13" s="837"/>
      <c r="L13" s="837" t="s">
        <v>43</v>
      </c>
      <c r="M13" s="738"/>
      <c r="N13" s="738">
        <v>80000</v>
      </c>
      <c r="O13" s="738"/>
      <c r="P13" s="738">
        <v>80000</v>
      </c>
      <c r="Q13" s="719" t="s">
        <v>856</v>
      </c>
      <c r="R13" s="719" t="s">
        <v>857</v>
      </c>
    </row>
    <row r="14" spans="1:19" ht="34.5" customHeight="1" x14ac:dyDescent="0.25">
      <c r="A14" s="387"/>
      <c r="B14" s="836"/>
      <c r="C14" s="836"/>
      <c r="D14" s="836"/>
      <c r="E14" s="836"/>
      <c r="F14" s="631"/>
      <c r="G14" s="631"/>
      <c r="H14" s="311" t="s">
        <v>879</v>
      </c>
      <c r="I14" s="79" t="s">
        <v>302</v>
      </c>
      <c r="J14" s="836"/>
      <c r="K14" s="836"/>
      <c r="L14" s="836"/>
      <c r="M14" s="836"/>
      <c r="N14" s="738"/>
      <c r="O14" s="738"/>
      <c r="P14" s="738"/>
      <c r="Q14" s="836"/>
      <c r="R14" s="836"/>
    </row>
    <row r="15" spans="1:19" ht="48" customHeight="1" x14ac:dyDescent="0.25">
      <c r="A15" s="636">
        <v>5</v>
      </c>
      <c r="B15" s="720" t="s">
        <v>43</v>
      </c>
      <c r="C15" s="720" t="s">
        <v>880</v>
      </c>
      <c r="D15" s="719">
        <v>10</v>
      </c>
      <c r="E15" s="719" t="s">
        <v>690</v>
      </c>
      <c r="F15" s="719" t="s">
        <v>852</v>
      </c>
      <c r="G15" s="719" t="s">
        <v>853</v>
      </c>
      <c r="H15" s="321" t="s">
        <v>854</v>
      </c>
      <c r="I15" s="312">
        <v>1</v>
      </c>
      <c r="J15" s="719" t="s">
        <v>855</v>
      </c>
      <c r="K15" s="837"/>
      <c r="L15" s="837" t="s">
        <v>43</v>
      </c>
      <c r="M15" s="738"/>
      <c r="N15" s="738">
        <v>10000</v>
      </c>
      <c r="O15" s="738"/>
      <c r="P15" s="738">
        <v>10000</v>
      </c>
      <c r="Q15" s="719" t="s">
        <v>856</v>
      </c>
      <c r="R15" s="839" t="s">
        <v>857</v>
      </c>
    </row>
    <row r="16" spans="1:19" ht="77.25" customHeight="1" x14ac:dyDescent="0.25">
      <c r="A16" s="670"/>
      <c r="B16" s="836"/>
      <c r="C16" s="836"/>
      <c r="D16" s="836"/>
      <c r="E16" s="836"/>
      <c r="F16" s="836"/>
      <c r="G16" s="836"/>
      <c r="H16" s="311" t="s">
        <v>858</v>
      </c>
      <c r="I16" s="79" t="s">
        <v>202</v>
      </c>
      <c r="J16" s="836"/>
      <c r="K16" s="836"/>
      <c r="L16" s="836"/>
      <c r="M16" s="836"/>
      <c r="N16" s="738"/>
      <c r="O16" s="738"/>
      <c r="P16" s="738"/>
      <c r="Q16" s="836"/>
      <c r="R16" s="840"/>
    </row>
    <row r="17" spans="1:18" ht="80.25" customHeight="1" x14ac:dyDescent="0.25">
      <c r="A17" s="636">
        <v>6</v>
      </c>
      <c r="B17" s="720" t="s">
        <v>43</v>
      </c>
      <c r="C17" s="720" t="s">
        <v>880</v>
      </c>
      <c r="D17" s="719">
        <v>10</v>
      </c>
      <c r="E17" s="719" t="s">
        <v>881</v>
      </c>
      <c r="F17" s="719" t="s">
        <v>852</v>
      </c>
      <c r="G17" s="719" t="s">
        <v>853</v>
      </c>
      <c r="H17" s="321" t="s">
        <v>854</v>
      </c>
      <c r="I17" s="312">
        <v>1</v>
      </c>
      <c r="J17" s="719" t="s">
        <v>855</v>
      </c>
      <c r="K17" s="837"/>
      <c r="L17" s="837" t="s">
        <v>43</v>
      </c>
      <c r="M17" s="738"/>
      <c r="N17" s="738">
        <v>13000</v>
      </c>
      <c r="O17" s="738"/>
      <c r="P17" s="738">
        <v>13000</v>
      </c>
      <c r="Q17" s="719" t="s">
        <v>856</v>
      </c>
      <c r="R17" s="839" t="s">
        <v>857</v>
      </c>
    </row>
    <row r="18" spans="1:18" ht="49.5" customHeight="1" x14ac:dyDescent="0.25">
      <c r="A18" s="670"/>
      <c r="B18" s="836"/>
      <c r="C18" s="836"/>
      <c r="D18" s="836"/>
      <c r="E18" s="836"/>
      <c r="F18" s="836"/>
      <c r="G18" s="836"/>
      <c r="H18" s="311" t="s">
        <v>858</v>
      </c>
      <c r="I18" s="79" t="s">
        <v>202</v>
      </c>
      <c r="J18" s="836"/>
      <c r="K18" s="836"/>
      <c r="L18" s="836"/>
      <c r="M18" s="836"/>
      <c r="N18" s="738"/>
      <c r="O18" s="738"/>
      <c r="P18" s="738"/>
      <c r="Q18" s="836"/>
      <c r="R18" s="840"/>
    </row>
    <row r="19" spans="1:18" ht="64.5" customHeight="1" x14ac:dyDescent="0.25">
      <c r="A19" s="636">
        <v>7</v>
      </c>
      <c r="B19" s="720" t="s">
        <v>43</v>
      </c>
      <c r="C19" s="720" t="s">
        <v>706</v>
      </c>
      <c r="D19" s="719">
        <v>13</v>
      </c>
      <c r="E19" s="719" t="s">
        <v>851</v>
      </c>
      <c r="F19" s="719" t="s">
        <v>852</v>
      </c>
      <c r="G19" s="719" t="s">
        <v>853</v>
      </c>
      <c r="H19" s="311" t="s">
        <v>854</v>
      </c>
      <c r="I19" s="312">
        <v>1</v>
      </c>
      <c r="J19" s="719" t="s">
        <v>855</v>
      </c>
      <c r="K19" s="837"/>
      <c r="L19" s="636" t="s">
        <v>39</v>
      </c>
      <c r="M19" s="738"/>
      <c r="N19" s="738">
        <v>28000</v>
      </c>
      <c r="O19" s="738"/>
      <c r="P19" s="738">
        <v>28000</v>
      </c>
      <c r="Q19" s="719" t="s">
        <v>856</v>
      </c>
      <c r="R19" s="719" t="s">
        <v>857</v>
      </c>
    </row>
    <row r="20" spans="1:18" ht="69" customHeight="1" x14ac:dyDescent="0.25">
      <c r="A20" s="637"/>
      <c r="B20" s="836"/>
      <c r="C20" s="836"/>
      <c r="D20" s="836"/>
      <c r="E20" s="836"/>
      <c r="F20" s="836"/>
      <c r="G20" s="836"/>
      <c r="H20" s="311" t="s">
        <v>858</v>
      </c>
      <c r="I20" s="79" t="s">
        <v>882</v>
      </c>
      <c r="J20" s="836"/>
      <c r="K20" s="836"/>
      <c r="L20" s="637"/>
      <c r="M20" s="836"/>
      <c r="N20" s="738"/>
      <c r="O20" s="738"/>
      <c r="P20" s="738"/>
      <c r="Q20" s="836"/>
      <c r="R20" s="836"/>
    </row>
    <row r="21" spans="1:18" ht="89.25" customHeight="1" x14ac:dyDescent="0.25">
      <c r="A21" s="636">
        <v>8</v>
      </c>
      <c r="B21" s="720" t="s">
        <v>43</v>
      </c>
      <c r="C21" s="720" t="s">
        <v>706</v>
      </c>
      <c r="D21" s="719">
        <v>13</v>
      </c>
      <c r="E21" s="719" t="s">
        <v>883</v>
      </c>
      <c r="F21" s="719" t="s">
        <v>884</v>
      </c>
      <c r="G21" s="719" t="s">
        <v>853</v>
      </c>
      <c r="H21" s="321" t="s">
        <v>854</v>
      </c>
      <c r="I21" s="312">
        <v>1</v>
      </c>
      <c r="J21" s="719" t="s">
        <v>885</v>
      </c>
      <c r="K21" s="837"/>
      <c r="L21" s="837" t="s">
        <v>39</v>
      </c>
      <c r="M21" s="738"/>
      <c r="N21" s="738">
        <v>30000</v>
      </c>
      <c r="O21" s="738"/>
      <c r="P21" s="738">
        <v>30000</v>
      </c>
      <c r="Q21" s="719" t="s">
        <v>856</v>
      </c>
      <c r="R21" s="839" t="s">
        <v>857</v>
      </c>
    </row>
    <row r="22" spans="1:18" ht="75" customHeight="1" x14ac:dyDescent="0.25">
      <c r="A22" s="670"/>
      <c r="B22" s="836"/>
      <c r="C22" s="836"/>
      <c r="D22" s="836"/>
      <c r="E22" s="836"/>
      <c r="F22" s="836"/>
      <c r="G22" s="836"/>
      <c r="H22" s="311" t="s">
        <v>858</v>
      </c>
      <c r="I22" s="79" t="s">
        <v>202</v>
      </c>
      <c r="J22" s="836"/>
      <c r="K22" s="836"/>
      <c r="L22" s="836"/>
      <c r="M22" s="836"/>
      <c r="N22" s="738"/>
      <c r="O22" s="738"/>
      <c r="P22" s="738"/>
      <c r="Q22" s="836"/>
      <c r="R22" s="840"/>
    </row>
    <row r="23" spans="1:18" ht="64.5" customHeight="1" x14ac:dyDescent="0.25">
      <c r="A23" s="636">
        <v>9</v>
      </c>
      <c r="B23" s="720" t="s">
        <v>43</v>
      </c>
      <c r="C23" s="720">
        <v>3</v>
      </c>
      <c r="D23" s="719">
        <v>10</v>
      </c>
      <c r="E23" s="719" t="s">
        <v>886</v>
      </c>
      <c r="F23" s="719" t="s">
        <v>852</v>
      </c>
      <c r="G23" s="719" t="s">
        <v>853</v>
      </c>
      <c r="H23" s="321" t="s">
        <v>854</v>
      </c>
      <c r="I23" s="312">
        <v>1</v>
      </c>
      <c r="J23" s="719" t="s">
        <v>855</v>
      </c>
      <c r="K23" s="837"/>
      <c r="L23" s="837" t="s">
        <v>43</v>
      </c>
      <c r="M23" s="738"/>
      <c r="N23" s="738">
        <v>12000</v>
      </c>
      <c r="O23" s="738"/>
      <c r="P23" s="738">
        <v>12000</v>
      </c>
      <c r="Q23" s="719" t="s">
        <v>856</v>
      </c>
      <c r="R23" s="719" t="s">
        <v>857</v>
      </c>
    </row>
    <row r="24" spans="1:18" ht="81.75" customHeight="1" x14ac:dyDescent="0.25">
      <c r="A24" s="637"/>
      <c r="B24" s="836"/>
      <c r="C24" s="836"/>
      <c r="D24" s="836"/>
      <c r="E24" s="836"/>
      <c r="F24" s="836"/>
      <c r="G24" s="836"/>
      <c r="H24" s="311" t="s">
        <v>858</v>
      </c>
      <c r="I24" s="79" t="s">
        <v>882</v>
      </c>
      <c r="J24" s="836"/>
      <c r="K24" s="836"/>
      <c r="L24" s="836"/>
      <c r="M24" s="836"/>
      <c r="N24" s="738"/>
      <c r="O24" s="738"/>
      <c r="P24" s="738"/>
      <c r="Q24" s="836"/>
      <c r="R24" s="836"/>
    </row>
    <row r="25" spans="1:18" ht="45" x14ac:dyDescent="0.25">
      <c r="A25" s="636">
        <v>10</v>
      </c>
      <c r="B25" s="720" t="s">
        <v>43</v>
      </c>
      <c r="C25" s="636">
        <v>1.3</v>
      </c>
      <c r="D25" s="630">
        <v>13</v>
      </c>
      <c r="E25" s="630" t="s">
        <v>887</v>
      </c>
      <c r="F25" s="719" t="s">
        <v>888</v>
      </c>
      <c r="G25" s="827" t="s">
        <v>324</v>
      </c>
      <c r="H25" s="311" t="s">
        <v>889</v>
      </c>
      <c r="I25" s="385" t="s">
        <v>890</v>
      </c>
      <c r="J25" s="719" t="s">
        <v>891</v>
      </c>
      <c r="K25" s="837"/>
      <c r="L25" s="636" t="s">
        <v>39</v>
      </c>
      <c r="M25" s="738"/>
      <c r="N25" s="738">
        <v>10000</v>
      </c>
      <c r="O25" s="738"/>
      <c r="P25" s="738">
        <v>10000</v>
      </c>
      <c r="Q25" s="719" t="s">
        <v>856</v>
      </c>
      <c r="R25" s="719" t="s">
        <v>857</v>
      </c>
    </row>
    <row r="26" spans="1:18" ht="75" x14ac:dyDescent="0.25">
      <c r="A26" s="670"/>
      <c r="B26" s="836"/>
      <c r="C26" s="637"/>
      <c r="D26" s="631"/>
      <c r="E26" s="631"/>
      <c r="F26" s="836"/>
      <c r="G26" s="838"/>
      <c r="H26" s="311" t="s">
        <v>892</v>
      </c>
      <c r="I26" s="79" t="s">
        <v>893</v>
      </c>
      <c r="J26" s="836"/>
      <c r="K26" s="836"/>
      <c r="L26" s="637"/>
      <c r="M26" s="836"/>
      <c r="N26" s="738"/>
      <c r="O26" s="738"/>
      <c r="P26" s="738"/>
      <c r="Q26" s="836"/>
      <c r="R26" s="836"/>
    </row>
    <row r="27" spans="1:18" ht="60" x14ac:dyDescent="0.25">
      <c r="A27" s="636">
        <v>11</v>
      </c>
      <c r="B27" s="720" t="s">
        <v>43</v>
      </c>
      <c r="C27" s="720">
        <v>1.3</v>
      </c>
      <c r="D27" s="719">
        <v>13</v>
      </c>
      <c r="E27" s="719" t="s">
        <v>894</v>
      </c>
      <c r="F27" s="719" t="s">
        <v>895</v>
      </c>
      <c r="G27" s="719" t="s">
        <v>896</v>
      </c>
      <c r="H27" s="321" t="s">
        <v>897</v>
      </c>
      <c r="I27" s="312">
        <v>1</v>
      </c>
      <c r="J27" s="719" t="s">
        <v>898</v>
      </c>
      <c r="K27" s="837"/>
      <c r="L27" s="636" t="s">
        <v>43</v>
      </c>
      <c r="M27" s="738"/>
      <c r="N27" s="738">
        <v>7000</v>
      </c>
      <c r="O27" s="738"/>
      <c r="P27" s="738">
        <v>7000</v>
      </c>
      <c r="Q27" s="719" t="s">
        <v>856</v>
      </c>
      <c r="R27" s="719" t="s">
        <v>857</v>
      </c>
    </row>
    <row r="28" spans="1:18" ht="90" x14ac:dyDescent="0.25">
      <c r="A28" s="637"/>
      <c r="B28" s="836"/>
      <c r="C28" s="836"/>
      <c r="D28" s="836"/>
      <c r="E28" s="836"/>
      <c r="F28" s="836"/>
      <c r="G28" s="836"/>
      <c r="H28" s="311" t="s">
        <v>899</v>
      </c>
      <c r="I28" s="79" t="s">
        <v>302</v>
      </c>
      <c r="J28" s="836"/>
      <c r="K28" s="836"/>
      <c r="L28" s="637"/>
      <c r="M28" s="836"/>
      <c r="N28" s="738"/>
      <c r="O28" s="738"/>
      <c r="P28" s="738"/>
      <c r="Q28" s="836"/>
      <c r="R28" s="836"/>
    </row>
    <row r="29" spans="1:18" ht="62.25" customHeight="1" x14ac:dyDescent="0.25">
      <c r="A29" s="636">
        <v>12</v>
      </c>
      <c r="B29" s="720" t="s">
        <v>43</v>
      </c>
      <c r="C29" s="720">
        <v>1.3</v>
      </c>
      <c r="D29" s="719">
        <v>13</v>
      </c>
      <c r="E29" s="719" t="s">
        <v>900</v>
      </c>
      <c r="F29" s="719" t="s">
        <v>852</v>
      </c>
      <c r="G29" s="719" t="s">
        <v>853</v>
      </c>
      <c r="H29" s="311" t="s">
        <v>854</v>
      </c>
      <c r="I29" s="312">
        <v>1</v>
      </c>
      <c r="J29" s="719" t="s">
        <v>901</v>
      </c>
      <c r="K29" s="837"/>
      <c r="L29" s="636" t="s">
        <v>43</v>
      </c>
      <c r="M29" s="738"/>
      <c r="N29" s="693">
        <v>10000</v>
      </c>
      <c r="O29" s="693"/>
      <c r="P29" s="693">
        <v>10000</v>
      </c>
      <c r="Q29" s="719" t="s">
        <v>856</v>
      </c>
      <c r="R29" s="719" t="s">
        <v>857</v>
      </c>
    </row>
    <row r="30" spans="1:18" ht="45" customHeight="1" x14ac:dyDescent="0.25">
      <c r="A30" s="670"/>
      <c r="B30" s="836"/>
      <c r="C30" s="836"/>
      <c r="D30" s="836"/>
      <c r="E30" s="836"/>
      <c r="F30" s="836"/>
      <c r="G30" s="836"/>
      <c r="H30" s="311" t="s">
        <v>858</v>
      </c>
      <c r="I30" s="388" t="s">
        <v>202</v>
      </c>
      <c r="J30" s="836"/>
      <c r="K30" s="836"/>
      <c r="L30" s="637"/>
      <c r="M30" s="836"/>
      <c r="N30" s="695"/>
      <c r="O30" s="695"/>
      <c r="P30" s="695"/>
      <c r="Q30" s="836"/>
      <c r="R30" s="836"/>
    </row>
    <row r="31" spans="1:18" ht="43.5" customHeight="1" x14ac:dyDescent="0.25">
      <c r="A31" s="636">
        <v>13</v>
      </c>
      <c r="B31" s="720" t="s">
        <v>43</v>
      </c>
      <c r="C31" s="720">
        <v>1.3</v>
      </c>
      <c r="D31" s="719">
        <v>13</v>
      </c>
      <c r="E31" s="719" t="s">
        <v>902</v>
      </c>
      <c r="F31" s="719" t="s">
        <v>903</v>
      </c>
      <c r="G31" s="719" t="s">
        <v>230</v>
      </c>
      <c r="H31" s="311" t="s">
        <v>904</v>
      </c>
      <c r="I31" s="312">
        <v>5</v>
      </c>
      <c r="J31" s="719" t="s">
        <v>905</v>
      </c>
      <c r="K31" s="837"/>
      <c r="L31" s="636" t="s">
        <v>45</v>
      </c>
      <c r="M31" s="738"/>
      <c r="N31" s="693">
        <v>25000</v>
      </c>
      <c r="O31" s="693"/>
      <c r="P31" s="693">
        <v>25000</v>
      </c>
      <c r="Q31" s="719" t="s">
        <v>856</v>
      </c>
      <c r="R31" s="719" t="s">
        <v>857</v>
      </c>
    </row>
    <row r="32" spans="1:18" ht="51.75" customHeight="1" x14ac:dyDescent="0.25">
      <c r="A32" s="670"/>
      <c r="B32" s="836"/>
      <c r="C32" s="836"/>
      <c r="D32" s="836"/>
      <c r="E32" s="836"/>
      <c r="F32" s="836"/>
      <c r="G32" s="836"/>
      <c r="H32" s="311" t="s">
        <v>906</v>
      </c>
      <c r="I32" s="388" t="s">
        <v>907</v>
      </c>
      <c r="J32" s="836"/>
      <c r="K32" s="836"/>
      <c r="L32" s="637"/>
      <c r="M32" s="836"/>
      <c r="N32" s="695"/>
      <c r="O32" s="695"/>
      <c r="P32" s="695"/>
      <c r="Q32" s="836"/>
      <c r="R32" s="836"/>
    </row>
    <row r="34" spans="14:18" x14ac:dyDescent="0.25">
      <c r="N34" s="699"/>
      <c r="O34" s="749" t="s">
        <v>35</v>
      </c>
      <c r="P34" s="750"/>
      <c r="Q34" s="748"/>
    </row>
    <row r="35" spans="14:18" x14ac:dyDescent="0.25">
      <c r="N35" s="700"/>
      <c r="O35" s="702" t="s">
        <v>36</v>
      </c>
      <c r="P35" s="749" t="s">
        <v>37</v>
      </c>
      <c r="Q35" s="748"/>
    </row>
    <row r="36" spans="14:18" x14ac:dyDescent="0.25">
      <c r="N36" s="701"/>
      <c r="O36" s="702"/>
      <c r="P36" s="57">
        <v>2020</v>
      </c>
      <c r="Q36" s="57">
        <v>2021</v>
      </c>
    </row>
    <row r="37" spans="14:18" x14ac:dyDescent="0.25">
      <c r="N37" s="57" t="s">
        <v>2931</v>
      </c>
      <c r="O37" s="55">
        <v>13</v>
      </c>
      <c r="P37" s="25">
        <f>O7</f>
        <v>26895</v>
      </c>
      <c r="Q37" s="31">
        <f>P31+P29+P27+P25+P23+P21+P19+P17+P15+P13+P11+P9</f>
        <v>350000</v>
      </c>
      <c r="R37" s="144"/>
    </row>
  </sheetData>
  <mergeCells count="224">
    <mergeCell ref="A15:A16"/>
    <mergeCell ref="A17:A18"/>
    <mergeCell ref="A21:A22"/>
    <mergeCell ref="A23:A24"/>
    <mergeCell ref="A25:A26"/>
    <mergeCell ref="A29:A30"/>
    <mergeCell ref="A31:A32"/>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G9:G10"/>
    <mergeCell ref="J9:J10"/>
    <mergeCell ref="K7:K8"/>
    <mergeCell ref="Q4:Q5"/>
    <mergeCell ref="L7:L8"/>
    <mergeCell ref="M7:M8"/>
    <mergeCell ref="N7:N8"/>
    <mergeCell ref="O7:O8"/>
    <mergeCell ref="P7:P8"/>
    <mergeCell ref="R9:R10"/>
    <mergeCell ref="M9:M10"/>
    <mergeCell ref="N9:N10"/>
    <mergeCell ref="O9:O10"/>
    <mergeCell ref="P9:P10"/>
    <mergeCell ref="Q9:Q10"/>
    <mergeCell ref="A11:A12"/>
    <mergeCell ref="B11:B12"/>
    <mergeCell ref="C11:C12"/>
    <mergeCell ref="D11:D12"/>
    <mergeCell ref="E11:E12"/>
    <mergeCell ref="F11:F12"/>
    <mergeCell ref="G11:G12"/>
    <mergeCell ref="J11:J12"/>
    <mergeCell ref="L9:L10"/>
    <mergeCell ref="A9:A10"/>
    <mergeCell ref="Q11:Q12"/>
    <mergeCell ref="R11:R12"/>
    <mergeCell ref="B9:B10"/>
    <mergeCell ref="C9:C10"/>
    <mergeCell ref="D9:D10"/>
    <mergeCell ref="E9:E10"/>
    <mergeCell ref="F9:F10"/>
    <mergeCell ref="B13:B14"/>
    <mergeCell ref="C13:C14"/>
    <mergeCell ref="D13:D14"/>
    <mergeCell ref="E13:E14"/>
    <mergeCell ref="F13:F14"/>
    <mergeCell ref="G13:G14"/>
    <mergeCell ref="K11:K12"/>
    <mergeCell ref="L11:L12"/>
    <mergeCell ref="M11:M12"/>
    <mergeCell ref="N11:N12"/>
    <mergeCell ref="O11:O12"/>
    <mergeCell ref="P11:P12"/>
    <mergeCell ref="P13:P14"/>
    <mergeCell ref="Q13:Q14"/>
    <mergeCell ref="R13:R14"/>
    <mergeCell ref="M13:M14"/>
    <mergeCell ref="N13:N14"/>
    <mergeCell ref="O13:O14"/>
    <mergeCell ref="B15:B16"/>
    <mergeCell ref="C15:C16"/>
    <mergeCell ref="D15:D16"/>
    <mergeCell ref="E15:E16"/>
    <mergeCell ref="F15:F16"/>
    <mergeCell ref="J13:J14"/>
    <mergeCell ref="K13:K14"/>
    <mergeCell ref="L13:L14"/>
    <mergeCell ref="O15:O16"/>
    <mergeCell ref="B17:B18"/>
    <mergeCell ref="C17:C18"/>
    <mergeCell ref="D17:D18"/>
    <mergeCell ref="E17:E18"/>
    <mergeCell ref="G15:G16"/>
    <mergeCell ref="J15:J16"/>
    <mergeCell ref="K15:K16"/>
    <mergeCell ref="L15:L16"/>
    <mergeCell ref="M15:M16"/>
    <mergeCell ref="F17:F18"/>
    <mergeCell ref="G17:G18"/>
    <mergeCell ref="J17:J18"/>
    <mergeCell ref="K17:K18"/>
    <mergeCell ref="L17:L18"/>
    <mergeCell ref="M17:M18"/>
    <mergeCell ref="D21:D22"/>
    <mergeCell ref="E21:E22"/>
    <mergeCell ref="G19:G20"/>
    <mergeCell ref="J19:J20"/>
    <mergeCell ref="K19:K20"/>
    <mergeCell ref="L19:L20"/>
    <mergeCell ref="Q21:Q22"/>
    <mergeCell ref="R21:R22"/>
    <mergeCell ref="P15:P16"/>
    <mergeCell ref="Q15:Q16"/>
    <mergeCell ref="R15:R16"/>
    <mergeCell ref="N15:N16"/>
    <mergeCell ref="N17:N18"/>
    <mergeCell ref="O17:O18"/>
    <mergeCell ref="P17:P18"/>
    <mergeCell ref="Q17:Q18"/>
    <mergeCell ref="R17:R18"/>
    <mergeCell ref="R25:R26"/>
    <mergeCell ref="A19:A20"/>
    <mergeCell ref="B19:B20"/>
    <mergeCell ref="C19:C20"/>
    <mergeCell ref="D19:D20"/>
    <mergeCell ref="E19:E20"/>
    <mergeCell ref="F19:F20"/>
    <mergeCell ref="N21:N22"/>
    <mergeCell ref="O21:O22"/>
    <mergeCell ref="P21:P22"/>
    <mergeCell ref="F21:F22"/>
    <mergeCell ref="G21:G22"/>
    <mergeCell ref="J21:J22"/>
    <mergeCell ref="K21:K22"/>
    <mergeCell ref="L21:L22"/>
    <mergeCell ref="M21:M22"/>
    <mergeCell ref="O19:O20"/>
    <mergeCell ref="P19:P20"/>
    <mergeCell ref="Q19:Q20"/>
    <mergeCell ref="R19:R20"/>
    <mergeCell ref="M19:M20"/>
    <mergeCell ref="N19:N20"/>
    <mergeCell ref="B21:B22"/>
    <mergeCell ref="C21:C22"/>
    <mergeCell ref="Q27:Q28"/>
    <mergeCell ref="O23:O24"/>
    <mergeCell ref="P23:P24"/>
    <mergeCell ref="Q23:Q24"/>
    <mergeCell ref="R23:R24"/>
    <mergeCell ref="B25:B26"/>
    <mergeCell ref="C25:C26"/>
    <mergeCell ref="D25:D26"/>
    <mergeCell ref="E25:E26"/>
    <mergeCell ref="G23:G24"/>
    <mergeCell ref="J23:J24"/>
    <mergeCell ref="K23:K24"/>
    <mergeCell ref="L23:L24"/>
    <mergeCell ref="M23:M24"/>
    <mergeCell ref="N23:N24"/>
    <mergeCell ref="B23:B24"/>
    <mergeCell ref="C23:C24"/>
    <mergeCell ref="D23:D24"/>
    <mergeCell ref="E23:E24"/>
    <mergeCell ref="F23:F24"/>
    <mergeCell ref="N25:N26"/>
    <mergeCell ref="O25:O26"/>
    <mergeCell ref="P25:P26"/>
    <mergeCell ref="Q25:Q26"/>
    <mergeCell ref="N27:N28"/>
    <mergeCell ref="F25:F26"/>
    <mergeCell ref="G25:G26"/>
    <mergeCell ref="J25:J26"/>
    <mergeCell ref="K25:K26"/>
    <mergeCell ref="L25:L26"/>
    <mergeCell ref="M25:M26"/>
    <mergeCell ref="O27:O28"/>
    <mergeCell ref="P27:P28"/>
    <mergeCell ref="A27:A28"/>
    <mergeCell ref="B27:B28"/>
    <mergeCell ref="C27:C28"/>
    <mergeCell ref="D27:D28"/>
    <mergeCell ref="E27:E28"/>
    <mergeCell ref="F27:F28"/>
    <mergeCell ref="Q29:Q30"/>
    <mergeCell ref="R29:R30"/>
    <mergeCell ref="F29:F30"/>
    <mergeCell ref="G29:G30"/>
    <mergeCell ref="J29:J30"/>
    <mergeCell ref="K29:K30"/>
    <mergeCell ref="L29:L30"/>
    <mergeCell ref="M29:M30"/>
    <mergeCell ref="R27:R28"/>
    <mergeCell ref="B29:B30"/>
    <mergeCell ref="C29:C30"/>
    <mergeCell ref="D29:D30"/>
    <mergeCell ref="E29:E30"/>
    <mergeCell ref="G27:G28"/>
    <mergeCell ref="J27:J28"/>
    <mergeCell ref="K27:K28"/>
    <mergeCell ref="L27:L28"/>
    <mergeCell ref="M27:M28"/>
    <mergeCell ref="B31:B32"/>
    <mergeCell ref="C31:C32"/>
    <mergeCell ref="D31:D32"/>
    <mergeCell ref="E31:E32"/>
    <mergeCell ref="F31:F32"/>
    <mergeCell ref="N29:N30"/>
    <mergeCell ref="O29:O30"/>
    <mergeCell ref="P29:P30"/>
    <mergeCell ref="O31:O32"/>
    <mergeCell ref="P31:P32"/>
    <mergeCell ref="Q31:Q32"/>
    <mergeCell ref="R31:R32"/>
    <mergeCell ref="N34:N36"/>
    <mergeCell ref="O34:Q34"/>
    <mergeCell ref="O35:O36"/>
    <mergeCell ref="P35:Q35"/>
    <mergeCell ref="G31:G32"/>
    <mergeCell ref="J31:J32"/>
    <mergeCell ref="K31:K32"/>
    <mergeCell ref="L31:L32"/>
    <mergeCell ref="M31:M32"/>
    <mergeCell ref="N31:N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93670-3252-488A-9F47-B98137E35AEA}">
  <dimension ref="A1:U36"/>
  <sheetViews>
    <sheetView topLeftCell="A15" zoomScale="55" zoomScaleNormal="55" workbookViewId="0">
      <selection activeCell="F39" sqref="F39"/>
    </sheetView>
  </sheetViews>
  <sheetFormatPr defaultRowHeight="15.75" x14ac:dyDescent="0.25"/>
  <cols>
    <col min="1" max="1" width="10.7109375" style="150" customWidth="1"/>
    <col min="2" max="2" width="22" style="150" customWidth="1"/>
    <col min="3" max="3" width="11.42578125" style="150" customWidth="1"/>
    <col min="4" max="4" width="11.5703125" style="150" customWidth="1"/>
    <col min="5" max="5" width="64.85546875" style="153" bestFit="1" customWidth="1"/>
    <col min="6" max="6" width="91.85546875" style="150" customWidth="1"/>
    <col min="7" max="7" width="33.140625" style="150" customWidth="1"/>
    <col min="8" max="8" width="23.85546875" style="150" customWidth="1"/>
    <col min="9" max="9" width="45.42578125" style="150" customWidth="1"/>
    <col min="10" max="10" width="73.140625" style="150" bestFit="1" customWidth="1"/>
    <col min="11" max="11" width="11.140625" style="152" customWidth="1"/>
    <col min="12" max="12" width="11.85546875" style="151" customWidth="1"/>
    <col min="13" max="13" width="18.42578125" style="150" customWidth="1"/>
    <col min="14" max="14" width="25.85546875" style="150" customWidth="1"/>
    <col min="15" max="16" width="19.28515625" style="150" customWidth="1"/>
    <col min="17" max="17" width="39.5703125" style="150" customWidth="1"/>
    <col min="18" max="18" width="21.7109375" style="150" customWidth="1"/>
    <col min="19" max="249" width="9.140625" style="150"/>
    <col min="250" max="250" width="4.7109375" style="150" bestFit="1" customWidth="1"/>
    <col min="251" max="251" width="9.7109375" style="150" bestFit="1" customWidth="1"/>
    <col min="252" max="252" width="10" style="150" bestFit="1" customWidth="1"/>
    <col min="253" max="253" width="8.85546875" style="150" bestFit="1" customWidth="1"/>
    <col min="254" max="254" width="22.85546875" style="150" customWidth="1"/>
    <col min="255" max="255" width="59.7109375" style="150" bestFit="1" customWidth="1"/>
    <col min="256" max="256" width="57.85546875" style="150" bestFit="1" customWidth="1"/>
    <col min="257" max="257" width="35.28515625" style="150" bestFit="1" customWidth="1"/>
    <col min="258" max="258" width="28.140625" style="150" bestFit="1" customWidth="1"/>
    <col min="259" max="259" width="33.140625" style="150" bestFit="1" customWidth="1"/>
    <col min="260" max="260" width="26" style="150" bestFit="1" customWidth="1"/>
    <col min="261" max="261" width="19.140625" style="150" bestFit="1" customWidth="1"/>
    <col min="262" max="262" width="10.42578125" style="150" customWidth="1"/>
    <col min="263" max="263" width="11.85546875" style="150" customWidth="1"/>
    <col min="264" max="264" width="14.7109375" style="150" customWidth="1"/>
    <col min="265" max="265" width="9" style="150" bestFit="1" customWidth="1"/>
    <col min="266" max="505" width="9.140625" style="150"/>
    <col min="506" max="506" width="4.7109375" style="150" bestFit="1" customWidth="1"/>
    <col min="507" max="507" width="9.7109375" style="150" bestFit="1" customWidth="1"/>
    <col min="508" max="508" width="10" style="150" bestFit="1" customWidth="1"/>
    <col min="509" max="509" width="8.85546875" style="150" bestFit="1" customWidth="1"/>
    <col min="510" max="510" width="22.85546875" style="150" customWidth="1"/>
    <col min="511" max="511" width="59.7109375" style="150" bestFit="1" customWidth="1"/>
    <col min="512" max="512" width="57.85546875" style="150" bestFit="1" customWidth="1"/>
    <col min="513" max="513" width="35.28515625" style="150" bestFit="1" customWidth="1"/>
    <col min="514" max="514" width="28.140625" style="150" bestFit="1" customWidth="1"/>
    <col min="515" max="515" width="33.140625" style="150" bestFit="1" customWidth="1"/>
    <col min="516" max="516" width="26" style="150" bestFit="1" customWidth="1"/>
    <col min="517" max="517" width="19.140625" style="150" bestFit="1" customWidth="1"/>
    <col min="518" max="518" width="10.42578125" style="150" customWidth="1"/>
    <col min="519" max="519" width="11.85546875" style="150" customWidth="1"/>
    <col min="520" max="520" width="14.7109375" style="150" customWidth="1"/>
    <col min="521" max="521" width="9" style="150" bestFit="1" customWidth="1"/>
    <col min="522" max="761" width="9.140625" style="150"/>
    <col min="762" max="762" width="4.7109375" style="150" bestFit="1" customWidth="1"/>
    <col min="763" max="763" width="9.7109375" style="150" bestFit="1" customWidth="1"/>
    <col min="764" max="764" width="10" style="150" bestFit="1" customWidth="1"/>
    <col min="765" max="765" width="8.85546875" style="150" bestFit="1" customWidth="1"/>
    <col min="766" max="766" width="22.85546875" style="150" customWidth="1"/>
    <col min="767" max="767" width="59.7109375" style="150" bestFit="1" customWidth="1"/>
    <col min="768" max="768" width="57.85546875" style="150" bestFit="1" customWidth="1"/>
    <col min="769" max="769" width="35.28515625" style="150" bestFit="1" customWidth="1"/>
    <col min="770" max="770" width="28.140625" style="150" bestFit="1" customWidth="1"/>
    <col min="771" max="771" width="33.140625" style="150" bestFit="1" customWidth="1"/>
    <col min="772" max="772" width="26" style="150" bestFit="1" customWidth="1"/>
    <col min="773" max="773" width="19.140625" style="150" bestFit="1" customWidth="1"/>
    <col min="774" max="774" width="10.42578125" style="150" customWidth="1"/>
    <col min="775" max="775" width="11.85546875" style="150" customWidth="1"/>
    <col min="776" max="776" width="14.7109375" style="150" customWidth="1"/>
    <col min="777" max="777" width="9" style="150" bestFit="1" customWidth="1"/>
    <col min="778" max="1017" width="9.140625" style="150"/>
    <col min="1018" max="1018" width="4.7109375" style="150" bestFit="1" customWidth="1"/>
    <col min="1019" max="1019" width="9.7109375" style="150" bestFit="1" customWidth="1"/>
    <col min="1020" max="1020" width="10" style="150" bestFit="1" customWidth="1"/>
    <col min="1021" max="1021" width="8.85546875" style="150" bestFit="1" customWidth="1"/>
    <col min="1022" max="1022" width="22.85546875" style="150" customWidth="1"/>
    <col min="1023" max="1023" width="59.7109375" style="150" bestFit="1" customWidth="1"/>
    <col min="1024" max="1024" width="57.85546875" style="150" bestFit="1" customWidth="1"/>
    <col min="1025" max="1025" width="35.28515625" style="150" bestFit="1" customWidth="1"/>
    <col min="1026" max="1026" width="28.140625" style="150" bestFit="1" customWidth="1"/>
    <col min="1027" max="1027" width="33.140625" style="150" bestFit="1" customWidth="1"/>
    <col min="1028" max="1028" width="26" style="150" bestFit="1" customWidth="1"/>
    <col min="1029" max="1029" width="19.140625" style="150" bestFit="1" customWidth="1"/>
    <col min="1030" max="1030" width="10.42578125" style="150" customWidth="1"/>
    <col min="1031" max="1031" width="11.85546875" style="150" customWidth="1"/>
    <col min="1032" max="1032" width="14.7109375" style="150" customWidth="1"/>
    <col min="1033" max="1033" width="9" style="150" bestFit="1" customWidth="1"/>
    <col min="1034" max="1273" width="9.140625" style="150"/>
    <col min="1274" max="1274" width="4.7109375" style="150" bestFit="1" customWidth="1"/>
    <col min="1275" max="1275" width="9.7109375" style="150" bestFit="1" customWidth="1"/>
    <col min="1276" max="1276" width="10" style="150" bestFit="1" customWidth="1"/>
    <col min="1277" max="1277" width="8.85546875" style="150" bestFit="1" customWidth="1"/>
    <col min="1278" max="1278" width="22.85546875" style="150" customWidth="1"/>
    <col min="1279" max="1279" width="59.7109375" style="150" bestFit="1" customWidth="1"/>
    <col min="1280" max="1280" width="57.85546875" style="150" bestFit="1" customWidth="1"/>
    <col min="1281" max="1281" width="35.28515625" style="150" bestFit="1" customWidth="1"/>
    <col min="1282" max="1282" width="28.140625" style="150" bestFit="1" customWidth="1"/>
    <col min="1283" max="1283" width="33.140625" style="150" bestFit="1" customWidth="1"/>
    <col min="1284" max="1284" width="26" style="150" bestFit="1" customWidth="1"/>
    <col min="1285" max="1285" width="19.140625" style="150" bestFit="1" customWidth="1"/>
    <col min="1286" max="1286" width="10.42578125" style="150" customWidth="1"/>
    <col min="1287" max="1287" width="11.85546875" style="150" customWidth="1"/>
    <col min="1288" max="1288" width="14.7109375" style="150" customWidth="1"/>
    <col min="1289" max="1289" width="9" style="150" bestFit="1" customWidth="1"/>
    <col min="1290" max="1529" width="9.140625" style="150"/>
    <col min="1530" max="1530" width="4.7109375" style="150" bestFit="1" customWidth="1"/>
    <col min="1531" max="1531" width="9.7109375" style="150" bestFit="1" customWidth="1"/>
    <col min="1532" max="1532" width="10" style="150" bestFit="1" customWidth="1"/>
    <col min="1533" max="1533" width="8.85546875" style="150" bestFit="1" customWidth="1"/>
    <col min="1534" max="1534" width="22.85546875" style="150" customWidth="1"/>
    <col min="1535" max="1535" width="59.7109375" style="150" bestFit="1" customWidth="1"/>
    <col min="1536" max="1536" width="57.85546875" style="150" bestFit="1" customWidth="1"/>
    <col min="1537" max="1537" width="35.28515625" style="150" bestFit="1" customWidth="1"/>
    <col min="1538" max="1538" width="28.140625" style="150" bestFit="1" customWidth="1"/>
    <col min="1539" max="1539" width="33.140625" style="150" bestFit="1" customWidth="1"/>
    <col min="1540" max="1540" width="26" style="150" bestFit="1" customWidth="1"/>
    <col min="1541" max="1541" width="19.140625" style="150" bestFit="1" customWidth="1"/>
    <col min="1542" max="1542" width="10.42578125" style="150" customWidth="1"/>
    <col min="1543" max="1543" width="11.85546875" style="150" customWidth="1"/>
    <col min="1544" max="1544" width="14.7109375" style="150" customWidth="1"/>
    <col min="1545" max="1545" width="9" style="150" bestFit="1" customWidth="1"/>
    <col min="1546" max="1785" width="9.140625" style="150"/>
    <col min="1786" max="1786" width="4.7109375" style="150" bestFit="1" customWidth="1"/>
    <col min="1787" max="1787" width="9.7109375" style="150" bestFit="1" customWidth="1"/>
    <col min="1788" max="1788" width="10" style="150" bestFit="1" customWidth="1"/>
    <col min="1789" max="1789" width="8.85546875" style="150" bestFit="1" customWidth="1"/>
    <col min="1790" max="1790" width="22.85546875" style="150" customWidth="1"/>
    <col min="1791" max="1791" width="59.7109375" style="150" bestFit="1" customWidth="1"/>
    <col min="1792" max="1792" width="57.85546875" style="150" bestFit="1" customWidth="1"/>
    <col min="1793" max="1793" width="35.28515625" style="150" bestFit="1" customWidth="1"/>
    <col min="1794" max="1794" width="28.140625" style="150" bestFit="1" customWidth="1"/>
    <col min="1795" max="1795" width="33.140625" style="150" bestFit="1" customWidth="1"/>
    <col min="1796" max="1796" width="26" style="150" bestFit="1" customWidth="1"/>
    <col min="1797" max="1797" width="19.140625" style="150" bestFit="1" customWidth="1"/>
    <col min="1798" max="1798" width="10.42578125" style="150" customWidth="1"/>
    <col min="1799" max="1799" width="11.85546875" style="150" customWidth="1"/>
    <col min="1800" max="1800" width="14.7109375" style="150" customWidth="1"/>
    <col min="1801" max="1801" width="9" style="150" bestFit="1" customWidth="1"/>
    <col min="1802" max="2041" width="9.140625" style="150"/>
    <col min="2042" max="2042" width="4.7109375" style="150" bestFit="1" customWidth="1"/>
    <col min="2043" max="2043" width="9.7109375" style="150" bestFit="1" customWidth="1"/>
    <col min="2044" max="2044" width="10" style="150" bestFit="1" customWidth="1"/>
    <col min="2045" max="2045" width="8.85546875" style="150" bestFit="1" customWidth="1"/>
    <col min="2046" max="2046" width="22.85546875" style="150" customWidth="1"/>
    <col min="2047" max="2047" width="59.7109375" style="150" bestFit="1" customWidth="1"/>
    <col min="2048" max="2048" width="57.85546875" style="150" bestFit="1" customWidth="1"/>
    <col min="2049" max="2049" width="35.28515625" style="150" bestFit="1" customWidth="1"/>
    <col min="2050" max="2050" width="28.140625" style="150" bestFit="1" customWidth="1"/>
    <col min="2051" max="2051" width="33.140625" style="150" bestFit="1" customWidth="1"/>
    <col min="2052" max="2052" width="26" style="150" bestFit="1" customWidth="1"/>
    <col min="2053" max="2053" width="19.140625" style="150" bestFit="1" customWidth="1"/>
    <col min="2054" max="2054" width="10.42578125" style="150" customWidth="1"/>
    <col min="2055" max="2055" width="11.85546875" style="150" customWidth="1"/>
    <col min="2056" max="2056" width="14.7109375" style="150" customWidth="1"/>
    <col min="2057" max="2057" width="9" style="150" bestFit="1" customWidth="1"/>
    <col min="2058" max="2297" width="9.140625" style="150"/>
    <col min="2298" max="2298" width="4.7109375" style="150" bestFit="1" customWidth="1"/>
    <col min="2299" max="2299" width="9.7109375" style="150" bestFit="1" customWidth="1"/>
    <col min="2300" max="2300" width="10" style="150" bestFit="1" customWidth="1"/>
    <col min="2301" max="2301" width="8.85546875" style="150" bestFit="1" customWidth="1"/>
    <col min="2302" max="2302" width="22.85546875" style="150" customWidth="1"/>
    <col min="2303" max="2303" width="59.7109375" style="150" bestFit="1" customWidth="1"/>
    <col min="2304" max="2304" width="57.85546875" style="150" bestFit="1" customWidth="1"/>
    <col min="2305" max="2305" width="35.28515625" style="150" bestFit="1" customWidth="1"/>
    <col min="2306" max="2306" width="28.140625" style="150" bestFit="1" customWidth="1"/>
    <col min="2307" max="2307" width="33.140625" style="150" bestFit="1" customWidth="1"/>
    <col min="2308" max="2308" width="26" style="150" bestFit="1" customWidth="1"/>
    <col min="2309" max="2309" width="19.140625" style="150" bestFit="1" customWidth="1"/>
    <col min="2310" max="2310" width="10.42578125" style="150" customWidth="1"/>
    <col min="2311" max="2311" width="11.85546875" style="150" customWidth="1"/>
    <col min="2312" max="2312" width="14.7109375" style="150" customWidth="1"/>
    <col min="2313" max="2313" width="9" style="150" bestFit="1" customWidth="1"/>
    <col min="2314" max="2553" width="9.140625" style="150"/>
    <col min="2554" max="2554" width="4.7109375" style="150" bestFit="1" customWidth="1"/>
    <col min="2555" max="2555" width="9.7109375" style="150" bestFit="1" customWidth="1"/>
    <col min="2556" max="2556" width="10" style="150" bestFit="1" customWidth="1"/>
    <col min="2557" max="2557" width="8.85546875" style="150" bestFit="1" customWidth="1"/>
    <col min="2558" max="2558" width="22.85546875" style="150" customWidth="1"/>
    <col min="2559" max="2559" width="59.7109375" style="150" bestFit="1" customWidth="1"/>
    <col min="2560" max="2560" width="57.85546875" style="150" bestFit="1" customWidth="1"/>
    <col min="2561" max="2561" width="35.28515625" style="150" bestFit="1" customWidth="1"/>
    <col min="2562" max="2562" width="28.140625" style="150" bestFit="1" customWidth="1"/>
    <col min="2563" max="2563" width="33.140625" style="150" bestFit="1" customWidth="1"/>
    <col min="2564" max="2564" width="26" style="150" bestFit="1" customWidth="1"/>
    <col min="2565" max="2565" width="19.140625" style="150" bestFit="1" customWidth="1"/>
    <col min="2566" max="2566" width="10.42578125" style="150" customWidth="1"/>
    <col min="2567" max="2567" width="11.85546875" style="150" customWidth="1"/>
    <col min="2568" max="2568" width="14.7109375" style="150" customWidth="1"/>
    <col min="2569" max="2569" width="9" style="150" bestFit="1" customWidth="1"/>
    <col min="2570" max="2809" width="9.140625" style="150"/>
    <col min="2810" max="2810" width="4.7109375" style="150" bestFit="1" customWidth="1"/>
    <col min="2811" max="2811" width="9.7109375" style="150" bestFit="1" customWidth="1"/>
    <col min="2812" max="2812" width="10" style="150" bestFit="1" customWidth="1"/>
    <col min="2813" max="2813" width="8.85546875" style="150" bestFit="1" customWidth="1"/>
    <col min="2814" max="2814" width="22.85546875" style="150" customWidth="1"/>
    <col min="2815" max="2815" width="59.7109375" style="150" bestFit="1" customWidth="1"/>
    <col min="2816" max="2816" width="57.85546875" style="150" bestFit="1" customWidth="1"/>
    <col min="2817" max="2817" width="35.28515625" style="150" bestFit="1" customWidth="1"/>
    <col min="2818" max="2818" width="28.140625" style="150" bestFit="1" customWidth="1"/>
    <col min="2819" max="2819" width="33.140625" style="150" bestFit="1" customWidth="1"/>
    <col min="2820" max="2820" width="26" style="150" bestFit="1" customWidth="1"/>
    <col min="2821" max="2821" width="19.140625" style="150" bestFit="1" customWidth="1"/>
    <col min="2822" max="2822" width="10.42578125" style="150" customWidth="1"/>
    <col min="2823" max="2823" width="11.85546875" style="150" customWidth="1"/>
    <col min="2824" max="2824" width="14.7109375" style="150" customWidth="1"/>
    <col min="2825" max="2825" width="9" style="150" bestFit="1" customWidth="1"/>
    <col min="2826" max="3065" width="9.140625" style="150"/>
    <col min="3066" max="3066" width="4.7109375" style="150" bestFit="1" customWidth="1"/>
    <col min="3067" max="3067" width="9.7109375" style="150" bestFit="1" customWidth="1"/>
    <col min="3068" max="3068" width="10" style="150" bestFit="1" customWidth="1"/>
    <col min="3069" max="3069" width="8.85546875" style="150" bestFit="1" customWidth="1"/>
    <col min="3070" max="3070" width="22.85546875" style="150" customWidth="1"/>
    <col min="3071" max="3071" width="59.7109375" style="150" bestFit="1" customWidth="1"/>
    <col min="3072" max="3072" width="57.85546875" style="150" bestFit="1" customWidth="1"/>
    <col min="3073" max="3073" width="35.28515625" style="150" bestFit="1" customWidth="1"/>
    <col min="3074" max="3074" width="28.140625" style="150" bestFit="1" customWidth="1"/>
    <col min="3075" max="3075" width="33.140625" style="150" bestFit="1" customWidth="1"/>
    <col min="3076" max="3076" width="26" style="150" bestFit="1" customWidth="1"/>
    <col min="3077" max="3077" width="19.140625" style="150" bestFit="1" customWidth="1"/>
    <col min="3078" max="3078" width="10.42578125" style="150" customWidth="1"/>
    <col min="3079" max="3079" width="11.85546875" style="150" customWidth="1"/>
    <col min="3080" max="3080" width="14.7109375" style="150" customWidth="1"/>
    <col min="3081" max="3081" width="9" style="150" bestFit="1" customWidth="1"/>
    <col min="3082" max="3321" width="9.140625" style="150"/>
    <col min="3322" max="3322" width="4.7109375" style="150" bestFit="1" customWidth="1"/>
    <col min="3323" max="3323" width="9.7109375" style="150" bestFit="1" customWidth="1"/>
    <col min="3324" max="3324" width="10" style="150" bestFit="1" customWidth="1"/>
    <col min="3325" max="3325" width="8.85546875" style="150" bestFit="1" customWidth="1"/>
    <col min="3326" max="3326" width="22.85546875" style="150" customWidth="1"/>
    <col min="3327" max="3327" width="59.7109375" style="150" bestFit="1" customWidth="1"/>
    <col min="3328" max="3328" width="57.85546875" style="150" bestFit="1" customWidth="1"/>
    <col min="3329" max="3329" width="35.28515625" style="150" bestFit="1" customWidth="1"/>
    <col min="3330" max="3330" width="28.140625" style="150" bestFit="1" customWidth="1"/>
    <col min="3331" max="3331" width="33.140625" style="150" bestFit="1" customWidth="1"/>
    <col min="3332" max="3332" width="26" style="150" bestFit="1" customWidth="1"/>
    <col min="3333" max="3333" width="19.140625" style="150" bestFit="1" customWidth="1"/>
    <col min="3334" max="3334" width="10.42578125" style="150" customWidth="1"/>
    <col min="3335" max="3335" width="11.85546875" style="150" customWidth="1"/>
    <col min="3336" max="3336" width="14.7109375" style="150" customWidth="1"/>
    <col min="3337" max="3337" width="9" style="150" bestFit="1" customWidth="1"/>
    <col min="3338" max="3577" width="9.140625" style="150"/>
    <col min="3578" max="3578" width="4.7109375" style="150" bestFit="1" customWidth="1"/>
    <col min="3579" max="3579" width="9.7109375" style="150" bestFit="1" customWidth="1"/>
    <col min="3580" max="3580" width="10" style="150" bestFit="1" customWidth="1"/>
    <col min="3581" max="3581" width="8.85546875" style="150" bestFit="1" customWidth="1"/>
    <col min="3582" max="3582" width="22.85546875" style="150" customWidth="1"/>
    <col min="3583" max="3583" width="59.7109375" style="150" bestFit="1" customWidth="1"/>
    <col min="3584" max="3584" width="57.85546875" style="150" bestFit="1" customWidth="1"/>
    <col min="3585" max="3585" width="35.28515625" style="150" bestFit="1" customWidth="1"/>
    <col min="3586" max="3586" width="28.140625" style="150" bestFit="1" customWidth="1"/>
    <col min="3587" max="3587" width="33.140625" style="150" bestFit="1" customWidth="1"/>
    <col min="3588" max="3588" width="26" style="150" bestFit="1" customWidth="1"/>
    <col min="3589" max="3589" width="19.140625" style="150" bestFit="1" customWidth="1"/>
    <col min="3590" max="3590" width="10.42578125" style="150" customWidth="1"/>
    <col min="3591" max="3591" width="11.85546875" style="150" customWidth="1"/>
    <col min="3592" max="3592" width="14.7109375" style="150" customWidth="1"/>
    <col min="3593" max="3593" width="9" style="150" bestFit="1" customWidth="1"/>
    <col min="3594" max="3833" width="9.140625" style="150"/>
    <col min="3834" max="3834" width="4.7109375" style="150" bestFit="1" customWidth="1"/>
    <col min="3835" max="3835" width="9.7109375" style="150" bestFit="1" customWidth="1"/>
    <col min="3836" max="3836" width="10" style="150" bestFit="1" customWidth="1"/>
    <col min="3837" max="3837" width="8.85546875" style="150" bestFit="1" customWidth="1"/>
    <col min="3838" max="3838" width="22.85546875" style="150" customWidth="1"/>
    <col min="3839" max="3839" width="59.7109375" style="150" bestFit="1" customWidth="1"/>
    <col min="3840" max="3840" width="57.85546875" style="150" bestFit="1" customWidth="1"/>
    <col min="3841" max="3841" width="35.28515625" style="150" bestFit="1" customWidth="1"/>
    <col min="3842" max="3842" width="28.140625" style="150" bestFit="1" customWidth="1"/>
    <col min="3843" max="3843" width="33.140625" style="150" bestFit="1" customWidth="1"/>
    <col min="3844" max="3844" width="26" style="150" bestFit="1" customWidth="1"/>
    <col min="3845" max="3845" width="19.140625" style="150" bestFit="1" customWidth="1"/>
    <col min="3846" max="3846" width="10.42578125" style="150" customWidth="1"/>
    <col min="3847" max="3847" width="11.85546875" style="150" customWidth="1"/>
    <col min="3848" max="3848" width="14.7109375" style="150" customWidth="1"/>
    <col min="3849" max="3849" width="9" style="150" bestFit="1" customWidth="1"/>
    <col min="3850" max="4089" width="9.140625" style="150"/>
    <col min="4090" max="4090" width="4.7109375" style="150" bestFit="1" customWidth="1"/>
    <col min="4091" max="4091" width="9.7109375" style="150" bestFit="1" customWidth="1"/>
    <col min="4092" max="4092" width="10" style="150" bestFit="1" customWidth="1"/>
    <col min="4093" max="4093" width="8.85546875" style="150" bestFit="1" customWidth="1"/>
    <col min="4094" max="4094" width="22.85546875" style="150" customWidth="1"/>
    <col min="4095" max="4095" width="59.7109375" style="150" bestFit="1" customWidth="1"/>
    <col min="4096" max="4096" width="57.85546875" style="150" bestFit="1" customWidth="1"/>
    <col min="4097" max="4097" width="35.28515625" style="150" bestFit="1" customWidth="1"/>
    <col min="4098" max="4098" width="28.140625" style="150" bestFit="1" customWidth="1"/>
    <col min="4099" max="4099" width="33.140625" style="150" bestFit="1" customWidth="1"/>
    <col min="4100" max="4100" width="26" style="150" bestFit="1" customWidth="1"/>
    <col min="4101" max="4101" width="19.140625" style="150" bestFit="1" customWidth="1"/>
    <col min="4102" max="4102" width="10.42578125" style="150" customWidth="1"/>
    <col min="4103" max="4103" width="11.85546875" style="150" customWidth="1"/>
    <col min="4104" max="4104" width="14.7109375" style="150" customWidth="1"/>
    <col min="4105" max="4105" width="9" style="150" bestFit="1" customWidth="1"/>
    <col min="4106" max="4345" width="9.140625" style="150"/>
    <col min="4346" max="4346" width="4.7109375" style="150" bestFit="1" customWidth="1"/>
    <col min="4347" max="4347" width="9.7109375" style="150" bestFit="1" customWidth="1"/>
    <col min="4348" max="4348" width="10" style="150" bestFit="1" customWidth="1"/>
    <col min="4349" max="4349" width="8.85546875" style="150" bestFit="1" customWidth="1"/>
    <col min="4350" max="4350" width="22.85546875" style="150" customWidth="1"/>
    <col min="4351" max="4351" width="59.7109375" style="150" bestFit="1" customWidth="1"/>
    <col min="4352" max="4352" width="57.85546875" style="150" bestFit="1" customWidth="1"/>
    <col min="4353" max="4353" width="35.28515625" style="150" bestFit="1" customWidth="1"/>
    <col min="4354" max="4354" width="28.140625" style="150" bestFit="1" customWidth="1"/>
    <col min="4355" max="4355" width="33.140625" style="150" bestFit="1" customWidth="1"/>
    <col min="4356" max="4356" width="26" style="150" bestFit="1" customWidth="1"/>
    <col min="4357" max="4357" width="19.140625" style="150" bestFit="1" customWidth="1"/>
    <col min="4358" max="4358" width="10.42578125" style="150" customWidth="1"/>
    <col min="4359" max="4359" width="11.85546875" style="150" customWidth="1"/>
    <col min="4360" max="4360" width="14.7109375" style="150" customWidth="1"/>
    <col min="4361" max="4361" width="9" style="150" bestFit="1" customWidth="1"/>
    <col min="4362" max="4601" width="9.140625" style="150"/>
    <col min="4602" max="4602" width="4.7109375" style="150" bestFit="1" customWidth="1"/>
    <col min="4603" max="4603" width="9.7109375" style="150" bestFit="1" customWidth="1"/>
    <col min="4604" max="4604" width="10" style="150" bestFit="1" customWidth="1"/>
    <col min="4605" max="4605" width="8.85546875" style="150" bestFit="1" customWidth="1"/>
    <col min="4606" max="4606" width="22.85546875" style="150" customWidth="1"/>
    <col min="4607" max="4607" width="59.7109375" style="150" bestFit="1" customWidth="1"/>
    <col min="4608" max="4608" width="57.85546875" style="150" bestFit="1" customWidth="1"/>
    <col min="4609" max="4609" width="35.28515625" style="150" bestFit="1" customWidth="1"/>
    <col min="4610" max="4610" width="28.140625" style="150" bestFit="1" customWidth="1"/>
    <col min="4611" max="4611" width="33.140625" style="150" bestFit="1" customWidth="1"/>
    <col min="4612" max="4612" width="26" style="150" bestFit="1" customWidth="1"/>
    <col min="4613" max="4613" width="19.140625" style="150" bestFit="1" customWidth="1"/>
    <col min="4614" max="4614" width="10.42578125" style="150" customWidth="1"/>
    <col min="4615" max="4615" width="11.85546875" style="150" customWidth="1"/>
    <col min="4616" max="4616" width="14.7109375" style="150" customWidth="1"/>
    <col min="4617" max="4617" width="9" style="150" bestFit="1" customWidth="1"/>
    <col min="4618" max="4857" width="9.140625" style="150"/>
    <col min="4858" max="4858" width="4.7109375" style="150" bestFit="1" customWidth="1"/>
    <col min="4859" max="4859" width="9.7109375" style="150" bestFit="1" customWidth="1"/>
    <col min="4860" max="4860" width="10" style="150" bestFit="1" customWidth="1"/>
    <col min="4861" max="4861" width="8.85546875" style="150" bestFit="1" customWidth="1"/>
    <col min="4862" max="4862" width="22.85546875" style="150" customWidth="1"/>
    <col min="4863" max="4863" width="59.7109375" style="150" bestFit="1" customWidth="1"/>
    <col min="4864" max="4864" width="57.85546875" style="150" bestFit="1" customWidth="1"/>
    <col min="4865" max="4865" width="35.28515625" style="150" bestFit="1" customWidth="1"/>
    <col min="4866" max="4866" width="28.140625" style="150" bestFit="1" customWidth="1"/>
    <col min="4867" max="4867" width="33.140625" style="150" bestFit="1" customWidth="1"/>
    <col min="4868" max="4868" width="26" style="150" bestFit="1" customWidth="1"/>
    <col min="4869" max="4869" width="19.140625" style="150" bestFit="1" customWidth="1"/>
    <col min="4870" max="4870" width="10.42578125" style="150" customWidth="1"/>
    <col min="4871" max="4871" width="11.85546875" style="150" customWidth="1"/>
    <col min="4872" max="4872" width="14.7109375" style="150" customWidth="1"/>
    <col min="4873" max="4873" width="9" style="150" bestFit="1" customWidth="1"/>
    <col min="4874" max="5113" width="9.140625" style="150"/>
    <col min="5114" max="5114" width="4.7109375" style="150" bestFit="1" customWidth="1"/>
    <col min="5115" max="5115" width="9.7109375" style="150" bestFit="1" customWidth="1"/>
    <col min="5116" max="5116" width="10" style="150" bestFit="1" customWidth="1"/>
    <col min="5117" max="5117" width="8.85546875" style="150" bestFit="1" customWidth="1"/>
    <col min="5118" max="5118" width="22.85546875" style="150" customWidth="1"/>
    <col min="5119" max="5119" width="59.7109375" style="150" bestFit="1" customWidth="1"/>
    <col min="5120" max="5120" width="57.85546875" style="150" bestFit="1" customWidth="1"/>
    <col min="5121" max="5121" width="35.28515625" style="150" bestFit="1" customWidth="1"/>
    <col min="5122" max="5122" width="28.140625" style="150" bestFit="1" customWidth="1"/>
    <col min="5123" max="5123" width="33.140625" style="150" bestFit="1" customWidth="1"/>
    <col min="5124" max="5124" width="26" style="150" bestFit="1" customWidth="1"/>
    <col min="5125" max="5125" width="19.140625" style="150" bestFit="1" customWidth="1"/>
    <col min="5126" max="5126" width="10.42578125" style="150" customWidth="1"/>
    <col min="5127" max="5127" width="11.85546875" style="150" customWidth="1"/>
    <col min="5128" max="5128" width="14.7109375" style="150" customWidth="1"/>
    <col min="5129" max="5129" width="9" style="150" bestFit="1" customWidth="1"/>
    <col min="5130" max="5369" width="9.140625" style="150"/>
    <col min="5370" max="5370" width="4.7109375" style="150" bestFit="1" customWidth="1"/>
    <col min="5371" max="5371" width="9.7109375" style="150" bestFit="1" customWidth="1"/>
    <col min="5372" max="5372" width="10" style="150" bestFit="1" customWidth="1"/>
    <col min="5373" max="5373" width="8.85546875" style="150" bestFit="1" customWidth="1"/>
    <col min="5374" max="5374" width="22.85546875" style="150" customWidth="1"/>
    <col min="5375" max="5375" width="59.7109375" style="150" bestFit="1" customWidth="1"/>
    <col min="5376" max="5376" width="57.85546875" style="150" bestFit="1" customWidth="1"/>
    <col min="5377" max="5377" width="35.28515625" style="150" bestFit="1" customWidth="1"/>
    <col min="5378" max="5378" width="28.140625" style="150" bestFit="1" customWidth="1"/>
    <col min="5379" max="5379" width="33.140625" style="150" bestFit="1" customWidth="1"/>
    <col min="5380" max="5380" width="26" style="150" bestFit="1" customWidth="1"/>
    <col min="5381" max="5381" width="19.140625" style="150" bestFit="1" customWidth="1"/>
    <col min="5382" max="5382" width="10.42578125" style="150" customWidth="1"/>
    <col min="5383" max="5383" width="11.85546875" style="150" customWidth="1"/>
    <col min="5384" max="5384" width="14.7109375" style="150" customWidth="1"/>
    <col min="5385" max="5385" width="9" style="150" bestFit="1" customWidth="1"/>
    <col min="5386" max="5625" width="9.140625" style="150"/>
    <col min="5626" max="5626" width="4.7109375" style="150" bestFit="1" customWidth="1"/>
    <col min="5627" max="5627" width="9.7109375" style="150" bestFit="1" customWidth="1"/>
    <col min="5628" max="5628" width="10" style="150" bestFit="1" customWidth="1"/>
    <col min="5629" max="5629" width="8.85546875" style="150" bestFit="1" customWidth="1"/>
    <col min="5630" max="5630" width="22.85546875" style="150" customWidth="1"/>
    <col min="5631" max="5631" width="59.7109375" style="150" bestFit="1" customWidth="1"/>
    <col min="5632" max="5632" width="57.85546875" style="150" bestFit="1" customWidth="1"/>
    <col min="5633" max="5633" width="35.28515625" style="150" bestFit="1" customWidth="1"/>
    <col min="5634" max="5634" width="28.140625" style="150" bestFit="1" customWidth="1"/>
    <col min="5635" max="5635" width="33.140625" style="150" bestFit="1" customWidth="1"/>
    <col min="5636" max="5636" width="26" style="150" bestFit="1" customWidth="1"/>
    <col min="5637" max="5637" width="19.140625" style="150" bestFit="1" customWidth="1"/>
    <col min="5638" max="5638" width="10.42578125" style="150" customWidth="1"/>
    <col min="5639" max="5639" width="11.85546875" style="150" customWidth="1"/>
    <col min="5640" max="5640" width="14.7109375" style="150" customWidth="1"/>
    <col min="5641" max="5641" width="9" style="150" bestFit="1" customWidth="1"/>
    <col min="5642" max="5881" width="9.140625" style="150"/>
    <col min="5882" max="5882" width="4.7109375" style="150" bestFit="1" customWidth="1"/>
    <col min="5883" max="5883" width="9.7109375" style="150" bestFit="1" customWidth="1"/>
    <col min="5884" max="5884" width="10" style="150" bestFit="1" customWidth="1"/>
    <col min="5885" max="5885" width="8.85546875" style="150" bestFit="1" customWidth="1"/>
    <col min="5886" max="5886" width="22.85546875" style="150" customWidth="1"/>
    <col min="5887" max="5887" width="59.7109375" style="150" bestFit="1" customWidth="1"/>
    <col min="5888" max="5888" width="57.85546875" style="150" bestFit="1" customWidth="1"/>
    <col min="5889" max="5889" width="35.28515625" style="150" bestFit="1" customWidth="1"/>
    <col min="5890" max="5890" width="28.140625" style="150" bestFit="1" customWidth="1"/>
    <col min="5891" max="5891" width="33.140625" style="150" bestFit="1" customWidth="1"/>
    <col min="5892" max="5892" width="26" style="150" bestFit="1" customWidth="1"/>
    <col min="5893" max="5893" width="19.140625" style="150" bestFit="1" customWidth="1"/>
    <col min="5894" max="5894" width="10.42578125" style="150" customWidth="1"/>
    <col min="5895" max="5895" width="11.85546875" style="150" customWidth="1"/>
    <col min="5896" max="5896" width="14.7109375" style="150" customWidth="1"/>
    <col min="5897" max="5897" width="9" style="150" bestFit="1" customWidth="1"/>
    <col min="5898" max="6137" width="9.140625" style="150"/>
    <col min="6138" max="6138" width="4.7109375" style="150" bestFit="1" customWidth="1"/>
    <col min="6139" max="6139" width="9.7109375" style="150" bestFit="1" customWidth="1"/>
    <col min="6140" max="6140" width="10" style="150" bestFit="1" customWidth="1"/>
    <col min="6141" max="6141" width="8.85546875" style="150" bestFit="1" customWidth="1"/>
    <col min="6142" max="6142" width="22.85546875" style="150" customWidth="1"/>
    <col min="6143" max="6143" width="59.7109375" style="150" bestFit="1" customWidth="1"/>
    <col min="6144" max="6144" width="57.85546875" style="150" bestFit="1" customWidth="1"/>
    <col min="6145" max="6145" width="35.28515625" style="150" bestFit="1" customWidth="1"/>
    <col min="6146" max="6146" width="28.140625" style="150" bestFit="1" customWidth="1"/>
    <col min="6147" max="6147" width="33.140625" style="150" bestFit="1" customWidth="1"/>
    <col min="6148" max="6148" width="26" style="150" bestFit="1" customWidth="1"/>
    <col min="6149" max="6149" width="19.140625" style="150" bestFit="1" customWidth="1"/>
    <col min="6150" max="6150" width="10.42578125" style="150" customWidth="1"/>
    <col min="6151" max="6151" width="11.85546875" style="150" customWidth="1"/>
    <col min="6152" max="6152" width="14.7109375" style="150" customWidth="1"/>
    <col min="6153" max="6153" width="9" style="150" bestFit="1" customWidth="1"/>
    <col min="6154" max="6393" width="9.140625" style="150"/>
    <col min="6394" max="6394" width="4.7109375" style="150" bestFit="1" customWidth="1"/>
    <col min="6395" max="6395" width="9.7109375" style="150" bestFit="1" customWidth="1"/>
    <col min="6396" max="6396" width="10" style="150" bestFit="1" customWidth="1"/>
    <col min="6397" max="6397" width="8.85546875" style="150" bestFit="1" customWidth="1"/>
    <col min="6398" max="6398" width="22.85546875" style="150" customWidth="1"/>
    <col min="6399" max="6399" width="59.7109375" style="150" bestFit="1" customWidth="1"/>
    <col min="6400" max="6400" width="57.85546875" style="150" bestFit="1" customWidth="1"/>
    <col min="6401" max="6401" width="35.28515625" style="150" bestFit="1" customWidth="1"/>
    <col min="6402" max="6402" width="28.140625" style="150" bestFit="1" customWidth="1"/>
    <col min="6403" max="6403" width="33.140625" style="150" bestFit="1" customWidth="1"/>
    <col min="6404" max="6404" width="26" style="150" bestFit="1" customWidth="1"/>
    <col min="6405" max="6405" width="19.140625" style="150" bestFit="1" customWidth="1"/>
    <col min="6406" max="6406" width="10.42578125" style="150" customWidth="1"/>
    <col min="6407" max="6407" width="11.85546875" style="150" customWidth="1"/>
    <col min="6408" max="6408" width="14.7109375" style="150" customWidth="1"/>
    <col min="6409" max="6409" width="9" style="150" bestFit="1" customWidth="1"/>
    <col min="6410" max="6649" width="9.140625" style="150"/>
    <col min="6650" max="6650" width="4.7109375" style="150" bestFit="1" customWidth="1"/>
    <col min="6651" max="6651" width="9.7109375" style="150" bestFit="1" customWidth="1"/>
    <col min="6652" max="6652" width="10" style="150" bestFit="1" customWidth="1"/>
    <col min="6653" max="6653" width="8.85546875" style="150" bestFit="1" customWidth="1"/>
    <col min="6654" max="6654" width="22.85546875" style="150" customWidth="1"/>
    <col min="6655" max="6655" width="59.7109375" style="150" bestFit="1" customWidth="1"/>
    <col min="6656" max="6656" width="57.85546875" style="150" bestFit="1" customWidth="1"/>
    <col min="6657" max="6657" width="35.28515625" style="150" bestFit="1" customWidth="1"/>
    <col min="6658" max="6658" width="28.140625" style="150" bestFit="1" customWidth="1"/>
    <col min="6659" max="6659" width="33.140625" style="150" bestFit="1" customWidth="1"/>
    <col min="6660" max="6660" width="26" style="150" bestFit="1" customWidth="1"/>
    <col min="6661" max="6661" width="19.140625" style="150" bestFit="1" customWidth="1"/>
    <col min="6662" max="6662" width="10.42578125" style="150" customWidth="1"/>
    <col min="6663" max="6663" width="11.85546875" style="150" customWidth="1"/>
    <col min="6664" max="6664" width="14.7109375" style="150" customWidth="1"/>
    <col min="6665" max="6665" width="9" style="150" bestFit="1" customWidth="1"/>
    <col min="6666" max="6905" width="9.140625" style="150"/>
    <col min="6906" max="6906" width="4.7109375" style="150" bestFit="1" customWidth="1"/>
    <col min="6907" max="6907" width="9.7109375" style="150" bestFit="1" customWidth="1"/>
    <col min="6908" max="6908" width="10" style="150" bestFit="1" customWidth="1"/>
    <col min="6909" max="6909" width="8.85546875" style="150" bestFit="1" customWidth="1"/>
    <col min="6910" max="6910" width="22.85546875" style="150" customWidth="1"/>
    <col min="6911" max="6911" width="59.7109375" style="150" bestFit="1" customWidth="1"/>
    <col min="6912" max="6912" width="57.85546875" style="150" bestFit="1" customWidth="1"/>
    <col min="6913" max="6913" width="35.28515625" style="150" bestFit="1" customWidth="1"/>
    <col min="6914" max="6914" width="28.140625" style="150" bestFit="1" customWidth="1"/>
    <col min="6915" max="6915" width="33.140625" style="150" bestFit="1" customWidth="1"/>
    <col min="6916" max="6916" width="26" style="150" bestFit="1" customWidth="1"/>
    <col min="6917" max="6917" width="19.140625" style="150" bestFit="1" customWidth="1"/>
    <col min="6918" max="6918" width="10.42578125" style="150" customWidth="1"/>
    <col min="6919" max="6919" width="11.85546875" style="150" customWidth="1"/>
    <col min="6920" max="6920" width="14.7109375" style="150" customWidth="1"/>
    <col min="6921" max="6921" width="9" style="150" bestFit="1" customWidth="1"/>
    <col min="6922" max="7161" width="9.140625" style="150"/>
    <col min="7162" max="7162" width="4.7109375" style="150" bestFit="1" customWidth="1"/>
    <col min="7163" max="7163" width="9.7109375" style="150" bestFit="1" customWidth="1"/>
    <col min="7164" max="7164" width="10" style="150" bestFit="1" customWidth="1"/>
    <col min="7165" max="7165" width="8.85546875" style="150" bestFit="1" customWidth="1"/>
    <col min="7166" max="7166" width="22.85546875" style="150" customWidth="1"/>
    <col min="7167" max="7167" width="59.7109375" style="150" bestFit="1" customWidth="1"/>
    <col min="7168" max="7168" width="57.85546875" style="150" bestFit="1" customWidth="1"/>
    <col min="7169" max="7169" width="35.28515625" style="150" bestFit="1" customWidth="1"/>
    <col min="7170" max="7170" width="28.140625" style="150" bestFit="1" customWidth="1"/>
    <col min="7171" max="7171" width="33.140625" style="150" bestFit="1" customWidth="1"/>
    <col min="7172" max="7172" width="26" style="150" bestFit="1" customWidth="1"/>
    <col min="7173" max="7173" width="19.140625" style="150" bestFit="1" customWidth="1"/>
    <col min="7174" max="7174" width="10.42578125" style="150" customWidth="1"/>
    <col min="7175" max="7175" width="11.85546875" style="150" customWidth="1"/>
    <col min="7176" max="7176" width="14.7109375" style="150" customWidth="1"/>
    <col min="7177" max="7177" width="9" style="150" bestFit="1" customWidth="1"/>
    <col min="7178" max="7417" width="9.140625" style="150"/>
    <col min="7418" max="7418" width="4.7109375" style="150" bestFit="1" customWidth="1"/>
    <col min="7419" max="7419" width="9.7109375" style="150" bestFit="1" customWidth="1"/>
    <col min="7420" max="7420" width="10" style="150" bestFit="1" customWidth="1"/>
    <col min="7421" max="7421" width="8.85546875" style="150" bestFit="1" customWidth="1"/>
    <col min="7422" max="7422" width="22.85546875" style="150" customWidth="1"/>
    <col min="7423" max="7423" width="59.7109375" style="150" bestFit="1" customWidth="1"/>
    <col min="7424" max="7424" width="57.85546875" style="150" bestFit="1" customWidth="1"/>
    <col min="7425" max="7425" width="35.28515625" style="150" bestFit="1" customWidth="1"/>
    <col min="7426" max="7426" width="28.140625" style="150" bestFit="1" customWidth="1"/>
    <col min="7427" max="7427" width="33.140625" style="150" bestFit="1" customWidth="1"/>
    <col min="7428" max="7428" width="26" style="150" bestFit="1" customWidth="1"/>
    <col min="7429" max="7429" width="19.140625" style="150" bestFit="1" customWidth="1"/>
    <col min="7430" max="7430" width="10.42578125" style="150" customWidth="1"/>
    <col min="7431" max="7431" width="11.85546875" style="150" customWidth="1"/>
    <col min="7432" max="7432" width="14.7109375" style="150" customWidth="1"/>
    <col min="7433" max="7433" width="9" style="150" bestFit="1" customWidth="1"/>
    <col min="7434" max="7673" width="9.140625" style="150"/>
    <col min="7674" max="7674" width="4.7109375" style="150" bestFit="1" customWidth="1"/>
    <col min="7675" max="7675" width="9.7109375" style="150" bestFit="1" customWidth="1"/>
    <col min="7676" max="7676" width="10" style="150" bestFit="1" customWidth="1"/>
    <col min="7677" max="7677" width="8.85546875" style="150" bestFit="1" customWidth="1"/>
    <col min="7678" max="7678" width="22.85546875" style="150" customWidth="1"/>
    <col min="7679" max="7679" width="59.7109375" style="150" bestFit="1" customWidth="1"/>
    <col min="7680" max="7680" width="57.85546875" style="150" bestFit="1" customWidth="1"/>
    <col min="7681" max="7681" width="35.28515625" style="150" bestFit="1" customWidth="1"/>
    <col min="7682" max="7682" width="28.140625" style="150" bestFit="1" customWidth="1"/>
    <col min="7683" max="7683" width="33.140625" style="150" bestFit="1" customWidth="1"/>
    <col min="7684" max="7684" width="26" style="150" bestFit="1" customWidth="1"/>
    <col min="7685" max="7685" width="19.140625" style="150" bestFit="1" customWidth="1"/>
    <col min="7686" max="7686" width="10.42578125" style="150" customWidth="1"/>
    <col min="7687" max="7687" width="11.85546875" style="150" customWidth="1"/>
    <col min="7688" max="7688" width="14.7109375" style="150" customWidth="1"/>
    <col min="7689" max="7689" width="9" style="150" bestFit="1" customWidth="1"/>
    <col min="7690" max="7929" width="9.140625" style="150"/>
    <col min="7930" max="7930" width="4.7109375" style="150" bestFit="1" customWidth="1"/>
    <col min="7931" max="7931" width="9.7109375" style="150" bestFit="1" customWidth="1"/>
    <col min="7932" max="7932" width="10" style="150" bestFit="1" customWidth="1"/>
    <col min="7933" max="7933" width="8.85546875" style="150" bestFit="1" customWidth="1"/>
    <col min="7934" max="7934" width="22.85546875" style="150" customWidth="1"/>
    <col min="7935" max="7935" width="59.7109375" style="150" bestFit="1" customWidth="1"/>
    <col min="7936" max="7936" width="57.85546875" style="150" bestFit="1" customWidth="1"/>
    <col min="7937" max="7937" width="35.28515625" style="150" bestFit="1" customWidth="1"/>
    <col min="7938" max="7938" width="28.140625" style="150" bestFit="1" customWidth="1"/>
    <col min="7939" max="7939" width="33.140625" style="150" bestFit="1" customWidth="1"/>
    <col min="7940" max="7940" width="26" style="150" bestFit="1" customWidth="1"/>
    <col min="7941" max="7941" width="19.140625" style="150" bestFit="1" customWidth="1"/>
    <col min="7942" max="7942" width="10.42578125" style="150" customWidth="1"/>
    <col min="7943" max="7943" width="11.85546875" style="150" customWidth="1"/>
    <col min="7944" max="7944" width="14.7109375" style="150" customWidth="1"/>
    <col min="7945" max="7945" width="9" style="150" bestFit="1" customWidth="1"/>
    <col min="7946" max="8185" width="9.140625" style="150"/>
    <col min="8186" max="8186" width="4.7109375" style="150" bestFit="1" customWidth="1"/>
    <col min="8187" max="8187" width="9.7109375" style="150" bestFit="1" customWidth="1"/>
    <col min="8188" max="8188" width="10" style="150" bestFit="1" customWidth="1"/>
    <col min="8189" max="8189" width="8.85546875" style="150" bestFit="1" customWidth="1"/>
    <col min="8190" max="8190" width="22.85546875" style="150" customWidth="1"/>
    <col min="8191" max="8191" width="59.7109375" style="150" bestFit="1" customWidth="1"/>
    <col min="8192" max="8192" width="57.85546875" style="150" bestFit="1" customWidth="1"/>
    <col min="8193" max="8193" width="35.28515625" style="150" bestFit="1" customWidth="1"/>
    <col min="8194" max="8194" width="28.140625" style="150" bestFit="1" customWidth="1"/>
    <col min="8195" max="8195" width="33.140625" style="150" bestFit="1" customWidth="1"/>
    <col min="8196" max="8196" width="26" style="150" bestFit="1" customWidth="1"/>
    <col min="8197" max="8197" width="19.140625" style="150" bestFit="1" customWidth="1"/>
    <col min="8198" max="8198" width="10.42578125" style="150" customWidth="1"/>
    <col min="8199" max="8199" width="11.85546875" style="150" customWidth="1"/>
    <col min="8200" max="8200" width="14.7109375" style="150" customWidth="1"/>
    <col min="8201" max="8201" width="9" style="150" bestFit="1" customWidth="1"/>
    <col min="8202" max="8441" width="9.140625" style="150"/>
    <col min="8442" max="8442" width="4.7109375" style="150" bestFit="1" customWidth="1"/>
    <col min="8443" max="8443" width="9.7109375" style="150" bestFit="1" customWidth="1"/>
    <col min="8444" max="8444" width="10" style="150" bestFit="1" customWidth="1"/>
    <col min="8445" max="8445" width="8.85546875" style="150" bestFit="1" customWidth="1"/>
    <col min="8446" max="8446" width="22.85546875" style="150" customWidth="1"/>
    <col min="8447" max="8447" width="59.7109375" style="150" bestFit="1" customWidth="1"/>
    <col min="8448" max="8448" width="57.85546875" style="150" bestFit="1" customWidth="1"/>
    <col min="8449" max="8449" width="35.28515625" style="150" bestFit="1" customWidth="1"/>
    <col min="8450" max="8450" width="28.140625" style="150" bestFit="1" customWidth="1"/>
    <col min="8451" max="8451" width="33.140625" style="150" bestFit="1" customWidth="1"/>
    <col min="8452" max="8452" width="26" style="150" bestFit="1" customWidth="1"/>
    <col min="8453" max="8453" width="19.140625" style="150" bestFit="1" customWidth="1"/>
    <col min="8454" max="8454" width="10.42578125" style="150" customWidth="1"/>
    <col min="8455" max="8455" width="11.85546875" style="150" customWidth="1"/>
    <col min="8456" max="8456" width="14.7109375" style="150" customWidth="1"/>
    <col min="8457" max="8457" width="9" style="150" bestFit="1" customWidth="1"/>
    <col min="8458" max="8697" width="9.140625" style="150"/>
    <col min="8698" max="8698" width="4.7109375" style="150" bestFit="1" customWidth="1"/>
    <col min="8699" max="8699" width="9.7109375" style="150" bestFit="1" customWidth="1"/>
    <col min="8700" max="8700" width="10" style="150" bestFit="1" customWidth="1"/>
    <col min="8701" max="8701" width="8.85546875" style="150" bestFit="1" customWidth="1"/>
    <col min="8702" max="8702" width="22.85546875" style="150" customWidth="1"/>
    <col min="8703" max="8703" width="59.7109375" style="150" bestFit="1" customWidth="1"/>
    <col min="8704" max="8704" width="57.85546875" style="150" bestFit="1" customWidth="1"/>
    <col min="8705" max="8705" width="35.28515625" style="150" bestFit="1" customWidth="1"/>
    <col min="8706" max="8706" width="28.140625" style="150" bestFit="1" customWidth="1"/>
    <col min="8707" max="8707" width="33.140625" style="150" bestFit="1" customWidth="1"/>
    <col min="8708" max="8708" width="26" style="150" bestFit="1" customWidth="1"/>
    <col min="8709" max="8709" width="19.140625" style="150" bestFit="1" customWidth="1"/>
    <col min="8710" max="8710" width="10.42578125" style="150" customWidth="1"/>
    <col min="8711" max="8711" width="11.85546875" style="150" customWidth="1"/>
    <col min="8712" max="8712" width="14.7109375" style="150" customWidth="1"/>
    <col min="8713" max="8713" width="9" style="150" bestFit="1" customWidth="1"/>
    <col min="8714" max="8953" width="9.140625" style="150"/>
    <col min="8954" max="8954" width="4.7109375" style="150" bestFit="1" customWidth="1"/>
    <col min="8955" max="8955" width="9.7109375" style="150" bestFit="1" customWidth="1"/>
    <col min="8956" max="8956" width="10" style="150" bestFit="1" customWidth="1"/>
    <col min="8957" max="8957" width="8.85546875" style="150" bestFit="1" customWidth="1"/>
    <col min="8958" max="8958" width="22.85546875" style="150" customWidth="1"/>
    <col min="8959" max="8959" width="59.7109375" style="150" bestFit="1" customWidth="1"/>
    <col min="8960" max="8960" width="57.85546875" style="150" bestFit="1" customWidth="1"/>
    <col min="8961" max="8961" width="35.28515625" style="150" bestFit="1" customWidth="1"/>
    <col min="8962" max="8962" width="28.140625" style="150" bestFit="1" customWidth="1"/>
    <col min="8963" max="8963" width="33.140625" style="150" bestFit="1" customWidth="1"/>
    <col min="8964" max="8964" width="26" style="150" bestFit="1" customWidth="1"/>
    <col min="8965" max="8965" width="19.140625" style="150" bestFit="1" customWidth="1"/>
    <col min="8966" max="8966" width="10.42578125" style="150" customWidth="1"/>
    <col min="8967" max="8967" width="11.85546875" style="150" customWidth="1"/>
    <col min="8968" max="8968" width="14.7109375" style="150" customWidth="1"/>
    <col min="8969" max="8969" width="9" style="150" bestFit="1" customWidth="1"/>
    <col min="8970" max="9209" width="9.140625" style="150"/>
    <col min="9210" max="9210" width="4.7109375" style="150" bestFit="1" customWidth="1"/>
    <col min="9211" max="9211" width="9.7109375" style="150" bestFit="1" customWidth="1"/>
    <col min="9212" max="9212" width="10" style="150" bestFit="1" customWidth="1"/>
    <col min="9213" max="9213" width="8.85546875" style="150" bestFit="1" customWidth="1"/>
    <col min="9214" max="9214" width="22.85546875" style="150" customWidth="1"/>
    <col min="9215" max="9215" width="59.7109375" style="150" bestFit="1" customWidth="1"/>
    <col min="9216" max="9216" width="57.85546875" style="150" bestFit="1" customWidth="1"/>
    <col min="9217" max="9217" width="35.28515625" style="150" bestFit="1" customWidth="1"/>
    <col min="9218" max="9218" width="28.140625" style="150" bestFit="1" customWidth="1"/>
    <col min="9219" max="9219" width="33.140625" style="150" bestFit="1" customWidth="1"/>
    <col min="9220" max="9220" width="26" style="150" bestFit="1" customWidth="1"/>
    <col min="9221" max="9221" width="19.140625" style="150" bestFit="1" customWidth="1"/>
    <col min="9222" max="9222" width="10.42578125" style="150" customWidth="1"/>
    <col min="9223" max="9223" width="11.85546875" style="150" customWidth="1"/>
    <col min="9224" max="9224" width="14.7109375" style="150" customWidth="1"/>
    <col min="9225" max="9225" width="9" style="150" bestFit="1" customWidth="1"/>
    <col min="9226" max="9465" width="9.140625" style="150"/>
    <col min="9466" max="9466" width="4.7109375" style="150" bestFit="1" customWidth="1"/>
    <col min="9467" max="9467" width="9.7109375" style="150" bestFit="1" customWidth="1"/>
    <col min="9468" max="9468" width="10" style="150" bestFit="1" customWidth="1"/>
    <col min="9469" max="9469" width="8.85546875" style="150" bestFit="1" customWidth="1"/>
    <col min="9470" max="9470" width="22.85546875" style="150" customWidth="1"/>
    <col min="9471" max="9471" width="59.7109375" style="150" bestFit="1" customWidth="1"/>
    <col min="9472" max="9472" width="57.85546875" style="150" bestFit="1" customWidth="1"/>
    <col min="9473" max="9473" width="35.28515625" style="150" bestFit="1" customWidth="1"/>
    <col min="9474" max="9474" width="28.140625" style="150" bestFit="1" customWidth="1"/>
    <col min="9475" max="9475" width="33.140625" style="150" bestFit="1" customWidth="1"/>
    <col min="9476" max="9476" width="26" style="150" bestFit="1" customWidth="1"/>
    <col min="9477" max="9477" width="19.140625" style="150" bestFit="1" customWidth="1"/>
    <col min="9478" max="9478" width="10.42578125" style="150" customWidth="1"/>
    <col min="9479" max="9479" width="11.85546875" style="150" customWidth="1"/>
    <col min="9480" max="9480" width="14.7109375" style="150" customWidth="1"/>
    <col min="9481" max="9481" width="9" style="150" bestFit="1" customWidth="1"/>
    <col min="9482" max="9721" width="9.140625" style="150"/>
    <col min="9722" max="9722" width="4.7109375" style="150" bestFit="1" customWidth="1"/>
    <col min="9723" max="9723" width="9.7109375" style="150" bestFit="1" customWidth="1"/>
    <col min="9724" max="9724" width="10" style="150" bestFit="1" customWidth="1"/>
    <col min="9725" max="9725" width="8.85546875" style="150" bestFit="1" customWidth="1"/>
    <col min="9726" max="9726" width="22.85546875" style="150" customWidth="1"/>
    <col min="9727" max="9727" width="59.7109375" style="150" bestFit="1" customWidth="1"/>
    <col min="9728" max="9728" width="57.85546875" style="150" bestFit="1" customWidth="1"/>
    <col min="9729" max="9729" width="35.28515625" style="150" bestFit="1" customWidth="1"/>
    <col min="9730" max="9730" width="28.140625" style="150" bestFit="1" customWidth="1"/>
    <col min="9731" max="9731" width="33.140625" style="150" bestFit="1" customWidth="1"/>
    <col min="9732" max="9732" width="26" style="150" bestFit="1" customWidth="1"/>
    <col min="9733" max="9733" width="19.140625" style="150" bestFit="1" customWidth="1"/>
    <col min="9734" max="9734" width="10.42578125" style="150" customWidth="1"/>
    <col min="9735" max="9735" width="11.85546875" style="150" customWidth="1"/>
    <col min="9736" max="9736" width="14.7109375" style="150" customWidth="1"/>
    <col min="9737" max="9737" width="9" style="150" bestFit="1" customWidth="1"/>
    <col min="9738" max="9977" width="9.140625" style="150"/>
    <col min="9978" max="9978" width="4.7109375" style="150" bestFit="1" customWidth="1"/>
    <col min="9979" max="9979" width="9.7109375" style="150" bestFit="1" customWidth="1"/>
    <col min="9980" max="9980" width="10" style="150" bestFit="1" customWidth="1"/>
    <col min="9981" max="9981" width="8.85546875" style="150" bestFit="1" customWidth="1"/>
    <col min="9982" max="9982" width="22.85546875" style="150" customWidth="1"/>
    <col min="9983" max="9983" width="59.7109375" style="150" bestFit="1" customWidth="1"/>
    <col min="9984" max="9984" width="57.85546875" style="150" bestFit="1" customWidth="1"/>
    <col min="9985" max="9985" width="35.28515625" style="150" bestFit="1" customWidth="1"/>
    <col min="9986" max="9986" width="28.140625" style="150" bestFit="1" customWidth="1"/>
    <col min="9987" max="9987" width="33.140625" style="150" bestFit="1" customWidth="1"/>
    <col min="9988" max="9988" width="26" style="150" bestFit="1" customWidth="1"/>
    <col min="9989" max="9989" width="19.140625" style="150" bestFit="1" customWidth="1"/>
    <col min="9990" max="9990" width="10.42578125" style="150" customWidth="1"/>
    <col min="9991" max="9991" width="11.85546875" style="150" customWidth="1"/>
    <col min="9992" max="9992" width="14.7109375" style="150" customWidth="1"/>
    <col min="9993" max="9993" width="9" style="150" bestFit="1" customWidth="1"/>
    <col min="9994" max="10233" width="9.140625" style="150"/>
    <col min="10234" max="10234" width="4.7109375" style="150" bestFit="1" customWidth="1"/>
    <col min="10235" max="10235" width="9.7109375" style="150" bestFit="1" customWidth="1"/>
    <col min="10236" max="10236" width="10" style="150" bestFit="1" customWidth="1"/>
    <col min="10237" max="10237" width="8.85546875" style="150" bestFit="1" customWidth="1"/>
    <col min="10238" max="10238" width="22.85546875" style="150" customWidth="1"/>
    <col min="10239" max="10239" width="59.7109375" style="150" bestFit="1" customWidth="1"/>
    <col min="10240" max="10240" width="57.85546875" style="150" bestFit="1" customWidth="1"/>
    <col min="10241" max="10241" width="35.28515625" style="150" bestFit="1" customWidth="1"/>
    <col min="10242" max="10242" width="28.140625" style="150" bestFit="1" customWidth="1"/>
    <col min="10243" max="10243" width="33.140625" style="150" bestFit="1" customWidth="1"/>
    <col min="10244" max="10244" width="26" style="150" bestFit="1" customWidth="1"/>
    <col min="10245" max="10245" width="19.140625" style="150" bestFit="1" customWidth="1"/>
    <col min="10246" max="10246" width="10.42578125" style="150" customWidth="1"/>
    <col min="10247" max="10247" width="11.85546875" style="150" customWidth="1"/>
    <col min="10248" max="10248" width="14.7109375" style="150" customWidth="1"/>
    <col min="10249" max="10249" width="9" style="150" bestFit="1" customWidth="1"/>
    <col min="10250" max="10489" width="9.140625" style="150"/>
    <col min="10490" max="10490" width="4.7109375" style="150" bestFit="1" customWidth="1"/>
    <col min="10491" max="10491" width="9.7109375" style="150" bestFit="1" customWidth="1"/>
    <col min="10492" max="10492" width="10" style="150" bestFit="1" customWidth="1"/>
    <col min="10493" max="10493" width="8.85546875" style="150" bestFit="1" customWidth="1"/>
    <col min="10494" max="10494" width="22.85546875" style="150" customWidth="1"/>
    <col min="10495" max="10495" width="59.7109375" style="150" bestFit="1" customWidth="1"/>
    <col min="10496" max="10496" width="57.85546875" style="150" bestFit="1" customWidth="1"/>
    <col min="10497" max="10497" width="35.28515625" style="150" bestFit="1" customWidth="1"/>
    <col min="10498" max="10498" width="28.140625" style="150" bestFit="1" customWidth="1"/>
    <col min="10499" max="10499" width="33.140625" style="150" bestFit="1" customWidth="1"/>
    <col min="10500" max="10500" width="26" style="150" bestFit="1" customWidth="1"/>
    <col min="10501" max="10501" width="19.140625" style="150" bestFit="1" customWidth="1"/>
    <col min="10502" max="10502" width="10.42578125" style="150" customWidth="1"/>
    <col min="10503" max="10503" width="11.85546875" style="150" customWidth="1"/>
    <col min="10504" max="10504" width="14.7109375" style="150" customWidth="1"/>
    <col min="10505" max="10505" width="9" style="150" bestFit="1" customWidth="1"/>
    <col min="10506" max="10745" width="9.140625" style="150"/>
    <col min="10746" max="10746" width="4.7109375" style="150" bestFit="1" customWidth="1"/>
    <col min="10747" max="10747" width="9.7109375" style="150" bestFit="1" customWidth="1"/>
    <col min="10748" max="10748" width="10" style="150" bestFit="1" customWidth="1"/>
    <col min="10749" max="10749" width="8.85546875" style="150" bestFit="1" customWidth="1"/>
    <col min="10750" max="10750" width="22.85546875" style="150" customWidth="1"/>
    <col min="10751" max="10751" width="59.7109375" style="150" bestFit="1" customWidth="1"/>
    <col min="10752" max="10752" width="57.85546875" style="150" bestFit="1" customWidth="1"/>
    <col min="10753" max="10753" width="35.28515625" style="150" bestFit="1" customWidth="1"/>
    <col min="10754" max="10754" width="28.140625" style="150" bestFit="1" customWidth="1"/>
    <col min="10755" max="10755" width="33.140625" style="150" bestFit="1" customWidth="1"/>
    <col min="10756" max="10756" width="26" style="150" bestFit="1" customWidth="1"/>
    <col min="10757" max="10757" width="19.140625" style="150" bestFit="1" customWidth="1"/>
    <col min="10758" max="10758" width="10.42578125" style="150" customWidth="1"/>
    <col min="10759" max="10759" width="11.85546875" style="150" customWidth="1"/>
    <col min="10760" max="10760" width="14.7109375" style="150" customWidth="1"/>
    <col min="10761" max="10761" width="9" style="150" bestFit="1" customWidth="1"/>
    <col min="10762" max="11001" width="9.140625" style="150"/>
    <col min="11002" max="11002" width="4.7109375" style="150" bestFit="1" customWidth="1"/>
    <col min="11003" max="11003" width="9.7109375" style="150" bestFit="1" customWidth="1"/>
    <col min="11004" max="11004" width="10" style="150" bestFit="1" customWidth="1"/>
    <col min="11005" max="11005" width="8.85546875" style="150" bestFit="1" customWidth="1"/>
    <col min="11006" max="11006" width="22.85546875" style="150" customWidth="1"/>
    <col min="11007" max="11007" width="59.7109375" style="150" bestFit="1" customWidth="1"/>
    <col min="11008" max="11008" width="57.85546875" style="150" bestFit="1" customWidth="1"/>
    <col min="11009" max="11009" width="35.28515625" style="150" bestFit="1" customWidth="1"/>
    <col min="11010" max="11010" width="28.140625" style="150" bestFit="1" customWidth="1"/>
    <col min="11011" max="11011" width="33.140625" style="150" bestFit="1" customWidth="1"/>
    <col min="11012" max="11012" width="26" style="150" bestFit="1" customWidth="1"/>
    <col min="11013" max="11013" width="19.140625" style="150" bestFit="1" customWidth="1"/>
    <col min="11014" max="11014" width="10.42578125" style="150" customWidth="1"/>
    <col min="11015" max="11015" width="11.85546875" style="150" customWidth="1"/>
    <col min="11016" max="11016" width="14.7109375" style="150" customWidth="1"/>
    <col min="11017" max="11017" width="9" style="150" bestFit="1" customWidth="1"/>
    <col min="11018" max="11257" width="9.140625" style="150"/>
    <col min="11258" max="11258" width="4.7109375" style="150" bestFit="1" customWidth="1"/>
    <col min="11259" max="11259" width="9.7109375" style="150" bestFit="1" customWidth="1"/>
    <col min="11260" max="11260" width="10" style="150" bestFit="1" customWidth="1"/>
    <col min="11261" max="11261" width="8.85546875" style="150" bestFit="1" customWidth="1"/>
    <col min="11262" max="11262" width="22.85546875" style="150" customWidth="1"/>
    <col min="11263" max="11263" width="59.7109375" style="150" bestFit="1" customWidth="1"/>
    <col min="11264" max="11264" width="57.85546875" style="150" bestFit="1" customWidth="1"/>
    <col min="11265" max="11265" width="35.28515625" style="150" bestFit="1" customWidth="1"/>
    <col min="11266" max="11266" width="28.140625" style="150" bestFit="1" customWidth="1"/>
    <col min="11267" max="11267" width="33.140625" style="150" bestFit="1" customWidth="1"/>
    <col min="11268" max="11268" width="26" style="150" bestFit="1" customWidth="1"/>
    <col min="11269" max="11269" width="19.140625" style="150" bestFit="1" customWidth="1"/>
    <col min="11270" max="11270" width="10.42578125" style="150" customWidth="1"/>
    <col min="11271" max="11271" width="11.85546875" style="150" customWidth="1"/>
    <col min="11272" max="11272" width="14.7109375" style="150" customWidth="1"/>
    <col min="11273" max="11273" width="9" style="150" bestFit="1" customWidth="1"/>
    <col min="11274" max="11513" width="9.140625" style="150"/>
    <col min="11514" max="11514" width="4.7109375" style="150" bestFit="1" customWidth="1"/>
    <col min="11515" max="11515" width="9.7109375" style="150" bestFit="1" customWidth="1"/>
    <col min="11516" max="11516" width="10" style="150" bestFit="1" customWidth="1"/>
    <col min="11517" max="11517" width="8.85546875" style="150" bestFit="1" customWidth="1"/>
    <col min="11518" max="11518" width="22.85546875" style="150" customWidth="1"/>
    <col min="11519" max="11519" width="59.7109375" style="150" bestFit="1" customWidth="1"/>
    <col min="11520" max="11520" width="57.85546875" style="150" bestFit="1" customWidth="1"/>
    <col min="11521" max="11521" width="35.28515625" style="150" bestFit="1" customWidth="1"/>
    <col min="11522" max="11522" width="28.140625" style="150" bestFit="1" customWidth="1"/>
    <col min="11523" max="11523" width="33.140625" style="150" bestFit="1" customWidth="1"/>
    <col min="11524" max="11524" width="26" style="150" bestFit="1" customWidth="1"/>
    <col min="11525" max="11525" width="19.140625" style="150" bestFit="1" customWidth="1"/>
    <col min="11526" max="11526" width="10.42578125" style="150" customWidth="1"/>
    <col min="11527" max="11527" width="11.85546875" style="150" customWidth="1"/>
    <col min="11528" max="11528" width="14.7109375" style="150" customWidth="1"/>
    <col min="11529" max="11529" width="9" style="150" bestFit="1" customWidth="1"/>
    <col min="11530" max="11769" width="9.140625" style="150"/>
    <col min="11770" max="11770" width="4.7109375" style="150" bestFit="1" customWidth="1"/>
    <col min="11771" max="11771" width="9.7109375" style="150" bestFit="1" customWidth="1"/>
    <col min="11772" max="11772" width="10" style="150" bestFit="1" customWidth="1"/>
    <col min="11773" max="11773" width="8.85546875" style="150" bestFit="1" customWidth="1"/>
    <col min="11774" max="11774" width="22.85546875" style="150" customWidth="1"/>
    <col min="11775" max="11775" width="59.7109375" style="150" bestFit="1" customWidth="1"/>
    <col min="11776" max="11776" width="57.85546875" style="150" bestFit="1" customWidth="1"/>
    <col min="11777" max="11777" width="35.28515625" style="150" bestFit="1" customWidth="1"/>
    <col min="11778" max="11778" width="28.140625" style="150" bestFit="1" customWidth="1"/>
    <col min="11779" max="11779" width="33.140625" style="150" bestFit="1" customWidth="1"/>
    <col min="11780" max="11780" width="26" style="150" bestFit="1" customWidth="1"/>
    <col min="11781" max="11781" width="19.140625" style="150" bestFit="1" customWidth="1"/>
    <col min="11782" max="11782" width="10.42578125" style="150" customWidth="1"/>
    <col min="11783" max="11783" width="11.85546875" style="150" customWidth="1"/>
    <col min="11784" max="11784" width="14.7109375" style="150" customWidth="1"/>
    <col min="11785" max="11785" width="9" style="150" bestFit="1" customWidth="1"/>
    <col min="11786" max="12025" width="9.140625" style="150"/>
    <col min="12026" max="12026" width="4.7109375" style="150" bestFit="1" customWidth="1"/>
    <col min="12027" max="12027" width="9.7109375" style="150" bestFit="1" customWidth="1"/>
    <col min="12028" max="12028" width="10" style="150" bestFit="1" customWidth="1"/>
    <col min="12029" max="12029" width="8.85546875" style="150" bestFit="1" customWidth="1"/>
    <col min="12030" max="12030" width="22.85546875" style="150" customWidth="1"/>
    <col min="12031" max="12031" width="59.7109375" style="150" bestFit="1" customWidth="1"/>
    <col min="12032" max="12032" width="57.85546875" style="150" bestFit="1" customWidth="1"/>
    <col min="12033" max="12033" width="35.28515625" style="150" bestFit="1" customWidth="1"/>
    <col min="12034" max="12034" width="28.140625" style="150" bestFit="1" customWidth="1"/>
    <col min="12035" max="12035" width="33.140625" style="150" bestFit="1" customWidth="1"/>
    <col min="12036" max="12036" width="26" style="150" bestFit="1" customWidth="1"/>
    <col min="12037" max="12037" width="19.140625" style="150" bestFit="1" customWidth="1"/>
    <col min="12038" max="12038" width="10.42578125" style="150" customWidth="1"/>
    <col min="12039" max="12039" width="11.85546875" style="150" customWidth="1"/>
    <col min="12040" max="12040" width="14.7109375" style="150" customWidth="1"/>
    <col min="12041" max="12041" width="9" style="150" bestFit="1" customWidth="1"/>
    <col min="12042" max="12281" width="9.140625" style="150"/>
    <col min="12282" max="12282" width="4.7109375" style="150" bestFit="1" customWidth="1"/>
    <col min="12283" max="12283" width="9.7109375" style="150" bestFit="1" customWidth="1"/>
    <col min="12284" max="12284" width="10" style="150" bestFit="1" customWidth="1"/>
    <col min="12285" max="12285" width="8.85546875" style="150" bestFit="1" customWidth="1"/>
    <col min="12286" max="12286" width="22.85546875" style="150" customWidth="1"/>
    <col min="12287" max="12287" width="59.7109375" style="150" bestFit="1" customWidth="1"/>
    <col min="12288" max="12288" width="57.85546875" style="150" bestFit="1" customWidth="1"/>
    <col min="12289" max="12289" width="35.28515625" style="150" bestFit="1" customWidth="1"/>
    <col min="12290" max="12290" width="28.140625" style="150" bestFit="1" customWidth="1"/>
    <col min="12291" max="12291" width="33.140625" style="150" bestFit="1" customWidth="1"/>
    <col min="12292" max="12292" width="26" style="150" bestFit="1" customWidth="1"/>
    <col min="12293" max="12293" width="19.140625" style="150" bestFit="1" customWidth="1"/>
    <col min="12294" max="12294" width="10.42578125" style="150" customWidth="1"/>
    <col min="12295" max="12295" width="11.85546875" style="150" customWidth="1"/>
    <col min="12296" max="12296" width="14.7109375" style="150" customWidth="1"/>
    <col min="12297" max="12297" width="9" style="150" bestFit="1" customWidth="1"/>
    <col min="12298" max="12537" width="9.140625" style="150"/>
    <col min="12538" max="12538" width="4.7109375" style="150" bestFit="1" customWidth="1"/>
    <col min="12539" max="12539" width="9.7109375" style="150" bestFit="1" customWidth="1"/>
    <col min="12540" max="12540" width="10" style="150" bestFit="1" customWidth="1"/>
    <col min="12541" max="12541" width="8.85546875" style="150" bestFit="1" customWidth="1"/>
    <col min="12542" max="12542" width="22.85546875" style="150" customWidth="1"/>
    <col min="12543" max="12543" width="59.7109375" style="150" bestFit="1" customWidth="1"/>
    <col min="12544" max="12544" width="57.85546875" style="150" bestFit="1" customWidth="1"/>
    <col min="12545" max="12545" width="35.28515625" style="150" bestFit="1" customWidth="1"/>
    <col min="12546" max="12546" width="28.140625" style="150" bestFit="1" customWidth="1"/>
    <col min="12547" max="12547" width="33.140625" style="150" bestFit="1" customWidth="1"/>
    <col min="12548" max="12548" width="26" style="150" bestFit="1" customWidth="1"/>
    <col min="12549" max="12549" width="19.140625" style="150" bestFit="1" customWidth="1"/>
    <col min="12550" max="12550" width="10.42578125" style="150" customWidth="1"/>
    <col min="12551" max="12551" width="11.85546875" style="150" customWidth="1"/>
    <col min="12552" max="12552" width="14.7109375" style="150" customWidth="1"/>
    <col min="12553" max="12553" width="9" style="150" bestFit="1" customWidth="1"/>
    <col min="12554" max="12793" width="9.140625" style="150"/>
    <col min="12794" max="12794" width="4.7109375" style="150" bestFit="1" customWidth="1"/>
    <col min="12795" max="12795" width="9.7109375" style="150" bestFit="1" customWidth="1"/>
    <col min="12796" max="12796" width="10" style="150" bestFit="1" customWidth="1"/>
    <col min="12797" max="12797" width="8.85546875" style="150" bestFit="1" customWidth="1"/>
    <col min="12798" max="12798" width="22.85546875" style="150" customWidth="1"/>
    <col min="12799" max="12799" width="59.7109375" style="150" bestFit="1" customWidth="1"/>
    <col min="12800" max="12800" width="57.85546875" style="150" bestFit="1" customWidth="1"/>
    <col min="12801" max="12801" width="35.28515625" style="150" bestFit="1" customWidth="1"/>
    <col min="12802" max="12802" width="28.140625" style="150" bestFit="1" customWidth="1"/>
    <col min="12803" max="12803" width="33.140625" style="150" bestFit="1" customWidth="1"/>
    <col min="12804" max="12804" width="26" style="150" bestFit="1" customWidth="1"/>
    <col min="12805" max="12805" width="19.140625" style="150" bestFit="1" customWidth="1"/>
    <col min="12806" max="12806" width="10.42578125" style="150" customWidth="1"/>
    <col min="12807" max="12807" width="11.85546875" style="150" customWidth="1"/>
    <col min="12808" max="12808" width="14.7109375" style="150" customWidth="1"/>
    <col min="12809" max="12809" width="9" style="150" bestFit="1" customWidth="1"/>
    <col min="12810" max="13049" width="9.140625" style="150"/>
    <col min="13050" max="13050" width="4.7109375" style="150" bestFit="1" customWidth="1"/>
    <col min="13051" max="13051" width="9.7109375" style="150" bestFit="1" customWidth="1"/>
    <col min="13052" max="13052" width="10" style="150" bestFit="1" customWidth="1"/>
    <col min="13053" max="13053" width="8.85546875" style="150" bestFit="1" customWidth="1"/>
    <col min="13054" max="13054" width="22.85546875" style="150" customWidth="1"/>
    <col min="13055" max="13055" width="59.7109375" style="150" bestFit="1" customWidth="1"/>
    <col min="13056" max="13056" width="57.85546875" style="150" bestFit="1" customWidth="1"/>
    <col min="13057" max="13057" width="35.28515625" style="150" bestFit="1" customWidth="1"/>
    <col min="13058" max="13058" width="28.140625" style="150" bestFit="1" customWidth="1"/>
    <col min="13059" max="13059" width="33.140625" style="150" bestFit="1" customWidth="1"/>
    <col min="13060" max="13060" width="26" style="150" bestFit="1" customWidth="1"/>
    <col min="13061" max="13061" width="19.140625" style="150" bestFit="1" customWidth="1"/>
    <col min="13062" max="13062" width="10.42578125" style="150" customWidth="1"/>
    <col min="13063" max="13063" width="11.85546875" style="150" customWidth="1"/>
    <col min="13064" max="13064" width="14.7109375" style="150" customWidth="1"/>
    <col min="13065" max="13065" width="9" style="150" bestFit="1" customWidth="1"/>
    <col min="13066" max="13305" width="9.140625" style="150"/>
    <col min="13306" max="13306" width="4.7109375" style="150" bestFit="1" customWidth="1"/>
    <col min="13307" max="13307" width="9.7109375" style="150" bestFit="1" customWidth="1"/>
    <col min="13308" max="13308" width="10" style="150" bestFit="1" customWidth="1"/>
    <col min="13309" max="13309" width="8.85546875" style="150" bestFit="1" customWidth="1"/>
    <col min="13310" max="13310" width="22.85546875" style="150" customWidth="1"/>
    <col min="13311" max="13311" width="59.7109375" style="150" bestFit="1" customWidth="1"/>
    <col min="13312" max="13312" width="57.85546875" style="150" bestFit="1" customWidth="1"/>
    <col min="13313" max="13313" width="35.28515625" style="150" bestFit="1" customWidth="1"/>
    <col min="13314" max="13314" width="28.140625" style="150" bestFit="1" customWidth="1"/>
    <col min="13315" max="13315" width="33.140625" style="150" bestFit="1" customWidth="1"/>
    <col min="13316" max="13316" width="26" style="150" bestFit="1" customWidth="1"/>
    <col min="13317" max="13317" width="19.140625" style="150" bestFit="1" customWidth="1"/>
    <col min="13318" max="13318" width="10.42578125" style="150" customWidth="1"/>
    <col min="13319" max="13319" width="11.85546875" style="150" customWidth="1"/>
    <col min="13320" max="13320" width="14.7109375" style="150" customWidth="1"/>
    <col min="13321" max="13321" width="9" style="150" bestFit="1" customWidth="1"/>
    <col min="13322" max="13561" width="9.140625" style="150"/>
    <col min="13562" max="13562" width="4.7109375" style="150" bestFit="1" customWidth="1"/>
    <col min="13563" max="13563" width="9.7109375" style="150" bestFit="1" customWidth="1"/>
    <col min="13564" max="13564" width="10" style="150" bestFit="1" customWidth="1"/>
    <col min="13565" max="13565" width="8.85546875" style="150" bestFit="1" customWidth="1"/>
    <col min="13566" max="13566" width="22.85546875" style="150" customWidth="1"/>
    <col min="13567" max="13567" width="59.7109375" style="150" bestFit="1" customWidth="1"/>
    <col min="13568" max="13568" width="57.85546875" style="150" bestFit="1" customWidth="1"/>
    <col min="13569" max="13569" width="35.28515625" style="150" bestFit="1" customWidth="1"/>
    <col min="13570" max="13570" width="28.140625" style="150" bestFit="1" customWidth="1"/>
    <col min="13571" max="13571" width="33.140625" style="150" bestFit="1" customWidth="1"/>
    <col min="13572" max="13572" width="26" style="150" bestFit="1" customWidth="1"/>
    <col min="13573" max="13573" width="19.140625" style="150" bestFit="1" customWidth="1"/>
    <col min="13574" max="13574" width="10.42578125" style="150" customWidth="1"/>
    <col min="13575" max="13575" width="11.85546875" style="150" customWidth="1"/>
    <col min="13576" max="13576" width="14.7109375" style="150" customWidth="1"/>
    <col min="13577" max="13577" width="9" style="150" bestFit="1" customWidth="1"/>
    <col min="13578" max="13817" width="9.140625" style="150"/>
    <col min="13818" max="13818" width="4.7109375" style="150" bestFit="1" customWidth="1"/>
    <col min="13819" max="13819" width="9.7109375" style="150" bestFit="1" customWidth="1"/>
    <col min="13820" max="13820" width="10" style="150" bestFit="1" customWidth="1"/>
    <col min="13821" max="13821" width="8.85546875" style="150" bestFit="1" customWidth="1"/>
    <col min="13822" max="13822" width="22.85546875" style="150" customWidth="1"/>
    <col min="13823" max="13823" width="59.7109375" style="150" bestFit="1" customWidth="1"/>
    <col min="13824" max="13824" width="57.85546875" style="150" bestFit="1" customWidth="1"/>
    <col min="13825" max="13825" width="35.28515625" style="150" bestFit="1" customWidth="1"/>
    <col min="13826" max="13826" width="28.140625" style="150" bestFit="1" customWidth="1"/>
    <col min="13827" max="13827" width="33.140625" style="150" bestFit="1" customWidth="1"/>
    <col min="13828" max="13828" width="26" style="150" bestFit="1" customWidth="1"/>
    <col min="13829" max="13829" width="19.140625" style="150" bestFit="1" customWidth="1"/>
    <col min="13830" max="13830" width="10.42578125" style="150" customWidth="1"/>
    <col min="13831" max="13831" width="11.85546875" style="150" customWidth="1"/>
    <col min="13832" max="13832" width="14.7109375" style="150" customWidth="1"/>
    <col min="13833" max="13833" width="9" style="150" bestFit="1" customWidth="1"/>
    <col min="13834" max="14073" width="9.140625" style="150"/>
    <col min="14074" max="14074" width="4.7109375" style="150" bestFit="1" customWidth="1"/>
    <col min="14075" max="14075" width="9.7109375" style="150" bestFit="1" customWidth="1"/>
    <col min="14076" max="14076" width="10" style="150" bestFit="1" customWidth="1"/>
    <col min="14077" max="14077" width="8.85546875" style="150" bestFit="1" customWidth="1"/>
    <col min="14078" max="14078" width="22.85546875" style="150" customWidth="1"/>
    <col min="14079" max="14079" width="59.7109375" style="150" bestFit="1" customWidth="1"/>
    <col min="14080" max="14080" width="57.85546875" style="150" bestFit="1" customWidth="1"/>
    <col min="14081" max="14081" width="35.28515625" style="150" bestFit="1" customWidth="1"/>
    <col min="14082" max="14082" width="28.140625" style="150" bestFit="1" customWidth="1"/>
    <col min="14083" max="14083" width="33.140625" style="150" bestFit="1" customWidth="1"/>
    <col min="14084" max="14084" width="26" style="150" bestFit="1" customWidth="1"/>
    <col min="14085" max="14085" width="19.140625" style="150" bestFit="1" customWidth="1"/>
    <col min="14086" max="14086" width="10.42578125" style="150" customWidth="1"/>
    <col min="14087" max="14087" width="11.85546875" style="150" customWidth="1"/>
    <col min="14088" max="14088" width="14.7109375" style="150" customWidth="1"/>
    <col min="14089" max="14089" width="9" style="150" bestFit="1" customWidth="1"/>
    <col min="14090" max="14329" width="9.140625" style="150"/>
    <col min="14330" max="14330" width="4.7109375" style="150" bestFit="1" customWidth="1"/>
    <col min="14331" max="14331" width="9.7109375" style="150" bestFit="1" customWidth="1"/>
    <col min="14332" max="14332" width="10" style="150" bestFit="1" customWidth="1"/>
    <col min="14333" max="14333" width="8.85546875" style="150" bestFit="1" customWidth="1"/>
    <col min="14334" max="14334" width="22.85546875" style="150" customWidth="1"/>
    <col min="14335" max="14335" width="59.7109375" style="150" bestFit="1" customWidth="1"/>
    <col min="14336" max="14336" width="57.85546875" style="150" bestFit="1" customWidth="1"/>
    <col min="14337" max="14337" width="35.28515625" style="150" bestFit="1" customWidth="1"/>
    <col min="14338" max="14338" width="28.140625" style="150" bestFit="1" customWidth="1"/>
    <col min="14339" max="14339" width="33.140625" style="150" bestFit="1" customWidth="1"/>
    <col min="14340" max="14340" width="26" style="150" bestFit="1" customWidth="1"/>
    <col min="14341" max="14341" width="19.140625" style="150" bestFit="1" customWidth="1"/>
    <col min="14342" max="14342" width="10.42578125" style="150" customWidth="1"/>
    <col min="14343" max="14343" width="11.85546875" style="150" customWidth="1"/>
    <col min="14344" max="14344" width="14.7109375" style="150" customWidth="1"/>
    <col min="14345" max="14345" width="9" style="150" bestFit="1" customWidth="1"/>
    <col min="14346" max="14585" width="9.140625" style="150"/>
    <col min="14586" max="14586" width="4.7109375" style="150" bestFit="1" customWidth="1"/>
    <col min="14587" max="14587" width="9.7109375" style="150" bestFit="1" customWidth="1"/>
    <col min="14588" max="14588" width="10" style="150" bestFit="1" customWidth="1"/>
    <col min="14589" max="14589" width="8.85546875" style="150" bestFit="1" customWidth="1"/>
    <col min="14590" max="14590" width="22.85546875" style="150" customWidth="1"/>
    <col min="14591" max="14591" width="59.7109375" style="150" bestFit="1" customWidth="1"/>
    <col min="14592" max="14592" width="57.85546875" style="150" bestFit="1" customWidth="1"/>
    <col min="14593" max="14593" width="35.28515625" style="150" bestFit="1" customWidth="1"/>
    <col min="14594" max="14594" width="28.140625" style="150" bestFit="1" customWidth="1"/>
    <col min="14595" max="14595" width="33.140625" style="150" bestFit="1" customWidth="1"/>
    <col min="14596" max="14596" width="26" style="150" bestFit="1" customWidth="1"/>
    <col min="14597" max="14597" width="19.140625" style="150" bestFit="1" customWidth="1"/>
    <col min="14598" max="14598" width="10.42578125" style="150" customWidth="1"/>
    <col min="14599" max="14599" width="11.85546875" style="150" customWidth="1"/>
    <col min="14600" max="14600" width="14.7109375" style="150" customWidth="1"/>
    <col min="14601" max="14601" width="9" style="150" bestFit="1" customWidth="1"/>
    <col min="14602" max="14841" width="9.140625" style="150"/>
    <col min="14842" max="14842" width="4.7109375" style="150" bestFit="1" customWidth="1"/>
    <col min="14843" max="14843" width="9.7109375" style="150" bestFit="1" customWidth="1"/>
    <col min="14844" max="14844" width="10" style="150" bestFit="1" customWidth="1"/>
    <col min="14845" max="14845" width="8.85546875" style="150" bestFit="1" customWidth="1"/>
    <col min="14846" max="14846" width="22.85546875" style="150" customWidth="1"/>
    <col min="14847" max="14847" width="59.7109375" style="150" bestFit="1" customWidth="1"/>
    <col min="14848" max="14848" width="57.85546875" style="150" bestFit="1" customWidth="1"/>
    <col min="14849" max="14849" width="35.28515625" style="150" bestFit="1" customWidth="1"/>
    <col min="14850" max="14850" width="28.140625" style="150" bestFit="1" customWidth="1"/>
    <col min="14851" max="14851" width="33.140625" style="150" bestFit="1" customWidth="1"/>
    <col min="14852" max="14852" width="26" style="150" bestFit="1" customWidth="1"/>
    <col min="14853" max="14853" width="19.140625" style="150" bestFit="1" customWidth="1"/>
    <col min="14854" max="14854" width="10.42578125" style="150" customWidth="1"/>
    <col min="14855" max="14855" width="11.85546875" style="150" customWidth="1"/>
    <col min="14856" max="14856" width="14.7109375" style="150" customWidth="1"/>
    <col min="14857" max="14857" width="9" style="150" bestFit="1" customWidth="1"/>
    <col min="14858" max="15097" width="9.140625" style="150"/>
    <col min="15098" max="15098" width="4.7109375" style="150" bestFit="1" customWidth="1"/>
    <col min="15099" max="15099" width="9.7109375" style="150" bestFit="1" customWidth="1"/>
    <col min="15100" max="15100" width="10" style="150" bestFit="1" customWidth="1"/>
    <col min="15101" max="15101" width="8.85546875" style="150" bestFit="1" customWidth="1"/>
    <col min="15102" max="15102" width="22.85546875" style="150" customWidth="1"/>
    <col min="15103" max="15103" width="59.7109375" style="150" bestFit="1" customWidth="1"/>
    <col min="15104" max="15104" width="57.85546875" style="150" bestFit="1" customWidth="1"/>
    <col min="15105" max="15105" width="35.28515625" style="150" bestFit="1" customWidth="1"/>
    <col min="15106" max="15106" width="28.140625" style="150" bestFit="1" customWidth="1"/>
    <col min="15107" max="15107" width="33.140625" style="150" bestFit="1" customWidth="1"/>
    <col min="15108" max="15108" width="26" style="150" bestFit="1" customWidth="1"/>
    <col min="15109" max="15109" width="19.140625" style="150" bestFit="1" customWidth="1"/>
    <col min="15110" max="15110" width="10.42578125" style="150" customWidth="1"/>
    <col min="15111" max="15111" width="11.85546875" style="150" customWidth="1"/>
    <col min="15112" max="15112" width="14.7109375" style="150" customWidth="1"/>
    <col min="15113" max="15113" width="9" style="150" bestFit="1" customWidth="1"/>
    <col min="15114" max="15353" width="9.140625" style="150"/>
    <col min="15354" max="15354" width="4.7109375" style="150" bestFit="1" customWidth="1"/>
    <col min="15355" max="15355" width="9.7109375" style="150" bestFit="1" customWidth="1"/>
    <col min="15356" max="15356" width="10" style="150" bestFit="1" customWidth="1"/>
    <col min="15357" max="15357" width="8.85546875" style="150" bestFit="1" customWidth="1"/>
    <col min="15358" max="15358" width="22.85546875" style="150" customWidth="1"/>
    <col min="15359" max="15359" width="59.7109375" style="150" bestFit="1" customWidth="1"/>
    <col min="15360" max="15360" width="57.85546875" style="150" bestFit="1" customWidth="1"/>
    <col min="15361" max="15361" width="35.28515625" style="150" bestFit="1" customWidth="1"/>
    <col min="15362" max="15362" width="28.140625" style="150" bestFit="1" customWidth="1"/>
    <col min="15363" max="15363" width="33.140625" style="150" bestFit="1" customWidth="1"/>
    <col min="15364" max="15364" width="26" style="150" bestFit="1" customWidth="1"/>
    <col min="15365" max="15365" width="19.140625" style="150" bestFit="1" customWidth="1"/>
    <col min="15366" max="15366" width="10.42578125" style="150" customWidth="1"/>
    <col min="15367" max="15367" width="11.85546875" style="150" customWidth="1"/>
    <col min="15368" max="15368" width="14.7109375" style="150" customWidth="1"/>
    <col min="15369" max="15369" width="9" style="150" bestFit="1" customWidth="1"/>
    <col min="15370" max="15609" width="9.140625" style="150"/>
    <col min="15610" max="15610" width="4.7109375" style="150" bestFit="1" customWidth="1"/>
    <col min="15611" max="15611" width="9.7109375" style="150" bestFit="1" customWidth="1"/>
    <col min="15612" max="15612" width="10" style="150" bestFit="1" customWidth="1"/>
    <col min="15613" max="15613" width="8.85546875" style="150" bestFit="1" customWidth="1"/>
    <col min="15614" max="15614" width="22.85546875" style="150" customWidth="1"/>
    <col min="15615" max="15615" width="59.7109375" style="150" bestFit="1" customWidth="1"/>
    <col min="15616" max="15616" width="57.85546875" style="150" bestFit="1" customWidth="1"/>
    <col min="15617" max="15617" width="35.28515625" style="150" bestFit="1" customWidth="1"/>
    <col min="15618" max="15618" width="28.140625" style="150" bestFit="1" customWidth="1"/>
    <col min="15619" max="15619" width="33.140625" style="150" bestFit="1" customWidth="1"/>
    <col min="15620" max="15620" width="26" style="150" bestFit="1" customWidth="1"/>
    <col min="15621" max="15621" width="19.140625" style="150" bestFit="1" customWidth="1"/>
    <col min="15622" max="15622" width="10.42578125" style="150" customWidth="1"/>
    <col min="15623" max="15623" width="11.85546875" style="150" customWidth="1"/>
    <col min="15624" max="15624" width="14.7109375" style="150" customWidth="1"/>
    <col min="15625" max="15625" width="9" style="150" bestFit="1" customWidth="1"/>
    <col min="15626" max="15865" width="9.140625" style="150"/>
    <col min="15866" max="15866" width="4.7109375" style="150" bestFit="1" customWidth="1"/>
    <col min="15867" max="15867" width="9.7109375" style="150" bestFit="1" customWidth="1"/>
    <col min="15868" max="15868" width="10" style="150" bestFit="1" customWidth="1"/>
    <col min="15869" max="15869" width="8.85546875" style="150" bestFit="1" customWidth="1"/>
    <col min="15870" max="15870" width="22.85546875" style="150" customWidth="1"/>
    <col min="15871" max="15871" width="59.7109375" style="150" bestFit="1" customWidth="1"/>
    <col min="15872" max="15872" width="57.85546875" style="150" bestFit="1" customWidth="1"/>
    <col min="15873" max="15873" width="35.28515625" style="150" bestFit="1" customWidth="1"/>
    <col min="15874" max="15874" width="28.140625" style="150" bestFit="1" customWidth="1"/>
    <col min="15875" max="15875" width="33.140625" style="150" bestFit="1" customWidth="1"/>
    <col min="15876" max="15876" width="26" style="150" bestFit="1" customWidth="1"/>
    <col min="15877" max="15877" width="19.140625" style="150" bestFit="1" customWidth="1"/>
    <col min="15878" max="15878" width="10.42578125" style="150" customWidth="1"/>
    <col min="15879" max="15879" width="11.85546875" style="150" customWidth="1"/>
    <col min="15880" max="15880" width="14.7109375" style="150" customWidth="1"/>
    <col min="15881" max="15881" width="9" style="150" bestFit="1" customWidth="1"/>
    <col min="15882" max="16121" width="9.140625" style="150"/>
    <col min="16122" max="16122" width="4.7109375" style="150" bestFit="1" customWidth="1"/>
    <col min="16123" max="16123" width="9.7109375" style="150" bestFit="1" customWidth="1"/>
    <col min="16124" max="16124" width="10" style="150" bestFit="1" customWidth="1"/>
    <col min="16125" max="16125" width="8.85546875" style="150" bestFit="1" customWidth="1"/>
    <col min="16126" max="16126" width="22.85546875" style="150" customWidth="1"/>
    <col min="16127" max="16127" width="59.7109375" style="150" bestFit="1" customWidth="1"/>
    <col min="16128" max="16128" width="57.85546875" style="150" bestFit="1" customWidth="1"/>
    <col min="16129" max="16129" width="35.28515625" style="150" bestFit="1" customWidth="1"/>
    <col min="16130" max="16130" width="28.140625" style="150" bestFit="1" customWidth="1"/>
    <col min="16131" max="16131" width="33.140625" style="150" bestFit="1" customWidth="1"/>
    <col min="16132" max="16132" width="26" style="150" bestFit="1" customWidth="1"/>
    <col min="16133" max="16133" width="19.140625" style="150" bestFit="1" customWidth="1"/>
    <col min="16134" max="16134" width="10.42578125" style="150" customWidth="1"/>
    <col min="16135" max="16135" width="11.85546875" style="150" customWidth="1"/>
    <col min="16136" max="16136" width="14.7109375" style="150" customWidth="1"/>
    <col min="16137" max="16137" width="9" style="150" bestFit="1" customWidth="1"/>
    <col min="16138" max="16384" width="9.140625" style="150"/>
  </cols>
  <sheetData>
    <row r="1" spans="1:21" x14ac:dyDescent="0.25">
      <c r="M1" s="160"/>
      <c r="N1" s="160"/>
      <c r="O1" s="160"/>
      <c r="P1" s="163"/>
    </row>
    <row r="2" spans="1:21" s="152" customFormat="1" x14ac:dyDescent="0.25">
      <c r="A2" s="161" t="s">
        <v>1258</v>
      </c>
      <c r="E2" s="151"/>
      <c r="L2" s="151"/>
      <c r="M2" s="165"/>
      <c r="N2" s="165"/>
      <c r="O2" s="165"/>
      <c r="P2" s="164"/>
    </row>
    <row r="3" spans="1:21" x14ac:dyDescent="0.25">
      <c r="M3" s="160"/>
      <c r="N3" s="160"/>
      <c r="O3" s="160"/>
      <c r="P3" s="163"/>
    </row>
    <row r="4" spans="1:21" s="161" customFormat="1" ht="51.75" customHeight="1" x14ac:dyDescent="0.25">
      <c r="A4" s="846" t="s">
        <v>0</v>
      </c>
      <c r="B4" s="844" t="s">
        <v>1</v>
      </c>
      <c r="C4" s="844" t="s">
        <v>2</v>
      </c>
      <c r="D4" s="844" t="s">
        <v>3</v>
      </c>
      <c r="E4" s="846" t="s">
        <v>4</v>
      </c>
      <c r="F4" s="846" t="s">
        <v>5</v>
      </c>
      <c r="G4" s="846" t="s">
        <v>6</v>
      </c>
      <c r="H4" s="844" t="s">
        <v>7</v>
      </c>
      <c r="I4" s="844"/>
      <c r="J4" s="846" t="s">
        <v>8</v>
      </c>
      <c r="K4" s="847" t="s">
        <v>9</v>
      </c>
      <c r="L4" s="848"/>
      <c r="M4" s="845" t="s">
        <v>10</v>
      </c>
      <c r="N4" s="845"/>
      <c r="O4" s="845" t="s">
        <v>11</v>
      </c>
      <c r="P4" s="845"/>
      <c r="Q4" s="846" t="s">
        <v>12</v>
      </c>
      <c r="R4" s="844" t="s">
        <v>13</v>
      </c>
    </row>
    <row r="5" spans="1:21" s="161" customFormat="1" x14ac:dyDescent="0.25">
      <c r="A5" s="846"/>
      <c r="B5" s="844"/>
      <c r="C5" s="844"/>
      <c r="D5" s="844"/>
      <c r="E5" s="846"/>
      <c r="F5" s="846"/>
      <c r="G5" s="846"/>
      <c r="H5" s="604" t="s">
        <v>14</v>
      </c>
      <c r="I5" s="604" t="s">
        <v>15</v>
      </c>
      <c r="J5" s="846"/>
      <c r="K5" s="607">
        <v>2020</v>
      </c>
      <c r="L5" s="607">
        <v>2021</v>
      </c>
      <c r="M5" s="162">
        <v>2020</v>
      </c>
      <c r="N5" s="162">
        <v>2021</v>
      </c>
      <c r="O5" s="162">
        <v>2020</v>
      </c>
      <c r="P5" s="162">
        <v>2021</v>
      </c>
      <c r="Q5" s="846"/>
      <c r="R5" s="844"/>
    </row>
    <row r="6" spans="1:21" s="161" customFormat="1" x14ac:dyDescent="0.25">
      <c r="A6" s="606" t="s">
        <v>16</v>
      </c>
      <c r="B6" s="604" t="s">
        <v>17</v>
      </c>
      <c r="C6" s="604" t="s">
        <v>18</v>
      </c>
      <c r="D6" s="604" t="s">
        <v>19</v>
      </c>
      <c r="E6" s="606" t="s">
        <v>20</v>
      </c>
      <c r="F6" s="606" t="s">
        <v>21</v>
      </c>
      <c r="G6" s="606" t="s">
        <v>22</v>
      </c>
      <c r="H6" s="604" t="s">
        <v>23</v>
      </c>
      <c r="I6" s="604" t="s">
        <v>24</v>
      </c>
      <c r="J6" s="606" t="s">
        <v>25</v>
      </c>
      <c r="K6" s="607" t="s">
        <v>26</v>
      </c>
      <c r="L6" s="607" t="s">
        <v>27</v>
      </c>
      <c r="M6" s="605" t="s">
        <v>28</v>
      </c>
      <c r="N6" s="605" t="s">
        <v>29</v>
      </c>
      <c r="O6" s="605" t="s">
        <v>30</v>
      </c>
      <c r="P6" s="605" t="s">
        <v>31</v>
      </c>
      <c r="Q6" s="606" t="s">
        <v>32</v>
      </c>
      <c r="R6" s="604" t="s">
        <v>33</v>
      </c>
    </row>
    <row r="7" spans="1:21" ht="174" customHeight="1" x14ac:dyDescent="0.25">
      <c r="A7" s="119">
        <v>1</v>
      </c>
      <c r="B7" s="119">
        <v>3</v>
      </c>
      <c r="C7" s="119">
        <v>2.2999999999999998</v>
      </c>
      <c r="D7" s="119">
        <v>10</v>
      </c>
      <c r="E7" s="119" t="s">
        <v>1240</v>
      </c>
      <c r="F7" s="389" t="s">
        <v>1239</v>
      </c>
      <c r="G7" s="119" t="s">
        <v>1238</v>
      </c>
      <c r="H7" s="119" t="s">
        <v>548</v>
      </c>
      <c r="I7" s="119">
        <v>1</v>
      </c>
      <c r="J7" s="119" t="s">
        <v>1237</v>
      </c>
      <c r="K7" s="390" t="s">
        <v>1206</v>
      </c>
      <c r="L7" s="401" t="s">
        <v>43</v>
      </c>
      <c r="M7" s="391">
        <v>0</v>
      </c>
      <c r="N7" s="392">
        <v>300000</v>
      </c>
      <c r="O7" s="392">
        <v>0</v>
      </c>
      <c r="P7" s="392">
        <v>300000</v>
      </c>
      <c r="Q7" s="119" t="s">
        <v>1236</v>
      </c>
      <c r="R7" s="119" t="s">
        <v>1100</v>
      </c>
      <c r="U7" s="160"/>
    </row>
    <row r="8" spans="1:21" s="152" customFormat="1" ht="296.25" customHeight="1" x14ac:dyDescent="0.25">
      <c r="A8" s="393">
        <v>2</v>
      </c>
      <c r="B8" s="393">
        <v>1</v>
      </c>
      <c r="C8" s="393">
        <v>1</v>
      </c>
      <c r="D8" s="393">
        <v>6</v>
      </c>
      <c r="E8" s="393" t="s">
        <v>1235</v>
      </c>
      <c r="F8" s="394" t="s">
        <v>1234</v>
      </c>
      <c r="G8" s="393" t="s">
        <v>1233</v>
      </c>
      <c r="H8" s="393" t="s">
        <v>1232</v>
      </c>
      <c r="I8" s="393" t="s">
        <v>2934</v>
      </c>
      <c r="J8" s="394" t="s">
        <v>2935</v>
      </c>
      <c r="K8" s="393" t="s">
        <v>53</v>
      </c>
      <c r="L8" s="393" t="s">
        <v>1161</v>
      </c>
      <c r="M8" s="120">
        <v>131000</v>
      </c>
      <c r="N8" s="120">
        <v>325000</v>
      </c>
      <c r="O8" s="120">
        <v>131000</v>
      </c>
      <c r="P8" s="120">
        <v>325000</v>
      </c>
      <c r="Q8" s="393" t="s">
        <v>1227</v>
      </c>
      <c r="R8" s="119" t="s">
        <v>1100</v>
      </c>
    </row>
    <row r="9" spans="1:21" s="152" customFormat="1" ht="317.25" customHeight="1" x14ac:dyDescent="0.25">
      <c r="A9" s="393">
        <v>3</v>
      </c>
      <c r="B9" s="395">
        <v>1</v>
      </c>
      <c r="C9" s="393">
        <v>1</v>
      </c>
      <c r="D9" s="393">
        <v>6</v>
      </c>
      <c r="E9" s="393" t="s">
        <v>1231</v>
      </c>
      <c r="F9" s="394" t="s">
        <v>1230</v>
      </c>
      <c r="G9" s="393" t="s">
        <v>1229</v>
      </c>
      <c r="H9" s="393" t="s">
        <v>1140</v>
      </c>
      <c r="I9" s="393" t="s">
        <v>1139</v>
      </c>
      <c r="J9" s="394" t="s">
        <v>1228</v>
      </c>
      <c r="K9" s="393" t="s">
        <v>481</v>
      </c>
      <c r="L9" s="393" t="s">
        <v>47</v>
      </c>
      <c r="M9" s="396">
        <v>0</v>
      </c>
      <c r="N9" s="396">
        <v>120000</v>
      </c>
      <c r="O9" s="396">
        <v>0</v>
      </c>
      <c r="P9" s="396">
        <v>120000</v>
      </c>
      <c r="Q9" s="393" t="s">
        <v>1227</v>
      </c>
      <c r="R9" s="394" t="s">
        <v>1100</v>
      </c>
    </row>
    <row r="10" spans="1:21" ht="221.25" customHeight="1" x14ac:dyDescent="0.25">
      <c r="A10" s="119">
        <v>4</v>
      </c>
      <c r="B10" s="393">
        <v>1</v>
      </c>
      <c r="C10" s="393">
        <v>3</v>
      </c>
      <c r="D10" s="393">
        <v>13</v>
      </c>
      <c r="E10" s="393" t="s">
        <v>1226</v>
      </c>
      <c r="F10" s="394" t="s">
        <v>1225</v>
      </c>
      <c r="G10" s="393" t="s">
        <v>1224</v>
      </c>
      <c r="H10" s="393" t="s">
        <v>57</v>
      </c>
      <c r="I10" s="393">
        <v>2</v>
      </c>
      <c r="J10" s="394" t="s">
        <v>1223</v>
      </c>
      <c r="K10" s="118" t="s">
        <v>34</v>
      </c>
      <c r="L10" s="118" t="s">
        <v>34</v>
      </c>
      <c r="M10" s="397">
        <v>5600</v>
      </c>
      <c r="N10" s="397">
        <v>76300</v>
      </c>
      <c r="O10" s="397">
        <v>5600</v>
      </c>
      <c r="P10" s="397">
        <v>76300</v>
      </c>
      <c r="Q10" s="393" t="s">
        <v>1144</v>
      </c>
      <c r="R10" s="119" t="s">
        <v>1100</v>
      </c>
    </row>
    <row r="11" spans="1:21" s="159" customFormat="1" ht="315" x14ac:dyDescent="0.25">
      <c r="A11" s="393">
        <v>5</v>
      </c>
      <c r="B11" s="393">
        <v>2</v>
      </c>
      <c r="C11" s="393">
        <v>2</v>
      </c>
      <c r="D11" s="393">
        <v>3</v>
      </c>
      <c r="E11" s="393" t="s">
        <v>1222</v>
      </c>
      <c r="F11" s="394" t="s">
        <v>1221</v>
      </c>
      <c r="G11" s="393" t="s">
        <v>1147</v>
      </c>
      <c r="H11" s="393" t="s">
        <v>1220</v>
      </c>
      <c r="I11" s="393" t="s">
        <v>1219</v>
      </c>
      <c r="J11" s="394" t="s">
        <v>1218</v>
      </c>
      <c r="K11" s="393" t="s">
        <v>34</v>
      </c>
      <c r="L11" s="393" t="s">
        <v>34</v>
      </c>
      <c r="M11" s="398">
        <v>300000</v>
      </c>
      <c r="N11" s="398">
        <v>300000</v>
      </c>
      <c r="O11" s="398">
        <f>M11</f>
        <v>300000</v>
      </c>
      <c r="P11" s="398">
        <f>N11</f>
        <v>300000</v>
      </c>
      <c r="Q11" s="119" t="s">
        <v>1167</v>
      </c>
      <c r="R11" s="119" t="s">
        <v>1100</v>
      </c>
    </row>
    <row r="12" spans="1:21" s="152" customFormat="1" ht="283.5" x14ac:dyDescent="0.25">
      <c r="A12" s="393">
        <v>6</v>
      </c>
      <c r="B12" s="393">
        <v>1</v>
      </c>
      <c r="C12" s="393">
        <v>1</v>
      </c>
      <c r="D12" s="393">
        <v>6</v>
      </c>
      <c r="E12" s="393" t="s">
        <v>1217</v>
      </c>
      <c r="F12" s="394" t="s">
        <v>1216</v>
      </c>
      <c r="G12" s="393" t="s">
        <v>1215</v>
      </c>
      <c r="H12" s="393" t="s">
        <v>1214</v>
      </c>
      <c r="I12" s="393" t="s">
        <v>1213</v>
      </c>
      <c r="J12" s="394" t="s">
        <v>1212</v>
      </c>
      <c r="K12" s="393" t="s">
        <v>40</v>
      </c>
      <c r="L12" s="393" t="s">
        <v>1161</v>
      </c>
      <c r="M12" s="398">
        <v>33980</v>
      </c>
      <c r="N12" s="398">
        <v>283000</v>
      </c>
      <c r="O12" s="398">
        <v>33980</v>
      </c>
      <c r="P12" s="398">
        <v>283000</v>
      </c>
      <c r="Q12" s="393" t="s">
        <v>1197</v>
      </c>
      <c r="R12" s="119" t="s">
        <v>1100</v>
      </c>
    </row>
    <row r="13" spans="1:21" s="152" customFormat="1" ht="170.25" customHeight="1" x14ac:dyDescent="0.25">
      <c r="A13" s="118">
        <v>7</v>
      </c>
      <c r="B13" s="118">
        <v>1</v>
      </c>
      <c r="C13" s="118">
        <v>1</v>
      </c>
      <c r="D13" s="119">
        <v>6</v>
      </c>
      <c r="E13" s="119" t="s">
        <v>1211</v>
      </c>
      <c r="F13" s="389" t="s">
        <v>1210</v>
      </c>
      <c r="G13" s="119" t="s">
        <v>1209</v>
      </c>
      <c r="H13" s="119" t="s">
        <v>58</v>
      </c>
      <c r="I13" s="399" t="s">
        <v>1208</v>
      </c>
      <c r="J13" s="119" t="s">
        <v>1207</v>
      </c>
      <c r="K13" s="400" t="s">
        <v>1206</v>
      </c>
      <c r="L13" s="393" t="s">
        <v>1205</v>
      </c>
      <c r="M13" s="397">
        <v>0</v>
      </c>
      <c r="N13" s="397">
        <v>150000</v>
      </c>
      <c r="O13" s="397">
        <v>0</v>
      </c>
      <c r="P13" s="397">
        <v>150000</v>
      </c>
      <c r="Q13" s="119" t="s">
        <v>1197</v>
      </c>
      <c r="R13" s="119" t="s">
        <v>1100</v>
      </c>
    </row>
    <row r="14" spans="1:21" s="152" customFormat="1" ht="330.75" x14ac:dyDescent="0.25">
      <c r="A14" s="118">
        <v>8</v>
      </c>
      <c r="B14" s="119">
        <v>6</v>
      </c>
      <c r="C14" s="118">
        <v>1</v>
      </c>
      <c r="D14" s="119">
        <v>6</v>
      </c>
      <c r="E14" s="119" t="s">
        <v>1204</v>
      </c>
      <c r="F14" s="389" t="s">
        <v>1203</v>
      </c>
      <c r="G14" s="119" t="s">
        <v>1202</v>
      </c>
      <c r="H14" s="119" t="s">
        <v>1201</v>
      </c>
      <c r="I14" s="399" t="s">
        <v>1200</v>
      </c>
      <c r="J14" s="119" t="s">
        <v>1199</v>
      </c>
      <c r="K14" s="401" t="s">
        <v>1198</v>
      </c>
      <c r="L14" s="401" t="s">
        <v>1198</v>
      </c>
      <c r="M14" s="397">
        <v>1753840.15</v>
      </c>
      <c r="N14" s="397">
        <v>2700000</v>
      </c>
      <c r="O14" s="397">
        <f>M14</f>
        <v>1753840.15</v>
      </c>
      <c r="P14" s="397">
        <v>2700000</v>
      </c>
      <c r="Q14" s="119" t="s">
        <v>1197</v>
      </c>
      <c r="R14" s="119" t="s">
        <v>1100</v>
      </c>
    </row>
    <row r="15" spans="1:21" s="158" customFormat="1" ht="237" customHeight="1" x14ac:dyDescent="0.25">
      <c r="A15" s="119">
        <v>9</v>
      </c>
      <c r="B15" s="119">
        <v>1</v>
      </c>
      <c r="C15" s="119">
        <v>1</v>
      </c>
      <c r="D15" s="119">
        <v>6</v>
      </c>
      <c r="E15" s="119" t="s">
        <v>1196</v>
      </c>
      <c r="F15" s="389" t="s">
        <v>1195</v>
      </c>
      <c r="G15" s="119" t="s">
        <v>1194</v>
      </c>
      <c r="H15" s="119" t="s">
        <v>1193</v>
      </c>
      <c r="I15" s="118">
        <v>1</v>
      </c>
      <c r="J15" s="119" t="s">
        <v>1192</v>
      </c>
      <c r="K15" s="118" t="s">
        <v>228</v>
      </c>
      <c r="L15" s="401" t="s">
        <v>481</v>
      </c>
      <c r="M15" s="402">
        <v>119310</v>
      </c>
      <c r="N15" s="397">
        <v>0</v>
      </c>
      <c r="O15" s="402">
        <v>119310</v>
      </c>
      <c r="P15" s="397">
        <v>0</v>
      </c>
      <c r="Q15" s="119" t="s">
        <v>1101</v>
      </c>
      <c r="R15" s="119" t="s">
        <v>1100</v>
      </c>
    </row>
    <row r="16" spans="1:21" s="158" customFormat="1" ht="151.5" customHeight="1" x14ac:dyDescent="0.25">
      <c r="A16" s="119">
        <v>10</v>
      </c>
      <c r="B16" s="119">
        <v>1</v>
      </c>
      <c r="C16" s="119">
        <v>1</v>
      </c>
      <c r="D16" s="119">
        <v>6</v>
      </c>
      <c r="E16" s="119" t="s">
        <v>1191</v>
      </c>
      <c r="F16" s="389" t="s">
        <v>1190</v>
      </c>
      <c r="G16" s="119" t="s">
        <v>1189</v>
      </c>
      <c r="H16" s="119" t="s">
        <v>1188</v>
      </c>
      <c r="I16" s="119" t="s">
        <v>1187</v>
      </c>
      <c r="J16" s="119" t="s">
        <v>1186</v>
      </c>
      <c r="K16" s="119" t="s">
        <v>43</v>
      </c>
      <c r="L16" s="119" t="s">
        <v>162</v>
      </c>
      <c r="M16" s="402">
        <v>61111.5</v>
      </c>
      <c r="N16" s="402">
        <v>160000</v>
      </c>
      <c r="O16" s="402">
        <v>61111.5</v>
      </c>
      <c r="P16" s="402">
        <v>160000</v>
      </c>
      <c r="Q16" s="119" t="s">
        <v>1101</v>
      </c>
      <c r="R16" s="119" t="s">
        <v>1100</v>
      </c>
    </row>
    <row r="17" spans="1:18" ht="210" customHeight="1" x14ac:dyDescent="0.25">
      <c r="A17" s="403">
        <v>11</v>
      </c>
      <c r="B17" s="403">
        <v>2</v>
      </c>
      <c r="C17" s="118" t="s">
        <v>1180</v>
      </c>
      <c r="D17" s="403">
        <v>3</v>
      </c>
      <c r="E17" s="403" t="s">
        <v>1184</v>
      </c>
      <c r="F17" s="404" t="s">
        <v>1183</v>
      </c>
      <c r="G17" s="403" t="s">
        <v>193</v>
      </c>
      <c r="H17" s="403" t="s">
        <v>194</v>
      </c>
      <c r="I17" s="403" t="s">
        <v>1182</v>
      </c>
      <c r="J17" s="405" t="s">
        <v>1181</v>
      </c>
      <c r="K17" s="406" t="s">
        <v>38</v>
      </c>
      <c r="L17" s="403" t="s">
        <v>34</v>
      </c>
      <c r="M17" s="407">
        <v>20852.189999999999</v>
      </c>
      <c r="N17" s="407">
        <v>20000</v>
      </c>
      <c r="O17" s="408">
        <v>20852.189999999999</v>
      </c>
      <c r="P17" s="408">
        <v>20000</v>
      </c>
      <c r="Q17" s="403" t="s">
        <v>1108</v>
      </c>
      <c r="R17" s="409" t="s">
        <v>1100</v>
      </c>
    </row>
    <row r="18" spans="1:18" s="152" customFormat="1" ht="285" customHeight="1" x14ac:dyDescent="0.25">
      <c r="A18" s="393">
        <v>12</v>
      </c>
      <c r="B18" s="393">
        <v>1</v>
      </c>
      <c r="C18" s="410" t="s">
        <v>1180</v>
      </c>
      <c r="D18" s="393">
        <v>3</v>
      </c>
      <c r="E18" s="393" t="s">
        <v>1179</v>
      </c>
      <c r="F18" s="394" t="s">
        <v>1178</v>
      </c>
      <c r="G18" s="393" t="s">
        <v>1177</v>
      </c>
      <c r="H18" s="393" t="s">
        <v>1176</v>
      </c>
      <c r="I18" s="393" t="s">
        <v>1175</v>
      </c>
      <c r="J18" s="394" t="s">
        <v>1174</v>
      </c>
      <c r="K18" s="400" t="s">
        <v>1173</v>
      </c>
      <c r="L18" s="393" t="s">
        <v>1102</v>
      </c>
      <c r="M18" s="398">
        <v>153000</v>
      </c>
      <c r="N18" s="398">
        <v>160000</v>
      </c>
      <c r="O18" s="398">
        <v>153000</v>
      </c>
      <c r="P18" s="398">
        <v>160000</v>
      </c>
      <c r="Q18" s="393" t="s">
        <v>1167</v>
      </c>
      <c r="R18" s="119" t="s">
        <v>1100</v>
      </c>
    </row>
    <row r="19" spans="1:18" ht="314.25" customHeight="1" x14ac:dyDescent="0.25">
      <c r="A19" s="393">
        <v>13</v>
      </c>
      <c r="B19" s="118">
        <v>3</v>
      </c>
      <c r="C19" s="118">
        <v>1.3</v>
      </c>
      <c r="D19" s="118">
        <v>13</v>
      </c>
      <c r="E19" s="119" t="s">
        <v>1172</v>
      </c>
      <c r="F19" s="389" t="s">
        <v>1171</v>
      </c>
      <c r="G19" s="119" t="s">
        <v>1170</v>
      </c>
      <c r="H19" s="119" t="s">
        <v>1169</v>
      </c>
      <c r="I19" s="119">
        <v>1</v>
      </c>
      <c r="J19" s="389" t="s">
        <v>1168</v>
      </c>
      <c r="K19" s="118" t="s">
        <v>481</v>
      </c>
      <c r="L19" s="118" t="s">
        <v>38</v>
      </c>
      <c r="M19" s="397">
        <v>0</v>
      </c>
      <c r="N19" s="397">
        <v>45000</v>
      </c>
      <c r="O19" s="397">
        <v>0</v>
      </c>
      <c r="P19" s="397">
        <v>45000</v>
      </c>
      <c r="Q19" s="119" t="s">
        <v>1167</v>
      </c>
      <c r="R19" s="119" t="s">
        <v>1100</v>
      </c>
    </row>
    <row r="20" spans="1:18" ht="181.5" customHeight="1" x14ac:dyDescent="0.25">
      <c r="A20" s="393">
        <v>14</v>
      </c>
      <c r="B20" s="118">
        <v>1</v>
      </c>
      <c r="C20" s="118">
        <v>4</v>
      </c>
      <c r="D20" s="118">
        <v>2</v>
      </c>
      <c r="E20" s="119" t="s">
        <v>1166</v>
      </c>
      <c r="F20" s="389" t="s">
        <v>1165</v>
      </c>
      <c r="G20" s="119" t="s">
        <v>193</v>
      </c>
      <c r="H20" s="119" t="s">
        <v>1164</v>
      </c>
      <c r="I20" s="119" t="s">
        <v>1163</v>
      </c>
      <c r="J20" s="389" t="s">
        <v>1162</v>
      </c>
      <c r="K20" s="118"/>
      <c r="L20" s="118" t="s">
        <v>1161</v>
      </c>
      <c r="M20" s="397">
        <v>0</v>
      </c>
      <c r="N20" s="397">
        <v>100000</v>
      </c>
      <c r="O20" s="397">
        <v>0</v>
      </c>
      <c r="P20" s="397">
        <v>100000</v>
      </c>
      <c r="Q20" s="119" t="s">
        <v>1101</v>
      </c>
      <c r="R20" s="119" t="s">
        <v>1100</v>
      </c>
    </row>
    <row r="21" spans="1:18" ht="110.25" x14ac:dyDescent="0.25">
      <c r="A21" s="118">
        <v>15</v>
      </c>
      <c r="B21" s="118">
        <v>5</v>
      </c>
      <c r="C21" s="118">
        <v>1.5</v>
      </c>
      <c r="D21" s="118">
        <v>7</v>
      </c>
      <c r="E21" s="119" t="s">
        <v>1160</v>
      </c>
      <c r="F21" s="411" t="s">
        <v>1159</v>
      </c>
      <c r="G21" s="119" t="s">
        <v>1158</v>
      </c>
      <c r="H21" s="119" t="s">
        <v>1157</v>
      </c>
      <c r="I21" s="119" t="s">
        <v>1156</v>
      </c>
      <c r="J21" s="411" t="s">
        <v>1155</v>
      </c>
      <c r="K21" s="118" t="s">
        <v>53</v>
      </c>
      <c r="L21" s="118" t="s">
        <v>38</v>
      </c>
      <c r="M21" s="412">
        <v>3000</v>
      </c>
      <c r="N21" s="412">
        <v>27000</v>
      </c>
      <c r="O21" s="412">
        <v>3000</v>
      </c>
      <c r="P21" s="412">
        <v>27000</v>
      </c>
      <c r="Q21" s="118" t="s">
        <v>1119</v>
      </c>
      <c r="R21" s="411" t="s">
        <v>1100</v>
      </c>
    </row>
    <row r="22" spans="1:18" ht="189" x14ac:dyDescent="0.25">
      <c r="A22" s="119">
        <v>16</v>
      </c>
      <c r="B22" s="119">
        <v>3</v>
      </c>
      <c r="C22" s="119">
        <v>5</v>
      </c>
      <c r="D22" s="119">
        <v>9</v>
      </c>
      <c r="E22" s="389" t="s">
        <v>1154</v>
      </c>
      <c r="F22" s="389" t="s">
        <v>1153</v>
      </c>
      <c r="G22" s="119" t="s">
        <v>1152</v>
      </c>
      <c r="H22" s="119" t="s">
        <v>1151</v>
      </c>
      <c r="I22" s="119">
        <v>1</v>
      </c>
      <c r="J22" s="389" t="s">
        <v>1150</v>
      </c>
      <c r="K22" s="119" t="s">
        <v>45</v>
      </c>
      <c r="L22" s="119" t="s">
        <v>481</v>
      </c>
      <c r="M22" s="402">
        <v>622097.89</v>
      </c>
      <c r="N22" s="402">
        <v>0</v>
      </c>
      <c r="O22" s="402">
        <f>M22</f>
        <v>622097.89</v>
      </c>
      <c r="P22" s="402">
        <v>0</v>
      </c>
      <c r="Q22" s="403" t="s">
        <v>1108</v>
      </c>
      <c r="R22" s="389" t="s">
        <v>1100</v>
      </c>
    </row>
    <row r="23" spans="1:18" ht="315" x14ac:dyDescent="0.25">
      <c r="A23" s="119">
        <v>17</v>
      </c>
      <c r="B23" s="119">
        <v>4</v>
      </c>
      <c r="C23" s="119">
        <v>2</v>
      </c>
      <c r="D23" s="119">
        <v>12</v>
      </c>
      <c r="E23" s="389" t="s">
        <v>1149</v>
      </c>
      <c r="F23" s="413" t="s">
        <v>1148</v>
      </c>
      <c r="G23" s="119" t="s">
        <v>1147</v>
      </c>
      <c r="H23" s="119" t="s">
        <v>1146</v>
      </c>
      <c r="I23" s="119">
        <v>20</v>
      </c>
      <c r="J23" s="389" t="s">
        <v>1145</v>
      </c>
      <c r="K23" s="119" t="s">
        <v>38</v>
      </c>
      <c r="L23" s="119" t="s">
        <v>38</v>
      </c>
      <c r="M23" s="402">
        <v>150000</v>
      </c>
      <c r="N23" s="402">
        <v>150000</v>
      </c>
      <c r="O23" s="402">
        <v>150000</v>
      </c>
      <c r="P23" s="402">
        <v>150000</v>
      </c>
      <c r="Q23" s="119" t="s">
        <v>1144</v>
      </c>
      <c r="R23" s="389" t="s">
        <v>1100</v>
      </c>
    </row>
    <row r="24" spans="1:18" ht="336.75" customHeight="1" x14ac:dyDescent="0.25">
      <c r="A24" s="119">
        <v>18</v>
      </c>
      <c r="B24" s="119">
        <v>1</v>
      </c>
      <c r="C24" s="119">
        <v>1</v>
      </c>
      <c r="D24" s="119">
        <v>6</v>
      </c>
      <c r="E24" s="389" t="s">
        <v>1143</v>
      </c>
      <c r="F24" s="413" t="s">
        <v>1142</v>
      </c>
      <c r="G24" s="119" t="s">
        <v>1141</v>
      </c>
      <c r="H24" s="119" t="s">
        <v>1140</v>
      </c>
      <c r="I24" s="119" t="s">
        <v>1139</v>
      </c>
      <c r="J24" s="389" t="s">
        <v>1138</v>
      </c>
      <c r="K24" s="119" t="s">
        <v>43</v>
      </c>
      <c r="L24" s="119" t="s">
        <v>481</v>
      </c>
      <c r="M24" s="402">
        <v>151009.70000000001</v>
      </c>
      <c r="N24" s="402">
        <v>0</v>
      </c>
      <c r="O24" s="402">
        <v>151009.70000000001</v>
      </c>
      <c r="P24" s="402">
        <v>0</v>
      </c>
      <c r="Q24" s="119" t="s">
        <v>1119</v>
      </c>
      <c r="R24" s="389" t="s">
        <v>1100</v>
      </c>
    </row>
    <row r="25" spans="1:18" ht="320.10000000000002" customHeight="1" x14ac:dyDescent="0.25">
      <c r="A25" s="118">
        <v>19</v>
      </c>
      <c r="B25" s="118">
        <v>1</v>
      </c>
      <c r="C25" s="118">
        <v>1</v>
      </c>
      <c r="D25" s="118">
        <v>6</v>
      </c>
      <c r="E25" s="119" t="s">
        <v>1137</v>
      </c>
      <c r="F25" s="411" t="s">
        <v>2936</v>
      </c>
      <c r="G25" s="118" t="s">
        <v>1136</v>
      </c>
      <c r="H25" s="119" t="s">
        <v>1135</v>
      </c>
      <c r="I25" s="119" t="s">
        <v>2937</v>
      </c>
      <c r="J25" s="411" t="s">
        <v>1134</v>
      </c>
      <c r="K25" s="118" t="s">
        <v>53</v>
      </c>
      <c r="L25" s="118" t="s">
        <v>43</v>
      </c>
      <c r="M25" s="412">
        <v>59494</v>
      </c>
      <c r="N25" s="412">
        <v>300000</v>
      </c>
      <c r="O25" s="397">
        <v>59494</v>
      </c>
      <c r="P25" s="412">
        <v>300000</v>
      </c>
      <c r="Q25" s="119" t="s">
        <v>1101</v>
      </c>
      <c r="R25" s="389" t="s">
        <v>1100</v>
      </c>
    </row>
    <row r="26" spans="1:18" ht="207" customHeight="1" x14ac:dyDescent="0.25">
      <c r="A26" s="118">
        <v>20</v>
      </c>
      <c r="B26" s="118">
        <v>1</v>
      </c>
      <c r="C26" s="118">
        <v>4</v>
      </c>
      <c r="D26" s="118">
        <v>2</v>
      </c>
      <c r="E26" s="119" t="s">
        <v>1133</v>
      </c>
      <c r="F26" s="411" t="s">
        <v>2938</v>
      </c>
      <c r="G26" s="119" t="s">
        <v>55</v>
      </c>
      <c r="H26" s="119" t="s">
        <v>138</v>
      </c>
      <c r="I26" s="119">
        <v>1</v>
      </c>
      <c r="J26" s="411" t="s">
        <v>1132</v>
      </c>
      <c r="K26" s="118" t="s">
        <v>481</v>
      </c>
      <c r="L26" s="118" t="s">
        <v>1131</v>
      </c>
      <c r="M26" s="412">
        <v>0</v>
      </c>
      <c r="N26" s="412">
        <v>50000</v>
      </c>
      <c r="O26" s="412">
        <v>0</v>
      </c>
      <c r="P26" s="412">
        <v>50000</v>
      </c>
      <c r="Q26" s="119" t="s">
        <v>1101</v>
      </c>
      <c r="R26" s="389" t="s">
        <v>1100</v>
      </c>
    </row>
    <row r="27" spans="1:18" ht="357" customHeight="1" x14ac:dyDescent="0.25">
      <c r="A27" s="118">
        <v>21</v>
      </c>
      <c r="B27" s="118">
        <v>1</v>
      </c>
      <c r="C27" s="118">
        <v>1</v>
      </c>
      <c r="D27" s="118">
        <v>13</v>
      </c>
      <c r="E27" s="118" t="s">
        <v>1130</v>
      </c>
      <c r="F27" s="411" t="s">
        <v>1129</v>
      </c>
      <c r="G27" s="118" t="s">
        <v>1128</v>
      </c>
      <c r="H27" s="118" t="s">
        <v>1115</v>
      </c>
      <c r="I27" s="118">
        <v>16</v>
      </c>
      <c r="J27" s="411" t="s">
        <v>1127</v>
      </c>
      <c r="K27" s="118" t="s">
        <v>481</v>
      </c>
      <c r="L27" s="118" t="s">
        <v>1120</v>
      </c>
      <c r="M27" s="412">
        <v>0</v>
      </c>
      <c r="N27" s="412">
        <v>270000</v>
      </c>
      <c r="O27" s="412">
        <v>0</v>
      </c>
      <c r="P27" s="412">
        <v>270000</v>
      </c>
      <c r="Q27" s="119" t="s">
        <v>1101</v>
      </c>
      <c r="R27" s="389" t="s">
        <v>1100</v>
      </c>
    </row>
    <row r="28" spans="1:18" ht="345" customHeight="1" x14ac:dyDescent="0.25">
      <c r="A28" s="530">
        <v>22</v>
      </c>
      <c r="B28" s="118">
        <v>5</v>
      </c>
      <c r="C28" s="118" t="s">
        <v>201</v>
      </c>
      <c r="D28" s="118">
        <v>3</v>
      </c>
      <c r="E28" s="118" t="s">
        <v>1126</v>
      </c>
      <c r="F28" s="411" t="s">
        <v>1125</v>
      </c>
      <c r="G28" s="119" t="s">
        <v>1124</v>
      </c>
      <c r="H28" s="119" t="s">
        <v>1123</v>
      </c>
      <c r="I28" s="119" t="s">
        <v>1122</v>
      </c>
      <c r="J28" s="411" t="s">
        <v>1121</v>
      </c>
      <c r="K28" s="118" t="s">
        <v>481</v>
      </c>
      <c r="L28" s="118" t="s">
        <v>1120</v>
      </c>
      <c r="M28" s="397">
        <v>0</v>
      </c>
      <c r="N28" s="412">
        <v>30000</v>
      </c>
      <c r="O28" s="412">
        <v>0</v>
      </c>
      <c r="P28" s="412">
        <v>30000</v>
      </c>
      <c r="Q28" s="119" t="s">
        <v>1119</v>
      </c>
      <c r="R28" s="389" t="s">
        <v>1100</v>
      </c>
    </row>
    <row r="29" spans="1:18" ht="267.75" x14ac:dyDescent="0.25">
      <c r="A29" s="118">
        <v>23</v>
      </c>
      <c r="B29" s="118">
        <v>2</v>
      </c>
      <c r="C29" s="118" t="s">
        <v>201</v>
      </c>
      <c r="D29" s="118">
        <v>3</v>
      </c>
      <c r="E29" s="118" t="s">
        <v>1118</v>
      </c>
      <c r="F29" s="411" t="s">
        <v>1117</v>
      </c>
      <c r="G29" s="119" t="s">
        <v>1116</v>
      </c>
      <c r="H29" s="119" t="s">
        <v>1115</v>
      </c>
      <c r="I29" s="119">
        <v>10</v>
      </c>
      <c r="J29" s="411" t="s">
        <v>1114</v>
      </c>
      <c r="K29" s="118" t="s">
        <v>481</v>
      </c>
      <c r="L29" s="118" t="s">
        <v>1102</v>
      </c>
      <c r="M29" s="397">
        <v>0</v>
      </c>
      <c r="N29" s="397">
        <v>200000</v>
      </c>
      <c r="O29" s="397">
        <v>0</v>
      </c>
      <c r="P29" s="397">
        <v>200000</v>
      </c>
      <c r="Q29" s="393" t="s">
        <v>1108</v>
      </c>
      <c r="R29" s="119" t="s">
        <v>1100</v>
      </c>
    </row>
    <row r="30" spans="1:18" ht="408.75" customHeight="1" x14ac:dyDescent="0.25">
      <c r="A30" s="414">
        <v>24</v>
      </c>
      <c r="B30" s="414">
        <v>1</v>
      </c>
      <c r="C30" s="414" t="s">
        <v>1113</v>
      </c>
      <c r="D30" s="414">
        <v>3</v>
      </c>
      <c r="E30" s="416" t="s">
        <v>1112</v>
      </c>
      <c r="F30" s="417" t="s">
        <v>1111</v>
      </c>
      <c r="G30" s="416" t="s">
        <v>57</v>
      </c>
      <c r="H30" s="416" t="s">
        <v>1105</v>
      </c>
      <c r="I30" s="416" t="s">
        <v>1110</v>
      </c>
      <c r="J30" s="417" t="s">
        <v>1109</v>
      </c>
      <c r="K30" s="414" t="s">
        <v>481</v>
      </c>
      <c r="L30" s="414" t="s">
        <v>1102</v>
      </c>
      <c r="M30" s="418">
        <v>0</v>
      </c>
      <c r="N30" s="418">
        <v>50000</v>
      </c>
      <c r="O30" s="418">
        <v>0</v>
      </c>
      <c r="P30" s="418">
        <v>50000</v>
      </c>
      <c r="Q30" s="415" t="s">
        <v>1108</v>
      </c>
      <c r="R30" s="416" t="s">
        <v>1100</v>
      </c>
    </row>
    <row r="31" spans="1:18" ht="402.6" customHeight="1" x14ac:dyDescent="0.25">
      <c r="A31" s="118">
        <v>25</v>
      </c>
      <c r="B31" s="118">
        <v>1</v>
      </c>
      <c r="C31" s="118">
        <v>4</v>
      </c>
      <c r="D31" s="118">
        <v>2</v>
      </c>
      <c r="E31" s="119" t="s">
        <v>1107</v>
      </c>
      <c r="F31" s="411" t="s">
        <v>1106</v>
      </c>
      <c r="G31" s="119" t="s">
        <v>57</v>
      </c>
      <c r="H31" s="119" t="s">
        <v>1105</v>
      </c>
      <c r="I31" s="119" t="s">
        <v>1104</v>
      </c>
      <c r="J31" s="119" t="s">
        <v>1103</v>
      </c>
      <c r="K31" s="118" t="s">
        <v>481</v>
      </c>
      <c r="L31" s="118" t="s">
        <v>1102</v>
      </c>
      <c r="M31" s="397">
        <v>0</v>
      </c>
      <c r="N31" s="397">
        <v>65000</v>
      </c>
      <c r="O31" s="397">
        <v>0</v>
      </c>
      <c r="P31" s="397">
        <v>65000</v>
      </c>
      <c r="Q31" s="119" t="s">
        <v>1101</v>
      </c>
      <c r="R31" s="389" t="s">
        <v>1100</v>
      </c>
    </row>
    <row r="32" spans="1:18" x14ac:dyDescent="0.25">
      <c r="B32" s="153"/>
      <c r="C32" s="153"/>
      <c r="D32" s="153"/>
      <c r="F32" s="156"/>
      <c r="G32" s="157"/>
      <c r="H32" s="157"/>
      <c r="I32" s="157"/>
      <c r="J32" s="156"/>
      <c r="K32" s="151"/>
      <c r="Q32" s="155"/>
      <c r="R32" s="154"/>
    </row>
    <row r="33" spans="13:16" x14ac:dyDescent="0.25">
      <c r="M33" s="699"/>
      <c r="N33" s="702" t="s">
        <v>35</v>
      </c>
      <c r="O33" s="702"/>
      <c r="P33" s="702"/>
    </row>
    <row r="34" spans="13:16" x14ac:dyDescent="0.25">
      <c r="M34" s="700"/>
      <c r="N34" s="702" t="s">
        <v>36</v>
      </c>
      <c r="O34" s="702" t="s">
        <v>37</v>
      </c>
      <c r="P34" s="702"/>
    </row>
    <row r="35" spans="13:16" x14ac:dyDescent="0.25">
      <c r="M35" s="701"/>
      <c r="N35" s="702"/>
      <c r="O35" s="600">
        <v>2020</v>
      </c>
      <c r="P35" s="600">
        <v>2021</v>
      </c>
    </row>
    <row r="36" spans="13:16" x14ac:dyDescent="0.25">
      <c r="M36" s="600" t="s">
        <v>2931</v>
      </c>
      <c r="N36" s="608">
        <v>25</v>
      </c>
      <c r="O36" s="603">
        <f>O7+O8+O10+O11+O12+O13+O14+O15+O16+O17+O18+O19+O21+O22+O23+O24+O25+O26+O27+O28+O29+O30+O31</f>
        <v>3564295.43</v>
      </c>
      <c r="P36" s="31">
        <f>P7+P8+P9+P10+P11+P12+P13+P14+P15+P16+P17+P18+P19+P20+P21+P22+P23+P24+P25+P26+P27+P28+P29+P30+P31</f>
        <v>5881300</v>
      </c>
    </row>
  </sheetData>
  <mergeCells count="18">
    <mergeCell ref="M33:M35"/>
    <mergeCell ref="Q4:Q5"/>
    <mergeCell ref="N33:P33"/>
    <mergeCell ref="N34:N35"/>
    <mergeCell ref="O34:P34"/>
    <mergeCell ref="M4:N4"/>
    <mergeCell ref="D4:D5"/>
    <mergeCell ref="R4:R5"/>
    <mergeCell ref="O4:P4"/>
    <mergeCell ref="A4:A5"/>
    <mergeCell ref="B4:B5"/>
    <mergeCell ref="H4:I4"/>
    <mergeCell ref="J4:J5"/>
    <mergeCell ref="K4:L4"/>
    <mergeCell ref="C4:C5"/>
    <mergeCell ref="E4:E5"/>
    <mergeCell ref="F4:F5"/>
    <mergeCell ref="G4:G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X117"/>
  <sheetViews>
    <sheetView topLeftCell="A109" zoomScale="80" zoomScaleNormal="80" workbookViewId="0">
      <selection activeCell="M115" sqref="M115"/>
    </sheetView>
  </sheetViews>
  <sheetFormatPr defaultColWidth="8.85546875" defaultRowHeight="15" x14ac:dyDescent="0.25"/>
  <cols>
    <col min="1" max="4" width="8.85546875" style="41"/>
    <col min="5" max="5" width="23.140625" style="41" customWidth="1"/>
    <col min="6" max="6" width="56" style="41" customWidth="1"/>
    <col min="7" max="7" width="16" style="41" customWidth="1"/>
    <col min="8" max="8" width="19.5703125" style="41" customWidth="1"/>
    <col min="9" max="9" width="13.28515625" style="41" customWidth="1"/>
    <col min="10" max="10" width="24.42578125" style="41" customWidth="1"/>
    <col min="11" max="11" width="13.85546875" style="41" customWidth="1"/>
    <col min="12" max="12" width="14.28515625" style="41" customWidth="1"/>
    <col min="13" max="13" width="21" style="41" customWidth="1"/>
    <col min="14" max="14" width="13.28515625" style="41" customWidth="1"/>
    <col min="15" max="15" width="15.7109375" style="41" customWidth="1"/>
    <col min="16" max="16" width="16.5703125" style="41" customWidth="1"/>
    <col min="17" max="17" width="16.28515625" style="41" customWidth="1"/>
    <col min="18" max="18" width="15.7109375" style="41" customWidth="1"/>
    <col min="19" max="16384" width="8.85546875" style="41"/>
  </cols>
  <sheetData>
    <row r="2" spans="1:18" ht="12" customHeight="1" x14ac:dyDescent="0.25">
      <c r="A2" s="126" t="s">
        <v>1257</v>
      </c>
      <c r="B2" s="49"/>
      <c r="C2" s="49"/>
      <c r="D2" s="49"/>
      <c r="E2" s="49"/>
      <c r="F2" s="49"/>
      <c r="G2" s="49"/>
    </row>
    <row r="3" spans="1:18" x14ac:dyDescent="0.25">
      <c r="A3" s="49"/>
      <c r="B3" s="49"/>
      <c r="C3" s="49"/>
      <c r="D3" s="49"/>
      <c r="E3" s="49"/>
      <c r="F3" s="49"/>
      <c r="G3" s="49"/>
    </row>
    <row r="4" spans="1:18" ht="61.5" customHeight="1" x14ac:dyDescent="0.25">
      <c r="A4" s="899" t="s">
        <v>0</v>
      </c>
      <c r="B4" s="901" t="s">
        <v>1</v>
      </c>
      <c r="C4" s="901" t="s">
        <v>2</v>
      </c>
      <c r="D4" s="901" t="s">
        <v>3</v>
      </c>
      <c r="E4" s="127" t="s">
        <v>4</v>
      </c>
      <c r="F4" s="901" t="s">
        <v>5</v>
      </c>
      <c r="G4" s="901" t="s">
        <v>6</v>
      </c>
      <c r="H4" s="895" t="s">
        <v>7</v>
      </c>
      <c r="I4" s="896"/>
      <c r="J4" s="127" t="s">
        <v>8</v>
      </c>
      <c r="K4" s="895" t="s">
        <v>9</v>
      </c>
      <c r="L4" s="896"/>
      <c r="M4" s="897" t="s">
        <v>10</v>
      </c>
      <c r="N4" s="898"/>
      <c r="O4" s="897" t="s">
        <v>11</v>
      </c>
      <c r="P4" s="898"/>
      <c r="Q4" s="127" t="s">
        <v>12</v>
      </c>
      <c r="R4" s="128" t="s">
        <v>13</v>
      </c>
    </row>
    <row r="5" spans="1:18" x14ac:dyDescent="0.25">
      <c r="A5" s="900"/>
      <c r="B5" s="902"/>
      <c r="C5" s="902"/>
      <c r="D5" s="902"/>
      <c r="E5" s="129"/>
      <c r="F5" s="902"/>
      <c r="G5" s="902"/>
      <c r="H5" s="129" t="s">
        <v>14</v>
      </c>
      <c r="I5" s="129" t="s">
        <v>15</v>
      </c>
      <c r="J5" s="129"/>
      <c r="K5" s="130">
        <v>2020</v>
      </c>
      <c r="L5" s="130">
        <v>2021</v>
      </c>
      <c r="M5" s="131">
        <v>2020</v>
      </c>
      <c r="N5" s="131">
        <v>2021</v>
      </c>
      <c r="O5" s="131">
        <v>2020</v>
      </c>
      <c r="P5" s="131">
        <v>2021</v>
      </c>
      <c r="Q5" s="129"/>
      <c r="R5" s="132"/>
    </row>
    <row r="6" spans="1:18" x14ac:dyDescent="0.25">
      <c r="A6" s="133" t="s">
        <v>16</v>
      </c>
      <c r="B6" s="129" t="s">
        <v>17</v>
      </c>
      <c r="C6" s="129" t="s">
        <v>18</v>
      </c>
      <c r="D6" s="129" t="s">
        <v>19</v>
      </c>
      <c r="E6" s="133" t="s">
        <v>20</v>
      </c>
      <c r="F6" s="133" t="s">
        <v>21</v>
      </c>
      <c r="G6" s="133" t="s">
        <v>22</v>
      </c>
      <c r="H6" s="129" t="s">
        <v>23</v>
      </c>
      <c r="I6" s="129" t="s">
        <v>24</v>
      </c>
      <c r="J6" s="133" t="s">
        <v>25</v>
      </c>
      <c r="K6" s="130" t="s">
        <v>26</v>
      </c>
      <c r="L6" s="130" t="s">
        <v>27</v>
      </c>
      <c r="M6" s="134" t="s">
        <v>28</v>
      </c>
      <c r="N6" s="134" t="s">
        <v>29</v>
      </c>
      <c r="O6" s="134" t="s">
        <v>30</v>
      </c>
      <c r="P6" s="134" t="s">
        <v>31</v>
      </c>
      <c r="Q6" s="133" t="s">
        <v>32</v>
      </c>
      <c r="R6" s="129" t="s">
        <v>33</v>
      </c>
    </row>
    <row r="7" spans="1:18" ht="117" customHeight="1" x14ac:dyDescent="0.25">
      <c r="A7" s="850">
        <v>1</v>
      </c>
      <c r="B7" s="850">
        <v>3.6</v>
      </c>
      <c r="C7" s="849" t="s">
        <v>706</v>
      </c>
      <c r="D7" s="850">
        <v>13</v>
      </c>
      <c r="E7" s="850" t="s">
        <v>908</v>
      </c>
      <c r="F7" s="850" t="s">
        <v>909</v>
      </c>
      <c r="G7" s="850" t="s">
        <v>910</v>
      </c>
      <c r="H7" s="859" t="s">
        <v>911</v>
      </c>
      <c r="I7" s="859">
        <v>1</v>
      </c>
      <c r="J7" s="850" t="s">
        <v>912</v>
      </c>
      <c r="K7" s="850" t="s">
        <v>45</v>
      </c>
      <c r="L7" s="850"/>
      <c r="M7" s="870">
        <v>30000</v>
      </c>
      <c r="N7" s="870"/>
      <c r="O7" s="870">
        <v>30000</v>
      </c>
      <c r="P7" s="870"/>
      <c r="Q7" s="850" t="s">
        <v>913</v>
      </c>
      <c r="R7" s="850" t="s">
        <v>914</v>
      </c>
    </row>
    <row r="8" spans="1:18" ht="65.25" customHeight="1" x14ac:dyDescent="0.25">
      <c r="A8" s="850"/>
      <c r="B8" s="850"/>
      <c r="C8" s="849"/>
      <c r="D8" s="850"/>
      <c r="E8" s="850"/>
      <c r="F8" s="850"/>
      <c r="G8" s="850"/>
      <c r="H8" s="860"/>
      <c r="I8" s="860"/>
      <c r="J8" s="850"/>
      <c r="K8" s="850"/>
      <c r="L8" s="850"/>
      <c r="M8" s="870"/>
      <c r="N8" s="870"/>
      <c r="O8" s="870"/>
      <c r="P8" s="870"/>
      <c r="Q8" s="850"/>
      <c r="R8" s="850"/>
    </row>
    <row r="9" spans="1:18" s="38" customFormat="1" ht="26.25" customHeight="1" x14ac:dyDescent="0.25">
      <c r="A9" s="871">
        <v>2</v>
      </c>
      <c r="B9" s="871">
        <v>1</v>
      </c>
      <c r="C9" s="871">
        <v>1</v>
      </c>
      <c r="D9" s="859">
        <v>6</v>
      </c>
      <c r="E9" s="859" t="s">
        <v>915</v>
      </c>
      <c r="F9" s="859" t="s">
        <v>916</v>
      </c>
      <c r="G9" s="441"/>
      <c r="H9" s="441"/>
      <c r="I9" s="444"/>
      <c r="J9" s="859" t="s">
        <v>917</v>
      </c>
      <c r="K9" s="859"/>
      <c r="L9" s="859" t="s">
        <v>34</v>
      </c>
      <c r="M9" s="868">
        <v>27434.400000000001</v>
      </c>
      <c r="N9" s="868">
        <v>140000</v>
      </c>
      <c r="O9" s="868">
        <v>27434.400000000001</v>
      </c>
      <c r="P9" s="868">
        <v>140000</v>
      </c>
      <c r="Q9" s="859" t="s">
        <v>918</v>
      </c>
      <c r="R9" s="892" t="s">
        <v>919</v>
      </c>
    </row>
    <row r="10" spans="1:18" s="38" customFormat="1" ht="26.25" customHeight="1" x14ac:dyDescent="0.25">
      <c r="A10" s="857"/>
      <c r="B10" s="857"/>
      <c r="C10" s="857"/>
      <c r="D10" s="860"/>
      <c r="E10" s="860"/>
      <c r="F10" s="860"/>
      <c r="G10" s="859" t="s">
        <v>920</v>
      </c>
      <c r="H10" s="441" t="s">
        <v>921</v>
      </c>
      <c r="I10" s="444">
        <v>3</v>
      </c>
      <c r="J10" s="860"/>
      <c r="K10" s="860"/>
      <c r="L10" s="860"/>
      <c r="M10" s="873"/>
      <c r="N10" s="873"/>
      <c r="O10" s="873"/>
      <c r="P10" s="873"/>
      <c r="Q10" s="860"/>
      <c r="R10" s="893"/>
    </row>
    <row r="11" spans="1:18" s="38" customFormat="1" ht="24.75" customHeight="1" x14ac:dyDescent="0.25">
      <c r="A11" s="857"/>
      <c r="B11" s="857"/>
      <c r="C11" s="857"/>
      <c r="D11" s="860"/>
      <c r="E11" s="860"/>
      <c r="F11" s="860"/>
      <c r="G11" s="861"/>
      <c r="H11" s="441" t="s">
        <v>922</v>
      </c>
      <c r="I11" s="444">
        <v>3000</v>
      </c>
      <c r="J11" s="860"/>
      <c r="K11" s="860"/>
      <c r="L11" s="860"/>
      <c r="M11" s="873"/>
      <c r="N11" s="873"/>
      <c r="O11" s="873"/>
      <c r="P11" s="873"/>
      <c r="Q11" s="860"/>
      <c r="R11" s="893"/>
    </row>
    <row r="12" spans="1:18" s="38" customFormat="1" ht="24" customHeight="1" x14ac:dyDescent="0.25">
      <c r="A12" s="857"/>
      <c r="B12" s="857"/>
      <c r="C12" s="857"/>
      <c r="D12" s="860"/>
      <c r="E12" s="860"/>
      <c r="F12" s="860"/>
      <c r="G12" s="859" t="s">
        <v>203</v>
      </c>
      <c r="H12" s="441" t="s">
        <v>195</v>
      </c>
      <c r="I12" s="444">
        <v>3</v>
      </c>
      <c r="J12" s="860"/>
      <c r="K12" s="860"/>
      <c r="L12" s="860"/>
      <c r="M12" s="873"/>
      <c r="N12" s="873"/>
      <c r="O12" s="873"/>
      <c r="P12" s="873"/>
      <c r="Q12" s="860"/>
      <c r="R12" s="893"/>
    </row>
    <row r="13" spans="1:18" s="38" customFormat="1" ht="39.75" customHeight="1" x14ac:dyDescent="0.25">
      <c r="A13" s="858"/>
      <c r="B13" s="858"/>
      <c r="C13" s="858"/>
      <c r="D13" s="861"/>
      <c r="E13" s="861"/>
      <c r="F13" s="861"/>
      <c r="G13" s="861"/>
      <c r="H13" s="441" t="s">
        <v>693</v>
      </c>
      <c r="I13" s="444">
        <v>90</v>
      </c>
      <c r="J13" s="861"/>
      <c r="K13" s="861"/>
      <c r="L13" s="861"/>
      <c r="M13" s="869"/>
      <c r="N13" s="869"/>
      <c r="O13" s="869"/>
      <c r="P13" s="869"/>
      <c r="Q13" s="861"/>
      <c r="R13" s="894"/>
    </row>
    <row r="14" spans="1:18" ht="86.25" customHeight="1" x14ac:dyDescent="0.25">
      <c r="A14" s="849">
        <v>3</v>
      </c>
      <c r="B14" s="849">
        <v>6</v>
      </c>
      <c r="C14" s="849">
        <v>2</v>
      </c>
      <c r="D14" s="850">
        <v>12</v>
      </c>
      <c r="E14" s="850" t="s">
        <v>923</v>
      </c>
      <c r="F14" s="850" t="s">
        <v>929</v>
      </c>
      <c r="G14" s="441" t="s">
        <v>930</v>
      </c>
      <c r="H14" s="441" t="s">
        <v>693</v>
      </c>
      <c r="I14" s="444">
        <v>250</v>
      </c>
      <c r="J14" s="850" t="s">
        <v>924</v>
      </c>
      <c r="K14" s="850" t="s">
        <v>45</v>
      </c>
      <c r="L14" s="850" t="s">
        <v>45</v>
      </c>
      <c r="M14" s="877">
        <v>39000</v>
      </c>
      <c r="N14" s="870">
        <v>220000</v>
      </c>
      <c r="O14" s="877">
        <v>39000</v>
      </c>
      <c r="P14" s="877">
        <v>220000</v>
      </c>
      <c r="Q14" s="850" t="s">
        <v>918</v>
      </c>
      <c r="R14" s="850" t="s">
        <v>919</v>
      </c>
    </row>
    <row r="15" spans="1:18" ht="86.25" customHeight="1" x14ac:dyDescent="0.25">
      <c r="A15" s="849"/>
      <c r="B15" s="849"/>
      <c r="C15" s="849"/>
      <c r="D15" s="850"/>
      <c r="E15" s="850"/>
      <c r="F15" s="850"/>
      <c r="G15" s="441" t="s">
        <v>931</v>
      </c>
      <c r="H15" s="441" t="s">
        <v>693</v>
      </c>
      <c r="I15" s="444">
        <v>200</v>
      </c>
      <c r="J15" s="850"/>
      <c r="K15" s="850"/>
      <c r="L15" s="850"/>
      <c r="M15" s="877"/>
      <c r="N15" s="870"/>
      <c r="O15" s="877"/>
      <c r="P15" s="877"/>
      <c r="Q15" s="850"/>
      <c r="R15" s="850"/>
    </row>
    <row r="16" spans="1:18" ht="99.75" customHeight="1" x14ac:dyDescent="0.25">
      <c r="A16" s="849"/>
      <c r="B16" s="849"/>
      <c r="C16" s="849"/>
      <c r="D16" s="850"/>
      <c r="E16" s="850"/>
      <c r="F16" s="849"/>
      <c r="G16" s="441" t="s">
        <v>925</v>
      </c>
      <c r="H16" s="441" t="s">
        <v>932</v>
      </c>
      <c r="I16" s="444">
        <v>2</v>
      </c>
      <c r="J16" s="849"/>
      <c r="K16" s="850"/>
      <c r="L16" s="850"/>
      <c r="M16" s="877"/>
      <c r="N16" s="870"/>
      <c r="O16" s="877"/>
      <c r="P16" s="877"/>
      <c r="Q16" s="850"/>
      <c r="R16" s="850"/>
    </row>
    <row r="17" spans="1:19" ht="150.75" customHeight="1" x14ac:dyDescent="0.25">
      <c r="A17" s="849"/>
      <c r="B17" s="849"/>
      <c r="C17" s="849"/>
      <c r="D17" s="850"/>
      <c r="E17" s="850"/>
      <c r="F17" s="849"/>
      <c r="G17" s="441" t="s">
        <v>927</v>
      </c>
      <c r="H17" s="467" t="s">
        <v>928</v>
      </c>
      <c r="I17" s="467" t="s">
        <v>41</v>
      </c>
      <c r="J17" s="849"/>
      <c r="K17" s="850"/>
      <c r="L17" s="850"/>
      <c r="M17" s="877"/>
      <c r="N17" s="870"/>
      <c r="O17" s="877"/>
      <c r="P17" s="877"/>
      <c r="Q17" s="850"/>
      <c r="R17" s="850"/>
      <c r="S17" s="2"/>
    </row>
    <row r="18" spans="1:19" ht="108" customHeight="1" x14ac:dyDescent="0.25">
      <c r="A18" s="849">
        <v>4</v>
      </c>
      <c r="B18" s="850" t="s">
        <v>933</v>
      </c>
      <c r="C18" s="849">
        <v>2</v>
      </c>
      <c r="D18" s="849">
        <v>12</v>
      </c>
      <c r="E18" s="850" t="s">
        <v>934</v>
      </c>
      <c r="F18" s="850" t="s">
        <v>935</v>
      </c>
      <c r="G18" s="441" t="s">
        <v>936</v>
      </c>
      <c r="H18" s="441" t="s">
        <v>937</v>
      </c>
      <c r="I18" s="441" t="s">
        <v>940</v>
      </c>
      <c r="J18" s="850" t="s">
        <v>938</v>
      </c>
      <c r="K18" s="849" t="s">
        <v>38</v>
      </c>
      <c r="L18" s="849" t="s">
        <v>89</v>
      </c>
      <c r="M18" s="877">
        <v>25550</v>
      </c>
      <c r="N18" s="877">
        <v>100000</v>
      </c>
      <c r="O18" s="877">
        <v>25550</v>
      </c>
      <c r="P18" s="877">
        <v>100000</v>
      </c>
      <c r="Q18" s="850" t="s">
        <v>918</v>
      </c>
      <c r="R18" s="850" t="s">
        <v>919</v>
      </c>
    </row>
    <row r="19" spans="1:19" ht="81.75" customHeight="1" x14ac:dyDescent="0.25">
      <c r="A19" s="849"/>
      <c r="B19" s="850"/>
      <c r="C19" s="849"/>
      <c r="D19" s="849"/>
      <c r="E19" s="850"/>
      <c r="F19" s="850"/>
      <c r="G19" s="441" t="s">
        <v>939</v>
      </c>
      <c r="H19" s="441" t="s">
        <v>693</v>
      </c>
      <c r="I19" s="441" t="s">
        <v>941</v>
      </c>
      <c r="J19" s="850"/>
      <c r="K19" s="849"/>
      <c r="L19" s="849"/>
      <c r="M19" s="877"/>
      <c r="N19" s="877"/>
      <c r="O19" s="877"/>
      <c r="P19" s="877"/>
      <c r="Q19" s="850"/>
      <c r="R19" s="850"/>
    </row>
    <row r="20" spans="1:19" ht="178.5" customHeight="1" x14ac:dyDescent="0.25">
      <c r="A20" s="849">
        <v>5</v>
      </c>
      <c r="B20" s="849">
        <v>1</v>
      </c>
      <c r="C20" s="849">
        <v>1</v>
      </c>
      <c r="D20" s="850">
        <v>6</v>
      </c>
      <c r="E20" s="850" t="s">
        <v>942</v>
      </c>
      <c r="F20" s="850" t="s">
        <v>943</v>
      </c>
      <c r="G20" s="850" t="s">
        <v>944</v>
      </c>
      <c r="H20" s="441">
        <v>2</v>
      </c>
      <c r="I20" s="441" t="s">
        <v>945</v>
      </c>
      <c r="J20" s="850" t="s">
        <v>946</v>
      </c>
      <c r="K20" s="850"/>
      <c r="L20" s="850" t="s">
        <v>38</v>
      </c>
      <c r="M20" s="870">
        <v>0</v>
      </c>
      <c r="N20" s="870">
        <v>50000</v>
      </c>
      <c r="O20" s="870">
        <v>0</v>
      </c>
      <c r="P20" s="870">
        <v>50000</v>
      </c>
      <c r="Q20" s="850" t="s">
        <v>947</v>
      </c>
      <c r="R20" s="891" t="s">
        <v>948</v>
      </c>
    </row>
    <row r="21" spans="1:19" ht="139.5" customHeight="1" x14ac:dyDescent="0.25">
      <c r="A21" s="849"/>
      <c r="B21" s="849"/>
      <c r="C21" s="849"/>
      <c r="D21" s="850"/>
      <c r="E21" s="850"/>
      <c r="F21" s="850"/>
      <c r="G21" s="850"/>
      <c r="H21" s="850">
        <v>50</v>
      </c>
      <c r="I21" s="850" t="s">
        <v>693</v>
      </c>
      <c r="J21" s="850"/>
      <c r="K21" s="850"/>
      <c r="L21" s="850"/>
      <c r="M21" s="870"/>
      <c r="N21" s="870"/>
      <c r="O21" s="870"/>
      <c r="P21" s="870"/>
      <c r="Q21" s="850"/>
      <c r="R21" s="891"/>
    </row>
    <row r="22" spans="1:19" ht="90.75" customHeight="1" x14ac:dyDescent="0.25">
      <c r="A22" s="849"/>
      <c r="B22" s="849"/>
      <c r="C22" s="849"/>
      <c r="D22" s="850"/>
      <c r="E22" s="850"/>
      <c r="F22" s="850"/>
      <c r="G22" s="850"/>
      <c r="H22" s="850"/>
      <c r="I22" s="850"/>
      <c r="J22" s="850"/>
      <c r="K22" s="850"/>
      <c r="L22" s="850"/>
      <c r="M22" s="870"/>
      <c r="N22" s="870"/>
      <c r="O22" s="870"/>
      <c r="P22" s="870"/>
      <c r="Q22" s="850"/>
      <c r="R22" s="891"/>
    </row>
    <row r="23" spans="1:19" ht="87.75" customHeight="1" x14ac:dyDescent="0.25">
      <c r="A23" s="849">
        <v>6</v>
      </c>
      <c r="B23" s="849">
        <v>6</v>
      </c>
      <c r="C23" s="849">
        <v>1</v>
      </c>
      <c r="D23" s="850">
        <v>6</v>
      </c>
      <c r="E23" s="850" t="s">
        <v>949</v>
      </c>
      <c r="F23" s="850" t="s">
        <v>950</v>
      </c>
      <c r="G23" s="441" t="s">
        <v>951</v>
      </c>
      <c r="H23" s="441" t="s">
        <v>952</v>
      </c>
      <c r="I23" s="444">
        <v>1</v>
      </c>
      <c r="J23" s="850" t="s">
        <v>953</v>
      </c>
      <c r="K23" s="850" t="s">
        <v>45</v>
      </c>
      <c r="L23" s="850" t="s">
        <v>34</v>
      </c>
      <c r="M23" s="870">
        <v>105000</v>
      </c>
      <c r="N23" s="870">
        <v>270000</v>
      </c>
      <c r="O23" s="870">
        <v>105000</v>
      </c>
      <c r="P23" s="870">
        <v>270000</v>
      </c>
      <c r="Q23" s="850" t="s">
        <v>954</v>
      </c>
      <c r="R23" s="891" t="s">
        <v>955</v>
      </c>
    </row>
    <row r="24" spans="1:19" ht="41.25" customHeight="1" x14ac:dyDescent="0.25">
      <c r="A24" s="849"/>
      <c r="B24" s="849"/>
      <c r="C24" s="849"/>
      <c r="D24" s="850"/>
      <c r="E24" s="850"/>
      <c r="F24" s="850"/>
      <c r="G24" s="850" t="s">
        <v>44</v>
      </c>
      <c r="H24" s="441" t="s">
        <v>204</v>
      </c>
      <c r="I24" s="444">
        <v>1</v>
      </c>
      <c r="J24" s="850"/>
      <c r="K24" s="850"/>
      <c r="L24" s="850"/>
      <c r="M24" s="870"/>
      <c r="N24" s="870"/>
      <c r="O24" s="870"/>
      <c r="P24" s="870"/>
      <c r="Q24" s="850"/>
      <c r="R24" s="891"/>
    </row>
    <row r="25" spans="1:19" ht="43.5" customHeight="1" x14ac:dyDescent="0.25">
      <c r="A25" s="849"/>
      <c r="B25" s="849"/>
      <c r="C25" s="849"/>
      <c r="D25" s="850"/>
      <c r="E25" s="850"/>
      <c r="F25" s="850"/>
      <c r="G25" s="850"/>
      <c r="H25" s="441" t="s">
        <v>693</v>
      </c>
      <c r="I25" s="444">
        <v>40</v>
      </c>
      <c r="J25" s="850"/>
      <c r="K25" s="850"/>
      <c r="L25" s="850"/>
      <c r="M25" s="870"/>
      <c r="N25" s="870"/>
      <c r="O25" s="870"/>
      <c r="P25" s="870"/>
      <c r="Q25" s="850"/>
      <c r="R25" s="891"/>
    </row>
    <row r="26" spans="1:19" ht="69.75" customHeight="1" x14ac:dyDescent="0.25">
      <c r="A26" s="849"/>
      <c r="B26" s="849"/>
      <c r="C26" s="849"/>
      <c r="D26" s="850"/>
      <c r="E26" s="850"/>
      <c r="F26" s="850"/>
      <c r="G26" s="850" t="s">
        <v>607</v>
      </c>
      <c r="H26" s="441" t="s">
        <v>51</v>
      </c>
      <c r="I26" s="444">
        <v>1</v>
      </c>
      <c r="J26" s="850"/>
      <c r="K26" s="850"/>
      <c r="L26" s="850"/>
      <c r="M26" s="870"/>
      <c r="N26" s="870"/>
      <c r="O26" s="870"/>
      <c r="P26" s="870"/>
      <c r="Q26" s="850"/>
      <c r="R26" s="891"/>
    </row>
    <row r="27" spans="1:19" x14ac:dyDescent="0.25">
      <c r="A27" s="849"/>
      <c r="B27" s="849"/>
      <c r="C27" s="849"/>
      <c r="D27" s="850"/>
      <c r="E27" s="850"/>
      <c r="F27" s="850"/>
      <c r="G27" s="850"/>
      <c r="H27" s="441" t="s">
        <v>693</v>
      </c>
      <c r="I27" s="444">
        <v>80</v>
      </c>
      <c r="J27" s="850"/>
      <c r="K27" s="850"/>
      <c r="L27" s="850"/>
      <c r="M27" s="870"/>
      <c r="N27" s="870"/>
      <c r="O27" s="870"/>
      <c r="P27" s="870"/>
      <c r="Q27" s="850"/>
      <c r="R27" s="891"/>
    </row>
    <row r="28" spans="1:19" ht="35.25" customHeight="1" x14ac:dyDescent="0.25">
      <c r="A28" s="849"/>
      <c r="B28" s="849"/>
      <c r="C28" s="849"/>
      <c r="D28" s="850"/>
      <c r="E28" s="850"/>
      <c r="F28" s="850"/>
      <c r="G28" s="850" t="s">
        <v>956</v>
      </c>
      <c r="H28" s="441" t="s">
        <v>195</v>
      </c>
      <c r="I28" s="444">
        <v>3</v>
      </c>
      <c r="J28" s="850"/>
      <c r="K28" s="850"/>
      <c r="L28" s="850"/>
      <c r="M28" s="870"/>
      <c r="N28" s="870"/>
      <c r="O28" s="870"/>
      <c r="P28" s="870"/>
      <c r="Q28" s="850"/>
      <c r="R28" s="891"/>
    </row>
    <row r="29" spans="1:19" ht="30" x14ac:dyDescent="0.25">
      <c r="A29" s="849"/>
      <c r="B29" s="849"/>
      <c r="C29" s="849"/>
      <c r="D29" s="850"/>
      <c r="E29" s="850"/>
      <c r="F29" s="850"/>
      <c r="G29" s="850"/>
      <c r="H29" s="441" t="s">
        <v>957</v>
      </c>
      <c r="I29" s="444">
        <v>100</v>
      </c>
      <c r="J29" s="850"/>
      <c r="K29" s="850"/>
      <c r="L29" s="850"/>
      <c r="M29" s="870"/>
      <c r="N29" s="870"/>
      <c r="O29" s="870"/>
      <c r="P29" s="870"/>
      <c r="Q29" s="850"/>
      <c r="R29" s="891"/>
    </row>
    <row r="30" spans="1:19" ht="115.5" customHeight="1" x14ac:dyDescent="0.25">
      <c r="A30" s="849">
        <v>7</v>
      </c>
      <c r="B30" s="849">
        <v>1</v>
      </c>
      <c r="C30" s="849">
        <v>1</v>
      </c>
      <c r="D30" s="850">
        <v>6</v>
      </c>
      <c r="E30" s="850" t="s">
        <v>958</v>
      </c>
      <c r="F30" s="850" t="s">
        <v>959</v>
      </c>
      <c r="G30" s="850" t="s">
        <v>960</v>
      </c>
      <c r="H30" s="441" t="s">
        <v>51</v>
      </c>
      <c r="I30" s="441">
        <v>1</v>
      </c>
      <c r="J30" s="850" t="s">
        <v>961</v>
      </c>
      <c r="K30" s="850" t="s">
        <v>38</v>
      </c>
      <c r="L30" s="850"/>
      <c r="M30" s="870">
        <v>107821.82</v>
      </c>
      <c r="N30" s="870"/>
      <c r="O30" s="870">
        <v>107821.82</v>
      </c>
      <c r="P30" s="870"/>
      <c r="Q30" s="850" t="s">
        <v>954</v>
      </c>
      <c r="R30" s="891" t="s">
        <v>955</v>
      </c>
    </row>
    <row r="31" spans="1:19" ht="232.5" customHeight="1" x14ac:dyDescent="0.25">
      <c r="A31" s="849"/>
      <c r="B31" s="849"/>
      <c r="C31" s="849"/>
      <c r="D31" s="850"/>
      <c r="E31" s="850"/>
      <c r="F31" s="850"/>
      <c r="G31" s="850"/>
      <c r="H31" s="441" t="s">
        <v>693</v>
      </c>
      <c r="I31" s="441">
        <v>250</v>
      </c>
      <c r="J31" s="850"/>
      <c r="K31" s="850"/>
      <c r="L31" s="850"/>
      <c r="M31" s="870"/>
      <c r="N31" s="870"/>
      <c r="O31" s="870"/>
      <c r="P31" s="870"/>
      <c r="Q31" s="850"/>
      <c r="R31" s="891"/>
    </row>
    <row r="32" spans="1:19" ht="232.5" customHeight="1" x14ac:dyDescent="0.25">
      <c r="A32" s="871">
        <v>8</v>
      </c>
      <c r="B32" s="871">
        <v>6</v>
      </c>
      <c r="C32" s="859">
        <v>1</v>
      </c>
      <c r="D32" s="871">
        <v>6</v>
      </c>
      <c r="E32" s="859" t="s">
        <v>962</v>
      </c>
      <c r="F32" s="859" t="s">
        <v>963</v>
      </c>
      <c r="G32" s="859" t="s">
        <v>2939</v>
      </c>
      <c r="H32" s="441" t="s">
        <v>967</v>
      </c>
      <c r="I32" s="441">
        <v>1</v>
      </c>
      <c r="J32" s="859" t="s">
        <v>964</v>
      </c>
      <c r="K32" s="859" t="s">
        <v>38</v>
      </c>
      <c r="L32" s="862" t="s">
        <v>965</v>
      </c>
      <c r="M32" s="868">
        <v>360000</v>
      </c>
      <c r="N32" s="855">
        <v>300000</v>
      </c>
      <c r="O32" s="855">
        <v>360000</v>
      </c>
      <c r="P32" s="855">
        <v>300000</v>
      </c>
      <c r="Q32" s="859" t="s">
        <v>954</v>
      </c>
      <c r="R32" s="888" t="s">
        <v>955</v>
      </c>
    </row>
    <row r="33" spans="1:24" ht="18" customHeight="1" x14ac:dyDescent="0.25">
      <c r="A33" s="857"/>
      <c r="B33" s="857"/>
      <c r="C33" s="860"/>
      <c r="D33" s="857"/>
      <c r="E33" s="860"/>
      <c r="F33" s="860"/>
      <c r="G33" s="860"/>
      <c r="H33" s="441" t="s">
        <v>48</v>
      </c>
      <c r="I33" s="441">
        <v>5</v>
      </c>
      <c r="J33" s="860"/>
      <c r="K33" s="860"/>
      <c r="L33" s="863"/>
      <c r="M33" s="873"/>
      <c r="N33" s="856"/>
      <c r="O33" s="856"/>
      <c r="P33" s="856"/>
      <c r="Q33" s="860"/>
      <c r="R33" s="889"/>
    </row>
    <row r="34" spans="1:24" ht="92.25" customHeight="1" x14ac:dyDescent="0.25">
      <c r="A34" s="857"/>
      <c r="B34" s="857"/>
      <c r="C34" s="860"/>
      <c r="D34" s="857"/>
      <c r="E34" s="860"/>
      <c r="F34" s="860"/>
      <c r="G34" s="860"/>
      <c r="H34" s="441" t="s">
        <v>693</v>
      </c>
      <c r="I34" s="441">
        <v>160</v>
      </c>
      <c r="J34" s="860"/>
      <c r="K34" s="860"/>
      <c r="L34" s="863"/>
      <c r="M34" s="873"/>
      <c r="N34" s="856"/>
      <c r="O34" s="856"/>
      <c r="P34" s="856"/>
      <c r="Q34" s="860"/>
      <c r="R34" s="889"/>
      <c r="S34" s="853"/>
      <c r="T34" s="854"/>
      <c r="U34" s="854"/>
      <c r="V34" s="854"/>
    </row>
    <row r="35" spans="1:24" ht="110.45" customHeight="1" x14ac:dyDescent="0.25">
      <c r="A35" s="858"/>
      <c r="B35" s="858"/>
      <c r="C35" s="861"/>
      <c r="D35" s="858"/>
      <c r="E35" s="861"/>
      <c r="F35" s="861"/>
      <c r="G35" s="861"/>
      <c r="H35" s="468" t="s">
        <v>966</v>
      </c>
      <c r="I35" s="467">
        <v>1</v>
      </c>
      <c r="J35" s="861"/>
      <c r="K35" s="861"/>
      <c r="L35" s="864"/>
      <c r="M35" s="869"/>
      <c r="N35" s="881"/>
      <c r="O35" s="881"/>
      <c r="P35" s="881"/>
      <c r="Q35" s="861"/>
      <c r="R35" s="890"/>
      <c r="S35" s="853"/>
      <c r="T35" s="854"/>
      <c r="U35" s="854"/>
      <c r="V35" s="854"/>
    </row>
    <row r="36" spans="1:24" ht="140.25" customHeight="1" x14ac:dyDescent="0.25">
      <c r="A36" s="849">
        <v>9</v>
      </c>
      <c r="B36" s="849">
        <v>1</v>
      </c>
      <c r="C36" s="850">
        <v>1</v>
      </c>
      <c r="D36" s="849">
        <v>6</v>
      </c>
      <c r="E36" s="850" t="s">
        <v>968</v>
      </c>
      <c r="F36" s="850" t="s">
        <v>969</v>
      </c>
      <c r="G36" s="850" t="s">
        <v>970</v>
      </c>
      <c r="H36" s="441" t="s">
        <v>197</v>
      </c>
      <c r="I36" s="441">
        <v>1</v>
      </c>
      <c r="J36" s="850" t="s">
        <v>971</v>
      </c>
      <c r="K36" s="850"/>
      <c r="L36" s="872" t="s">
        <v>38</v>
      </c>
      <c r="M36" s="872"/>
      <c r="N36" s="877">
        <v>150000</v>
      </c>
      <c r="O36" s="877"/>
      <c r="P36" s="877">
        <v>150000</v>
      </c>
      <c r="Q36" s="850" t="s">
        <v>954</v>
      </c>
      <c r="R36" s="887" t="s">
        <v>955</v>
      </c>
    </row>
    <row r="37" spans="1:24" ht="114.75" customHeight="1" x14ac:dyDescent="0.25">
      <c r="A37" s="849"/>
      <c r="B37" s="849"/>
      <c r="C37" s="850"/>
      <c r="D37" s="849"/>
      <c r="E37" s="850"/>
      <c r="F37" s="850"/>
      <c r="G37" s="850"/>
      <c r="H37" s="441" t="s">
        <v>693</v>
      </c>
      <c r="I37" s="441">
        <v>100</v>
      </c>
      <c r="J37" s="850"/>
      <c r="K37" s="850"/>
      <c r="L37" s="872"/>
      <c r="M37" s="872"/>
      <c r="N37" s="877"/>
      <c r="O37" s="877"/>
      <c r="P37" s="877"/>
      <c r="Q37" s="850"/>
      <c r="R37" s="887"/>
    </row>
    <row r="38" spans="1:24" ht="150.75" customHeight="1" x14ac:dyDescent="0.25">
      <c r="A38" s="849"/>
      <c r="B38" s="849"/>
      <c r="C38" s="850"/>
      <c r="D38" s="849"/>
      <c r="E38" s="850"/>
      <c r="F38" s="850"/>
      <c r="G38" s="850"/>
      <c r="H38" s="469" t="s">
        <v>972</v>
      </c>
      <c r="I38" s="470" t="s">
        <v>41</v>
      </c>
      <c r="J38" s="850"/>
      <c r="K38" s="850"/>
      <c r="L38" s="872"/>
      <c r="M38" s="872"/>
      <c r="N38" s="877"/>
      <c r="O38" s="877"/>
      <c r="P38" s="877"/>
      <c r="Q38" s="850"/>
      <c r="R38" s="887"/>
    </row>
    <row r="39" spans="1:24" ht="39.75" customHeight="1" x14ac:dyDescent="0.25">
      <c r="A39" s="850">
        <v>10</v>
      </c>
      <c r="B39" s="850">
        <v>6</v>
      </c>
      <c r="C39" s="850">
        <v>1</v>
      </c>
      <c r="D39" s="850">
        <v>6</v>
      </c>
      <c r="E39" s="850" t="s">
        <v>973</v>
      </c>
      <c r="F39" s="850" t="s">
        <v>974</v>
      </c>
      <c r="G39" s="850" t="s">
        <v>196</v>
      </c>
      <c r="H39" s="441" t="s">
        <v>693</v>
      </c>
      <c r="I39" s="441">
        <v>300</v>
      </c>
      <c r="J39" s="850" t="s">
        <v>975</v>
      </c>
      <c r="K39" s="850" t="s">
        <v>38</v>
      </c>
      <c r="L39" s="849"/>
      <c r="M39" s="870">
        <v>0</v>
      </c>
      <c r="N39" s="886">
        <v>55000</v>
      </c>
      <c r="O39" s="870">
        <v>0</v>
      </c>
      <c r="P39" s="886">
        <v>55000</v>
      </c>
      <c r="Q39" s="850" t="s">
        <v>954</v>
      </c>
      <c r="R39" s="850" t="s">
        <v>955</v>
      </c>
    </row>
    <row r="40" spans="1:24" ht="45" customHeight="1" x14ac:dyDescent="0.25">
      <c r="A40" s="850"/>
      <c r="B40" s="850"/>
      <c r="C40" s="850"/>
      <c r="D40" s="850"/>
      <c r="E40" s="850"/>
      <c r="F40" s="850"/>
      <c r="G40" s="850"/>
      <c r="H40" s="441" t="s">
        <v>57</v>
      </c>
      <c r="I40" s="441">
        <v>1</v>
      </c>
      <c r="J40" s="850"/>
      <c r="K40" s="850"/>
      <c r="L40" s="849"/>
      <c r="M40" s="870"/>
      <c r="N40" s="886"/>
      <c r="O40" s="870"/>
      <c r="P40" s="886"/>
      <c r="Q40" s="850"/>
      <c r="R40" s="850"/>
    </row>
    <row r="41" spans="1:24" ht="92.25" customHeight="1" x14ac:dyDescent="0.25">
      <c r="A41" s="850"/>
      <c r="B41" s="850"/>
      <c r="C41" s="850"/>
      <c r="D41" s="850"/>
      <c r="E41" s="850"/>
      <c r="F41" s="850"/>
      <c r="G41" s="850"/>
      <c r="H41" s="441" t="s">
        <v>926</v>
      </c>
      <c r="I41" s="441">
        <v>1</v>
      </c>
      <c r="J41" s="850"/>
      <c r="K41" s="850"/>
      <c r="L41" s="849"/>
      <c r="M41" s="870"/>
      <c r="N41" s="886"/>
      <c r="O41" s="870"/>
      <c r="P41" s="886"/>
      <c r="Q41" s="850"/>
      <c r="R41" s="850"/>
      <c r="S41" s="853"/>
      <c r="T41" s="854"/>
      <c r="U41" s="854"/>
      <c r="V41" s="854"/>
      <c r="W41" s="854"/>
      <c r="X41" s="854"/>
    </row>
    <row r="42" spans="1:24" ht="47.25" customHeight="1" x14ac:dyDescent="0.25">
      <c r="A42" s="850">
        <v>11</v>
      </c>
      <c r="B42" s="850">
        <v>1</v>
      </c>
      <c r="C42" s="850">
        <v>1</v>
      </c>
      <c r="D42" s="850">
        <v>6</v>
      </c>
      <c r="E42" s="850" t="s">
        <v>976</v>
      </c>
      <c r="F42" s="850" t="s">
        <v>977</v>
      </c>
      <c r="G42" s="441" t="s">
        <v>2940</v>
      </c>
      <c r="H42" s="441" t="s">
        <v>983</v>
      </c>
      <c r="I42" s="441">
        <v>1</v>
      </c>
      <c r="J42" s="850" t="s">
        <v>978</v>
      </c>
      <c r="K42" s="850" t="s">
        <v>53</v>
      </c>
      <c r="L42" s="850" t="s">
        <v>571</v>
      </c>
      <c r="M42" s="870">
        <v>0</v>
      </c>
      <c r="N42" s="870">
        <v>160000</v>
      </c>
      <c r="O42" s="870">
        <v>0</v>
      </c>
      <c r="P42" s="870">
        <v>160000</v>
      </c>
      <c r="Q42" s="850" t="s">
        <v>954</v>
      </c>
      <c r="R42" s="850" t="s">
        <v>955</v>
      </c>
    </row>
    <row r="43" spans="1:24" ht="55.5" customHeight="1" x14ac:dyDescent="0.25">
      <c r="A43" s="850"/>
      <c r="B43" s="850"/>
      <c r="C43" s="850"/>
      <c r="D43" s="850"/>
      <c r="E43" s="850"/>
      <c r="F43" s="850"/>
      <c r="G43" s="441" t="s">
        <v>979</v>
      </c>
      <c r="H43" s="441" t="s">
        <v>57</v>
      </c>
      <c r="I43" s="441">
        <v>1</v>
      </c>
      <c r="J43" s="850"/>
      <c r="K43" s="850"/>
      <c r="L43" s="850"/>
      <c r="M43" s="850"/>
      <c r="N43" s="850"/>
      <c r="O43" s="850"/>
      <c r="P43" s="850"/>
      <c r="Q43" s="850"/>
      <c r="R43" s="850"/>
    </row>
    <row r="44" spans="1:24" ht="72" customHeight="1" x14ac:dyDescent="0.25">
      <c r="A44" s="850"/>
      <c r="B44" s="850"/>
      <c r="C44" s="850"/>
      <c r="D44" s="850"/>
      <c r="E44" s="850"/>
      <c r="F44" s="850"/>
      <c r="G44" s="441" t="s">
        <v>980</v>
      </c>
      <c r="H44" s="441" t="s">
        <v>981</v>
      </c>
      <c r="I44" s="441">
        <v>500</v>
      </c>
      <c r="J44" s="850"/>
      <c r="K44" s="850"/>
      <c r="L44" s="850"/>
      <c r="M44" s="850"/>
      <c r="N44" s="850"/>
      <c r="O44" s="850"/>
      <c r="P44" s="850"/>
      <c r="Q44" s="850"/>
      <c r="R44" s="850"/>
    </row>
    <row r="45" spans="1:24" ht="295.5" customHeight="1" x14ac:dyDescent="0.25">
      <c r="A45" s="850"/>
      <c r="B45" s="850"/>
      <c r="C45" s="850"/>
      <c r="D45" s="850"/>
      <c r="E45" s="850"/>
      <c r="F45" s="850"/>
      <c r="G45" s="441" t="s">
        <v>57</v>
      </c>
      <c r="H45" s="441" t="s">
        <v>982</v>
      </c>
      <c r="I45" s="441">
        <v>1</v>
      </c>
      <c r="J45" s="850"/>
      <c r="K45" s="850"/>
      <c r="L45" s="850"/>
      <c r="M45" s="850"/>
      <c r="N45" s="850"/>
      <c r="O45" s="850"/>
      <c r="P45" s="850"/>
      <c r="Q45" s="850"/>
      <c r="R45" s="850"/>
      <c r="S45" s="884"/>
      <c r="T45" s="885"/>
      <c r="U45" s="885"/>
      <c r="V45" s="885"/>
      <c r="W45" s="885"/>
      <c r="X45" s="885"/>
    </row>
    <row r="46" spans="1:24" s="84" customFormat="1" ht="64.5" customHeight="1" x14ac:dyDescent="0.25">
      <c r="A46" s="849">
        <v>12</v>
      </c>
      <c r="B46" s="850">
        <v>1</v>
      </c>
      <c r="C46" s="850">
        <v>1</v>
      </c>
      <c r="D46" s="850">
        <v>13</v>
      </c>
      <c r="E46" s="850" t="s">
        <v>984</v>
      </c>
      <c r="F46" s="850" t="s">
        <v>985</v>
      </c>
      <c r="G46" s="441" t="s">
        <v>986</v>
      </c>
      <c r="H46" s="441" t="s">
        <v>987</v>
      </c>
      <c r="I46" s="441">
        <v>1</v>
      </c>
      <c r="J46" s="850" t="s">
        <v>988</v>
      </c>
      <c r="K46" s="850" t="s">
        <v>53</v>
      </c>
      <c r="L46" s="850" t="s">
        <v>34</v>
      </c>
      <c r="M46" s="883">
        <v>120000</v>
      </c>
      <c r="N46" s="883">
        <v>280000</v>
      </c>
      <c r="O46" s="882">
        <v>120000</v>
      </c>
      <c r="P46" s="882">
        <v>280000</v>
      </c>
      <c r="Q46" s="850" t="s">
        <v>954</v>
      </c>
      <c r="R46" s="850" t="s">
        <v>955</v>
      </c>
    </row>
    <row r="47" spans="1:24" s="84" customFormat="1" ht="68.25" customHeight="1" x14ac:dyDescent="0.25">
      <c r="A47" s="849"/>
      <c r="B47" s="850"/>
      <c r="C47" s="850"/>
      <c r="D47" s="850"/>
      <c r="E47" s="850"/>
      <c r="F47" s="850"/>
      <c r="G47" s="441" t="s">
        <v>57</v>
      </c>
      <c r="H47" s="441" t="s">
        <v>987</v>
      </c>
      <c r="I47" s="441">
        <v>1</v>
      </c>
      <c r="J47" s="850"/>
      <c r="K47" s="850"/>
      <c r="L47" s="850"/>
      <c r="M47" s="883"/>
      <c r="N47" s="883"/>
      <c r="O47" s="882"/>
      <c r="P47" s="882"/>
      <c r="Q47" s="850"/>
      <c r="R47" s="850"/>
    </row>
    <row r="48" spans="1:24" s="84" customFormat="1" ht="57.75" customHeight="1" x14ac:dyDescent="0.25">
      <c r="A48" s="849"/>
      <c r="B48" s="850"/>
      <c r="C48" s="850"/>
      <c r="D48" s="850"/>
      <c r="E48" s="850"/>
      <c r="F48" s="850"/>
      <c r="G48" s="441" t="s">
        <v>926</v>
      </c>
      <c r="H48" s="441" t="s">
        <v>989</v>
      </c>
      <c r="I48" s="441">
        <v>1000</v>
      </c>
      <c r="J48" s="850"/>
      <c r="K48" s="850"/>
      <c r="L48" s="850"/>
      <c r="M48" s="883"/>
      <c r="N48" s="883"/>
      <c r="O48" s="882"/>
      <c r="P48" s="882"/>
      <c r="Q48" s="850"/>
      <c r="R48" s="850"/>
    </row>
    <row r="49" spans="1:20" s="84" customFormat="1" ht="62.25" customHeight="1" x14ac:dyDescent="0.25">
      <c r="A49" s="849"/>
      <c r="B49" s="850"/>
      <c r="C49" s="850"/>
      <c r="D49" s="850"/>
      <c r="E49" s="850"/>
      <c r="F49" s="850"/>
      <c r="G49" s="441" t="s">
        <v>197</v>
      </c>
      <c r="H49" s="441" t="s">
        <v>983</v>
      </c>
      <c r="I49" s="441">
        <v>1</v>
      </c>
      <c r="J49" s="850"/>
      <c r="K49" s="850"/>
      <c r="L49" s="850"/>
      <c r="M49" s="883"/>
      <c r="N49" s="883"/>
      <c r="O49" s="882"/>
      <c r="P49" s="882"/>
      <c r="Q49" s="850"/>
      <c r="R49" s="850"/>
      <c r="S49" s="135"/>
      <c r="T49" s="136"/>
    </row>
    <row r="50" spans="1:20" ht="122.25" customHeight="1" x14ac:dyDescent="0.25">
      <c r="A50" s="849"/>
      <c r="B50" s="850"/>
      <c r="C50" s="850"/>
      <c r="D50" s="850"/>
      <c r="E50" s="850"/>
      <c r="F50" s="850"/>
      <c r="G50" s="441" t="s">
        <v>990</v>
      </c>
      <c r="H50" s="441" t="s">
        <v>991</v>
      </c>
      <c r="I50" s="441">
        <v>10</v>
      </c>
      <c r="J50" s="850"/>
      <c r="K50" s="850"/>
      <c r="L50" s="850"/>
      <c r="M50" s="883"/>
      <c r="N50" s="883"/>
      <c r="O50" s="882"/>
      <c r="P50" s="882"/>
      <c r="Q50" s="850"/>
      <c r="R50" s="850"/>
      <c r="S50" s="135"/>
      <c r="T50" s="136"/>
    </row>
    <row r="51" spans="1:20" ht="163.5" customHeight="1" x14ac:dyDescent="0.25">
      <c r="A51" s="444">
        <v>13</v>
      </c>
      <c r="B51" s="441">
        <v>3</v>
      </c>
      <c r="C51" s="441">
        <v>1</v>
      </c>
      <c r="D51" s="441">
        <v>9</v>
      </c>
      <c r="E51" s="441" t="s">
        <v>992</v>
      </c>
      <c r="F51" s="441" t="s">
        <v>993</v>
      </c>
      <c r="G51" s="441" t="s">
        <v>994</v>
      </c>
      <c r="H51" s="441">
        <v>1</v>
      </c>
      <c r="I51" s="441" t="s">
        <v>995</v>
      </c>
      <c r="J51" s="441" t="s">
        <v>996</v>
      </c>
      <c r="K51" s="469" t="s">
        <v>38</v>
      </c>
      <c r="L51" s="443"/>
      <c r="M51" s="471">
        <v>30000</v>
      </c>
      <c r="N51" s="471"/>
      <c r="O51" s="472">
        <v>30000</v>
      </c>
      <c r="P51" s="473"/>
      <c r="Q51" s="441" t="s">
        <v>997</v>
      </c>
      <c r="R51" s="441" t="s">
        <v>955</v>
      </c>
      <c r="S51" s="135"/>
      <c r="T51" s="136"/>
    </row>
    <row r="52" spans="1:20" ht="41.25" customHeight="1" x14ac:dyDescent="0.25">
      <c r="A52" s="849">
        <v>14</v>
      </c>
      <c r="B52" s="849">
        <v>3</v>
      </c>
      <c r="C52" s="850">
        <v>1</v>
      </c>
      <c r="D52" s="849">
        <v>6</v>
      </c>
      <c r="E52" s="850" t="s">
        <v>998</v>
      </c>
      <c r="F52" s="850" t="s">
        <v>999</v>
      </c>
      <c r="G52" s="850" t="s">
        <v>1000</v>
      </c>
      <c r="H52" s="441" t="s">
        <v>1001</v>
      </c>
      <c r="I52" s="467" t="s">
        <v>41</v>
      </c>
      <c r="J52" s="850" t="s">
        <v>1002</v>
      </c>
      <c r="K52" s="872" t="s">
        <v>45</v>
      </c>
      <c r="L52" s="872" t="s">
        <v>45</v>
      </c>
      <c r="M52" s="877">
        <v>0</v>
      </c>
      <c r="N52" s="877">
        <v>120000</v>
      </c>
      <c r="O52" s="877">
        <v>0</v>
      </c>
      <c r="P52" s="877">
        <v>120000</v>
      </c>
      <c r="Q52" s="850" t="s">
        <v>1003</v>
      </c>
      <c r="R52" s="850" t="s">
        <v>1004</v>
      </c>
    </row>
    <row r="53" spans="1:20" x14ac:dyDescent="0.25">
      <c r="A53" s="849"/>
      <c r="B53" s="849"/>
      <c r="C53" s="850"/>
      <c r="D53" s="849"/>
      <c r="E53" s="850"/>
      <c r="F53" s="850"/>
      <c r="G53" s="850"/>
      <c r="H53" s="850" t="s">
        <v>56</v>
      </c>
      <c r="I53" s="879" t="s">
        <v>168</v>
      </c>
      <c r="J53" s="850"/>
      <c r="K53" s="872"/>
      <c r="L53" s="872"/>
      <c r="M53" s="877"/>
      <c r="N53" s="877"/>
      <c r="O53" s="877"/>
      <c r="P53" s="877"/>
      <c r="Q53" s="850"/>
      <c r="R53" s="850"/>
    </row>
    <row r="54" spans="1:20" ht="28.5" customHeight="1" x14ac:dyDescent="0.25">
      <c r="A54" s="849"/>
      <c r="B54" s="849"/>
      <c r="C54" s="850"/>
      <c r="D54" s="849"/>
      <c r="E54" s="850"/>
      <c r="F54" s="850"/>
      <c r="G54" s="850"/>
      <c r="H54" s="849"/>
      <c r="I54" s="876"/>
      <c r="J54" s="850"/>
      <c r="K54" s="872"/>
      <c r="L54" s="872"/>
      <c r="M54" s="877"/>
      <c r="N54" s="877"/>
      <c r="O54" s="877"/>
      <c r="P54" s="877"/>
      <c r="Q54" s="850"/>
      <c r="R54" s="850"/>
    </row>
    <row r="55" spans="1:20" ht="10.5" customHeight="1" x14ac:dyDescent="0.25">
      <c r="A55" s="849"/>
      <c r="B55" s="849"/>
      <c r="C55" s="850"/>
      <c r="D55" s="849"/>
      <c r="E55" s="850"/>
      <c r="F55" s="850"/>
      <c r="G55" s="850"/>
      <c r="H55" s="849"/>
      <c r="I55" s="876"/>
      <c r="J55" s="850"/>
      <c r="K55" s="872"/>
      <c r="L55" s="872"/>
      <c r="M55" s="877"/>
      <c r="N55" s="877"/>
      <c r="O55" s="877"/>
      <c r="P55" s="877"/>
      <c r="Q55" s="850"/>
      <c r="R55" s="850"/>
    </row>
    <row r="56" spans="1:20" ht="13.5" customHeight="1" x14ac:dyDescent="0.25">
      <c r="A56" s="849"/>
      <c r="B56" s="849"/>
      <c r="C56" s="850"/>
      <c r="D56" s="849"/>
      <c r="E56" s="850"/>
      <c r="F56" s="850"/>
      <c r="G56" s="850"/>
      <c r="H56" s="849"/>
      <c r="I56" s="876"/>
      <c r="J56" s="850"/>
      <c r="K56" s="872"/>
      <c r="L56" s="872"/>
      <c r="M56" s="877"/>
      <c r="N56" s="877"/>
      <c r="O56" s="877"/>
      <c r="P56" s="877"/>
      <c r="Q56" s="850"/>
      <c r="R56" s="850"/>
    </row>
    <row r="57" spans="1:20" ht="16.5" customHeight="1" x14ac:dyDescent="0.25">
      <c r="A57" s="849"/>
      <c r="B57" s="849"/>
      <c r="C57" s="850"/>
      <c r="D57" s="849"/>
      <c r="E57" s="850"/>
      <c r="F57" s="850"/>
      <c r="G57" s="850"/>
      <c r="H57" s="849"/>
      <c r="I57" s="876"/>
      <c r="J57" s="850"/>
      <c r="K57" s="872"/>
      <c r="L57" s="872"/>
      <c r="M57" s="877"/>
      <c r="N57" s="877"/>
      <c r="O57" s="877"/>
      <c r="P57" s="877"/>
      <c r="Q57" s="850"/>
      <c r="R57" s="850"/>
    </row>
    <row r="58" spans="1:20" ht="9.75" customHeight="1" x14ac:dyDescent="0.25">
      <c r="A58" s="849"/>
      <c r="B58" s="849"/>
      <c r="C58" s="850"/>
      <c r="D58" s="849"/>
      <c r="E58" s="850"/>
      <c r="F58" s="850"/>
      <c r="G58" s="850"/>
      <c r="H58" s="849"/>
      <c r="I58" s="876"/>
      <c r="J58" s="850"/>
      <c r="K58" s="872"/>
      <c r="L58" s="872"/>
      <c r="M58" s="877"/>
      <c r="N58" s="877"/>
      <c r="O58" s="877"/>
      <c r="P58" s="877"/>
      <c r="Q58" s="850"/>
      <c r="R58" s="850"/>
    </row>
    <row r="59" spans="1:20" ht="37.5" customHeight="1" x14ac:dyDescent="0.25">
      <c r="A59" s="849"/>
      <c r="B59" s="849"/>
      <c r="C59" s="850"/>
      <c r="D59" s="849"/>
      <c r="E59" s="850"/>
      <c r="F59" s="850"/>
      <c r="G59" s="850" t="s">
        <v>1005</v>
      </c>
      <c r="H59" s="441" t="s">
        <v>1006</v>
      </c>
      <c r="I59" s="441">
        <v>1</v>
      </c>
      <c r="J59" s="850" t="s">
        <v>1007</v>
      </c>
      <c r="K59" s="872"/>
      <c r="L59" s="872"/>
      <c r="M59" s="880"/>
      <c r="N59" s="877">
        <v>200000</v>
      </c>
      <c r="O59" s="880"/>
      <c r="P59" s="877">
        <v>200000</v>
      </c>
      <c r="Q59" s="850"/>
      <c r="R59" s="850"/>
    </row>
    <row r="60" spans="1:20" x14ac:dyDescent="0.25">
      <c r="A60" s="849"/>
      <c r="B60" s="849"/>
      <c r="C60" s="850"/>
      <c r="D60" s="849"/>
      <c r="E60" s="850"/>
      <c r="F60" s="850"/>
      <c r="G60" s="850"/>
      <c r="H60" s="850" t="s">
        <v>56</v>
      </c>
      <c r="I60" s="850">
        <v>30</v>
      </c>
      <c r="J60" s="850"/>
      <c r="K60" s="872"/>
      <c r="L60" s="872"/>
      <c r="M60" s="880"/>
      <c r="N60" s="877"/>
      <c r="O60" s="880"/>
      <c r="P60" s="877"/>
      <c r="Q60" s="850"/>
      <c r="R60" s="850"/>
    </row>
    <row r="61" spans="1:20" ht="6" customHeight="1" x14ac:dyDescent="0.25">
      <c r="A61" s="849"/>
      <c r="B61" s="849"/>
      <c r="C61" s="850"/>
      <c r="D61" s="849"/>
      <c r="E61" s="850"/>
      <c r="F61" s="850"/>
      <c r="G61" s="850"/>
      <c r="H61" s="850"/>
      <c r="I61" s="850"/>
      <c r="J61" s="850"/>
      <c r="K61" s="872"/>
      <c r="L61" s="872"/>
      <c r="M61" s="880"/>
      <c r="N61" s="877"/>
      <c r="O61" s="880"/>
      <c r="P61" s="877"/>
      <c r="Q61" s="850"/>
      <c r="R61" s="850"/>
    </row>
    <row r="62" spans="1:20" ht="20.25" customHeight="1" x14ac:dyDescent="0.25">
      <c r="A62" s="849"/>
      <c r="B62" s="849"/>
      <c r="C62" s="850"/>
      <c r="D62" s="849"/>
      <c r="E62" s="850"/>
      <c r="F62" s="850"/>
      <c r="G62" s="850"/>
      <c r="H62" s="850"/>
      <c r="I62" s="850"/>
      <c r="J62" s="850"/>
      <c r="K62" s="872"/>
      <c r="L62" s="872"/>
      <c r="M62" s="880"/>
      <c r="N62" s="877"/>
      <c r="O62" s="880"/>
      <c r="P62" s="877"/>
      <c r="Q62" s="850"/>
      <c r="R62" s="850"/>
    </row>
    <row r="63" spans="1:20" ht="45" x14ac:dyDescent="0.3">
      <c r="A63" s="849"/>
      <c r="B63" s="849"/>
      <c r="C63" s="850"/>
      <c r="D63" s="849"/>
      <c r="E63" s="850"/>
      <c r="F63" s="850"/>
      <c r="G63" s="441" t="s">
        <v>1008</v>
      </c>
      <c r="H63" s="441" t="s">
        <v>1009</v>
      </c>
      <c r="I63" s="441">
        <v>1</v>
      </c>
      <c r="J63" s="444" t="s">
        <v>1010</v>
      </c>
      <c r="K63" s="872"/>
      <c r="L63" s="872"/>
      <c r="M63" s="475"/>
      <c r="N63" s="445">
        <v>55000</v>
      </c>
      <c r="O63" s="475"/>
      <c r="P63" s="445">
        <v>55000</v>
      </c>
      <c r="Q63" s="850"/>
      <c r="R63" s="850"/>
      <c r="S63" s="137"/>
    </row>
    <row r="64" spans="1:20" ht="64.5" customHeight="1" x14ac:dyDescent="0.25">
      <c r="A64" s="849"/>
      <c r="B64" s="849"/>
      <c r="C64" s="850"/>
      <c r="D64" s="849"/>
      <c r="E64" s="850"/>
      <c r="F64" s="850"/>
      <c r="G64" s="441" t="s">
        <v>1011</v>
      </c>
      <c r="H64" s="441" t="s">
        <v>1009</v>
      </c>
      <c r="I64" s="441">
        <v>1</v>
      </c>
      <c r="J64" s="444" t="s">
        <v>1010</v>
      </c>
      <c r="K64" s="872"/>
      <c r="L64" s="872"/>
      <c r="M64" s="475"/>
      <c r="N64" s="445">
        <v>55000</v>
      </c>
      <c r="O64" s="475"/>
      <c r="P64" s="445">
        <v>55000</v>
      </c>
      <c r="Q64" s="850"/>
      <c r="R64" s="850"/>
      <c r="S64" s="138"/>
      <c r="T64" s="139"/>
    </row>
    <row r="65" spans="1:20" ht="60" x14ac:dyDescent="0.25">
      <c r="A65" s="849"/>
      <c r="B65" s="849"/>
      <c r="C65" s="850"/>
      <c r="D65" s="849"/>
      <c r="E65" s="850"/>
      <c r="F65" s="850"/>
      <c r="G65" s="444" t="s">
        <v>994</v>
      </c>
      <c r="H65" s="441" t="s">
        <v>995</v>
      </c>
      <c r="I65" s="441">
        <v>3</v>
      </c>
      <c r="J65" s="441" t="s">
        <v>1007</v>
      </c>
      <c r="K65" s="872"/>
      <c r="L65" s="872"/>
      <c r="M65" s="445">
        <v>15930</v>
      </c>
      <c r="N65" s="445">
        <v>20000</v>
      </c>
      <c r="O65" s="445">
        <v>15930</v>
      </c>
      <c r="P65" s="445">
        <v>20000</v>
      </c>
      <c r="Q65" s="850"/>
      <c r="R65" s="850"/>
      <c r="S65" s="138"/>
      <c r="T65" s="139"/>
    </row>
    <row r="66" spans="1:20" ht="15" customHeight="1" x14ac:dyDescent="0.25">
      <c r="A66" s="849"/>
      <c r="B66" s="849"/>
      <c r="C66" s="850"/>
      <c r="D66" s="849"/>
      <c r="E66" s="850"/>
      <c r="F66" s="850"/>
      <c r="G66" s="859" t="s">
        <v>1012</v>
      </c>
      <c r="H66" s="441" t="s">
        <v>51</v>
      </c>
      <c r="I66" s="441">
        <v>1</v>
      </c>
      <c r="J66" s="850" t="s">
        <v>1007</v>
      </c>
      <c r="K66" s="872"/>
      <c r="L66" s="872"/>
      <c r="M66" s="855">
        <v>0</v>
      </c>
      <c r="N66" s="855">
        <v>25000</v>
      </c>
      <c r="O66" s="855">
        <v>0</v>
      </c>
      <c r="P66" s="855">
        <v>25000</v>
      </c>
      <c r="Q66" s="850"/>
      <c r="R66" s="850"/>
      <c r="S66" s="138"/>
      <c r="T66" s="139"/>
    </row>
    <row r="67" spans="1:20" x14ac:dyDescent="0.25">
      <c r="A67" s="849"/>
      <c r="B67" s="849"/>
      <c r="C67" s="850"/>
      <c r="D67" s="849"/>
      <c r="E67" s="850"/>
      <c r="F67" s="850"/>
      <c r="G67" s="860"/>
      <c r="H67" s="441" t="s">
        <v>693</v>
      </c>
      <c r="I67" s="441">
        <v>80</v>
      </c>
      <c r="J67" s="849"/>
      <c r="K67" s="872"/>
      <c r="L67" s="872"/>
      <c r="M67" s="856"/>
      <c r="N67" s="856"/>
      <c r="O67" s="856"/>
      <c r="P67" s="856"/>
      <c r="Q67" s="850"/>
      <c r="R67" s="850"/>
      <c r="S67" s="138"/>
      <c r="T67" s="139"/>
    </row>
    <row r="68" spans="1:20" ht="57" customHeight="1" x14ac:dyDescent="0.25">
      <c r="A68" s="849"/>
      <c r="B68" s="849"/>
      <c r="C68" s="850"/>
      <c r="D68" s="849"/>
      <c r="E68" s="850"/>
      <c r="F68" s="850"/>
      <c r="G68" s="861"/>
      <c r="H68" s="441" t="s">
        <v>1013</v>
      </c>
      <c r="I68" s="441">
        <v>1</v>
      </c>
      <c r="J68" s="444" t="s">
        <v>1014</v>
      </c>
      <c r="K68" s="872"/>
      <c r="L68" s="872"/>
      <c r="M68" s="881"/>
      <c r="N68" s="881"/>
      <c r="O68" s="881"/>
      <c r="P68" s="881"/>
      <c r="Q68" s="850"/>
      <c r="R68" s="850"/>
      <c r="S68" s="138"/>
      <c r="T68" s="139"/>
    </row>
    <row r="69" spans="1:20" s="84" customFormat="1" ht="34.5" customHeight="1" x14ac:dyDescent="0.25">
      <c r="A69" s="849">
        <v>15</v>
      </c>
      <c r="B69" s="849">
        <v>3</v>
      </c>
      <c r="C69" s="874" t="s">
        <v>161</v>
      </c>
      <c r="D69" s="849">
        <v>12</v>
      </c>
      <c r="E69" s="850" t="s">
        <v>1015</v>
      </c>
      <c r="F69" s="850" t="s">
        <v>1016</v>
      </c>
      <c r="G69" s="850" t="s">
        <v>1017</v>
      </c>
      <c r="H69" s="850" t="s">
        <v>56</v>
      </c>
      <c r="I69" s="850">
        <v>179</v>
      </c>
      <c r="J69" s="850" t="s">
        <v>1007</v>
      </c>
      <c r="K69" s="849" t="s">
        <v>45</v>
      </c>
      <c r="L69" s="876"/>
      <c r="M69" s="877">
        <v>110613.98</v>
      </c>
      <c r="N69" s="876"/>
      <c r="O69" s="877">
        <v>110613.98</v>
      </c>
      <c r="P69" s="876"/>
      <c r="Q69" s="850" t="s">
        <v>1018</v>
      </c>
      <c r="R69" s="850" t="s">
        <v>1004</v>
      </c>
      <c r="S69" s="140"/>
      <c r="T69" s="140"/>
    </row>
    <row r="70" spans="1:20" s="84" customFormat="1" ht="42" customHeight="1" x14ac:dyDescent="0.25">
      <c r="A70" s="849"/>
      <c r="B70" s="849"/>
      <c r="C70" s="875"/>
      <c r="D70" s="849"/>
      <c r="E70" s="850"/>
      <c r="F70" s="850"/>
      <c r="G70" s="850"/>
      <c r="H70" s="876"/>
      <c r="I70" s="878"/>
      <c r="J70" s="850"/>
      <c r="K70" s="849"/>
      <c r="L70" s="876"/>
      <c r="M70" s="877"/>
      <c r="N70" s="876"/>
      <c r="O70" s="877"/>
      <c r="P70" s="876"/>
      <c r="Q70" s="850"/>
      <c r="R70" s="850"/>
    </row>
    <row r="71" spans="1:20" s="84" customFormat="1" ht="68.25" customHeight="1" x14ac:dyDescent="0.25">
      <c r="A71" s="849"/>
      <c r="B71" s="849"/>
      <c r="C71" s="875"/>
      <c r="D71" s="849"/>
      <c r="E71" s="850"/>
      <c r="F71" s="850"/>
      <c r="G71" s="850"/>
      <c r="H71" s="850" t="s">
        <v>1019</v>
      </c>
      <c r="I71" s="849">
        <v>1</v>
      </c>
      <c r="J71" s="850"/>
      <c r="K71" s="849"/>
      <c r="L71" s="876"/>
      <c r="M71" s="877"/>
      <c r="N71" s="876"/>
      <c r="O71" s="877"/>
      <c r="P71" s="876"/>
      <c r="Q71" s="850"/>
      <c r="R71" s="850"/>
    </row>
    <row r="72" spans="1:20" s="84" customFormat="1" ht="8.25" customHeight="1" x14ac:dyDescent="0.25">
      <c r="A72" s="849"/>
      <c r="B72" s="849"/>
      <c r="C72" s="875"/>
      <c r="D72" s="849"/>
      <c r="E72" s="850"/>
      <c r="F72" s="850"/>
      <c r="G72" s="850"/>
      <c r="H72" s="850"/>
      <c r="I72" s="849"/>
      <c r="J72" s="850"/>
      <c r="K72" s="849"/>
      <c r="L72" s="876"/>
      <c r="M72" s="877"/>
      <c r="N72" s="876"/>
      <c r="O72" s="877"/>
      <c r="P72" s="876"/>
      <c r="Q72" s="850"/>
      <c r="R72" s="850"/>
    </row>
    <row r="73" spans="1:20" s="84" customFormat="1" ht="34.5" customHeight="1" x14ac:dyDescent="0.25">
      <c r="A73" s="849"/>
      <c r="B73" s="849"/>
      <c r="C73" s="875"/>
      <c r="D73" s="849"/>
      <c r="E73" s="850"/>
      <c r="F73" s="850"/>
      <c r="G73" s="850"/>
      <c r="H73" s="441" t="s">
        <v>1020</v>
      </c>
      <c r="I73" s="444">
        <v>1</v>
      </c>
      <c r="J73" s="850"/>
      <c r="K73" s="849"/>
      <c r="L73" s="876"/>
      <c r="M73" s="877"/>
      <c r="N73" s="876"/>
      <c r="O73" s="877"/>
      <c r="P73" s="876"/>
      <c r="Q73" s="850"/>
      <c r="R73" s="850"/>
    </row>
    <row r="74" spans="1:20" ht="150" customHeight="1" x14ac:dyDescent="0.25">
      <c r="A74" s="444">
        <v>16</v>
      </c>
      <c r="B74" s="441" t="s">
        <v>933</v>
      </c>
      <c r="C74" s="441">
        <v>1</v>
      </c>
      <c r="D74" s="441">
        <v>6</v>
      </c>
      <c r="E74" s="441" t="s">
        <v>1021</v>
      </c>
      <c r="F74" s="441" t="s">
        <v>1022</v>
      </c>
      <c r="G74" s="441" t="s">
        <v>1023</v>
      </c>
      <c r="H74" s="441" t="s">
        <v>1024</v>
      </c>
      <c r="I74" s="441">
        <v>1</v>
      </c>
      <c r="J74" s="441" t="s">
        <v>1025</v>
      </c>
      <c r="K74" s="469" t="s">
        <v>45</v>
      </c>
      <c r="L74" s="443" t="s">
        <v>481</v>
      </c>
      <c r="M74" s="443">
        <v>29520</v>
      </c>
      <c r="N74" s="441" t="s">
        <v>481</v>
      </c>
      <c r="O74" s="443">
        <v>29520</v>
      </c>
      <c r="P74" s="444" t="s">
        <v>481</v>
      </c>
      <c r="Q74" s="441" t="s">
        <v>1026</v>
      </c>
      <c r="R74" s="441" t="s">
        <v>914</v>
      </c>
    </row>
    <row r="75" spans="1:20" ht="111" customHeight="1" x14ac:dyDescent="0.25">
      <c r="A75" s="444">
        <v>17</v>
      </c>
      <c r="B75" s="441">
        <v>6</v>
      </c>
      <c r="C75" s="441">
        <v>1</v>
      </c>
      <c r="D75" s="441">
        <v>9</v>
      </c>
      <c r="E75" s="441" t="s">
        <v>1027</v>
      </c>
      <c r="F75" s="441" t="s">
        <v>1028</v>
      </c>
      <c r="G75" s="441" t="s">
        <v>1029</v>
      </c>
      <c r="H75" s="441" t="s">
        <v>911</v>
      </c>
      <c r="I75" s="441">
        <v>1</v>
      </c>
      <c r="J75" s="441" t="s">
        <v>1030</v>
      </c>
      <c r="K75" s="469" t="s">
        <v>38</v>
      </c>
      <c r="L75" s="443" t="s">
        <v>481</v>
      </c>
      <c r="M75" s="443">
        <v>17466</v>
      </c>
      <c r="N75" s="441"/>
      <c r="O75" s="443">
        <v>17466</v>
      </c>
      <c r="P75" s="444"/>
      <c r="Q75" s="441" t="s">
        <v>1026</v>
      </c>
      <c r="R75" s="441" t="s">
        <v>914</v>
      </c>
    </row>
    <row r="76" spans="1:20" s="84" customFormat="1" ht="117" customHeight="1" x14ac:dyDescent="0.25">
      <c r="A76" s="849">
        <v>18</v>
      </c>
      <c r="B76" s="850" t="s">
        <v>1031</v>
      </c>
      <c r="C76" s="850">
        <v>1</v>
      </c>
      <c r="D76" s="850">
        <v>6</v>
      </c>
      <c r="E76" s="850" t="s">
        <v>1032</v>
      </c>
      <c r="F76" s="850" t="s">
        <v>1033</v>
      </c>
      <c r="G76" s="850" t="s">
        <v>1034</v>
      </c>
      <c r="H76" s="441" t="s">
        <v>195</v>
      </c>
      <c r="I76" s="441">
        <v>4</v>
      </c>
      <c r="J76" s="850" t="s">
        <v>1035</v>
      </c>
      <c r="K76" s="872" t="s">
        <v>1036</v>
      </c>
      <c r="L76" s="870" t="s">
        <v>34</v>
      </c>
      <c r="M76" s="870">
        <v>98400</v>
      </c>
      <c r="N76" s="870">
        <v>150000</v>
      </c>
      <c r="O76" s="870">
        <v>98400</v>
      </c>
      <c r="P76" s="870">
        <v>150000</v>
      </c>
      <c r="Q76" s="850" t="s">
        <v>1026</v>
      </c>
      <c r="R76" s="850" t="s">
        <v>914</v>
      </c>
    </row>
    <row r="77" spans="1:20" s="84" customFormat="1" ht="97.5" customHeight="1" x14ac:dyDescent="0.25">
      <c r="A77" s="849"/>
      <c r="B77" s="850"/>
      <c r="C77" s="850"/>
      <c r="D77" s="850"/>
      <c r="E77" s="850"/>
      <c r="F77" s="850"/>
      <c r="G77" s="850"/>
      <c r="H77" s="441" t="s">
        <v>484</v>
      </c>
      <c r="I77" s="441">
        <v>80</v>
      </c>
      <c r="J77" s="850"/>
      <c r="K77" s="872"/>
      <c r="L77" s="870"/>
      <c r="M77" s="870"/>
      <c r="N77" s="850"/>
      <c r="O77" s="870"/>
      <c r="P77" s="850"/>
      <c r="Q77" s="850"/>
      <c r="R77" s="849"/>
    </row>
    <row r="78" spans="1:20" s="84" customFormat="1" ht="42.75" customHeight="1" x14ac:dyDescent="0.25">
      <c r="A78" s="849"/>
      <c r="B78" s="850"/>
      <c r="C78" s="850"/>
      <c r="D78" s="850"/>
      <c r="E78" s="850"/>
      <c r="F78" s="850"/>
      <c r="G78" s="850"/>
      <c r="H78" s="441" t="s">
        <v>1037</v>
      </c>
      <c r="I78" s="441">
        <v>1</v>
      </c>
      <c r="J78" s="850"/>
      <c r="K78" s="872"/>
      <c r="L78" s="870"/>
      <c r="M78" s="870"/>
      <c r="N78" s="850"/>
      <c r="O78" s="870"/>
      <c r="P78" s="850"/>
      <c r="Q78" s="850"/>
      <c r="R78" s="849"/>
    </row>
    <row r="79" spans="1:20" ht="53.25" customHeight="1" x14ac:dyDescent="0.25">
      <c r="A79" s="871">
        <v>19</v>
      </c>
      <c r="B79" s="859" t="s">
        <v>1038</v>
      </c>
      <c r="C79" s="871">
        <v>1</v>
      </c>
      <c r="D79" s="859">
        <v>6</v>
      </c>
      <c r="E79" s="859" t="s">
        <v>1039</v>
      </c>
      <c r="F79" s="859" t="s">
        <v>1040</v>
      </c>
      <c r="G79" s="859" t="s">
        <v>1041</v>
      </c>
      <c r="H79" s="441" t="s">
        <v>1042</v>
      </c>
      <c r="I79" s="441">
        <v>1</v>
      </c>
      <c r="J79" s="859" t="s">
        <v>1043</v>
      </c>
      <c r="K79" s="862" t="s">
        <v>481</v>
      </c>
      <c r="L79" s="868" t="s">
        <v>1044</v>
      </c>
      <c r="M79" s="868">
        <v>0</v>
      </c>
      <c r="N79" s="868">
        <v>230000</v>
      </c>
      <c r="O79" s="868">
        <v>0</v>
      </c>
      <c r="P79" s="868">
        <v>230000</v>
      </c>
      <c r="Q79" s="859" t="s">
        <v>1026</v>
      </c>
      <c r="R79" s="859" t="s">
        <v>914</v>
      </c>
      <c r="S79" s="138"/>
      <c r="T79" s="139"/>
    </row>
    <row r="80" spans="1:20" ht="47.25" customHeight="1" x14ac:dyDescent="0.25">
      <c r="A80" s="857"/>
      <c r="B80" s="860"/>
      <c r="C80" s="857"/>
      <c r="D80" s="860"/>
      <c r="E80" s="860"/>
      <c r="F80" s="860"/>
      <c r="G80" s="860"/>
      <c r="H80" s="441" t="s">
        <v>1045</v>
      </c>
      <c r="I80" s="441">
        <v>120</v>
      </c>
      <c r="J80" s="860"/>
      <c r="K80" s="863"/>
      <c r="L80" s="873"/>
      <c r="M80" s="873"/>
      <c r="N80" s="873"/>
      <c r="O80" s="873"/>
      <c r="P80" s="873"/>
      <c r="Q80" s="860"/>
      <c r="R80" s="860"/>
      <c r="S80" s="138"/>
      <c r="T80" s="139"/>
    </row>
    <row r="81" spans="1:20" ht="50.25" customHeight="1" x14ac:dyDescent="0.25">
      <c r="A81" s="857"/>
      <c r="B81" s="860"/>
      <c r="C81" s="857"/>
      <c r="D81" s="860"/>
      <c r="E81" s="860"/>
      <c r="F81" s="860"/>
      <c r="G81" s="860"/>
      <c r="H81" s="441" t="s">
        <v>1046</v>
      </c>
      <c r="I81" s="441">
        <v>1</v>
      </c>
      <c r="J81" s="860"/>
      <c r="K81" s="863"/>
      <c r="L81" s="873"/>
      <c r="M81" s="873"/>
      <c r="N81" s="873"/>
      <c r="O81" s="873"/>
      <c r="P81" s="873"/>
      <c r="Q81" s="860"/>
      <c r="R81" s="860"/>
      <c r="S81" s="138"/>
      <c r="T81" s="139"/>
    </row>
    <row r="82" spans="1:20" ht="38.25" customHeight="1" x14ac:dyDescent="0.25">
      <c r="A82" s="857"/>
      <c r="B82" s="860"/>
      <c r="C82" s="857"/>
      <c r="D82" s="860"/>
      <c r="E82" s="860"/>
      <c r="F82" s="860"/>
      <c r="G82" s="860"/>
      <c r="H82" s="441" t="s">
        <v>57</v>
      </c>
      <c r="I82" s="441">
        <v>1</v>
      </c>
      <c r="J82" s="860"/>
      <c r="K82" s="863"/>
      <c r="L82" s="873"/>
      <c r="M82" s="873"/>
      <c r="N82" s="873"/>
      <c r="O82" s="873"/>
      <c r="P82" s="873"/>
      <c r="Q82" s="860"/>
      <c r="R82" s="860"/>
      <c r="S82" s="138"/>
      <c r="T82" s="139"/>
    </row>
    <row r="83" spans="1:20" ht="58.5" customHeight="1" x14ac:dyDescent="0.25">
      <c r="A83" s="858"/>
      <c r="B83" s="861"/>
      <c r="C83" s="858"/>
      <c r="D83" s="861"/>
      <c r="E83" s="861"/>
      <c r="F83" s="861"/>
      <c r="G83" s="861"/>
      <c r="H83" s="441" t="s">
        <v>1047</v>
      </c>
      <c r="I83" s="441">
        <v>12</v>
      </c>
      <c r="J83" s="861"/>
      <c r="K83" s="864"/>
      <c r="L83" s="869"/>
      <c r="M83" s="869"/>
      <c r="N83" s="869"/>
      <c r="O83" s="869"/>
      <c r="P83" s="869"/>
      <c r="Q83" s="861"/>
      <c r="R83" s="861"/>
      <c r="S83" s="138"/>
      <c r="T83" s="139"/>
    </row>
    <row r="84" spans="1:20" x14ac:dyDescent="0.25">
      <c r="A84" s="849">
        <v>20</v>
      </c>
      <c r="B84" s="850">
        <v>6</v>
      </c>
      <c r="C84" s="850">
        <v>1</v>
      </c>
      <c r="D84" s="850">
        <v>6</v>
      </c>
      <c r="E84" s="850" t="s">
        <v>1048</v>
      </c>
      <c r="F84" s="850" t="s">
        <v>1049</v>
      </c>
      <c r="G84" s="850" t="s">
        <v>1050</v>
      </c>
      <c r="H84" s="441" t="s">
        <v>1051</v>
      </c>
      <c r="I84" s="441">
        <v>1</v>
      </c>
      <c r="J84" s="850" t="s">
        <v>1052</v>
      </c>
      <c r="K84" s="872" t="s">
        <v>481</v>
      </c>
      <c r="L84" s="870" t="s">
        <v>492</v>
      </c>
      <c r="M84" s="870">
        <v>0</v>
      </c>
      <c r="N84" s="870">
        <v>1100000</v>
      </c>
      <c r="O84" s="870">
        <v>0</v>
      </c>
      <c r="P84" s="870">
        <v>1100000</v>
      </c>
      <c r="Q84" s="850" t="s">
        <v>1026</v>
      </c>
      <c r="R84" s="850" t="s">
        <v>914</v>
      </c>
      <c r="S84" s="138"/>
      <c r="T84" s="139"/>
    </row>
    <row r="85" spans="1:20" s="84" customFormat="1" ht="29.25" customHeight="1" x14ac:dyDescent="0.25">
      <c r="A85" s="849"/>
      <c r="B85" s="850"/>
      <c r="C85" s="850"/>
      <c r="D85" s="850"/>
      <c r="E85" s="850"/>
      <c r="F85" s="850"/>
      <c r="G85" s="850"/>
      <c r="H85" s="441" t="s">
        <v>1053</v>
      </c>
      <c r="I85" s="441">
        <v>10</v>
      </c>
      <c r="J85" s="850"/>
      <c r="K85" s="872"/>
      <c r="L85" s="870"/>
      <c r="M85" s="870"/>
      <c r="N85" s="870"/>
      <c r="O85" s="870"/>
      <c r="P85" s="870"/>
      <c r="Q85" s="850"/>
      <c r="R85" s="850"/>
      <c r="S85" s="140"/>
      <c r="T85" s="140"/>
    </row>
    <row r="86" spans="1:20" s="84" customFormat="1" ht="21" customHeight="1" x14ac:dyDescent="0.25">
      <c r="A86" s="849"/>
      <c r="B86" s="850"/>
      <c r="C86" s="850"/>
      <c r="D86" s="850"/>
      <c r="E86" s="850"/>
      <c r="F86" s="850"/>
      <c r="G86" s="850"/>
      <c r="H86" s="441" t="s">
        <v>51</v>
      </c>
      <c r="I86" s="441">
        <v>1</v>
      </c>
      <c r="J86" s="850"/>
      <c r="K86" s="872"/>
      <c r="L86" s="870"/>
      <c r="M86" s="870"/>
      <c r="N86" s="870"/>
      <c r="O86" s="870"/>
      <c r="P86" s="870"/>
      <c r="Q86" s="850"/>
      <c r="R86" s="850"/>
    </row>
    <row r="87" spans="1:20" s="84" customFormat="1" ht="29.25" customHeight="1" x14ac:dyDescent="0.25">
      <c r="A87" s="849"/>
      <c r="B87" s="850"/>
      <c r="C87" s="850"/>
      <c r="D87" s="850"/>
      <c r="E87" s="850"/>
      <c r="F87" s="850"/>
      <c r="G87" s="850"/>
      <c r="H87" s="441" t="s">
        <v>52</v>
      </c>
      <c r="I87" s="441">
        <v>500</v>
      </c>
      <c r="J87" s="850"/>
      <c r="K87" s="872"/>
      <c r="L87" s="870"/>
      <c r="M87" s="870"/>
      <c r="N87" s="870"/>
      <c r="O87" s="870"/>
      <c r="P87" s="870"/>
      <c r="Q87" s="850"/>
      <c r="R87" s="850"/>
    </row>
    <row r="88" spans="1:20" ht="35.25" customHeight="1" x14ac:dyDescent="0.25">
      <c r="A88" s="849"/>
      <c r="B88" s="850"/>
      <c r="C88" s="850"/>
      <c r="D88" s="850"/>
      <c r="E88" s="850"/>
      <c r="F88" s="850"/>
      <c r="G88" s="850"/>
      <c r="H88" s="441" t="s">
        <v>207</v>
      </c>
      <c r="I88" s="441">
        <v>28</v>
      </c>
      <c r="J88" s="850"/>
      <c r="K88" s="872"/>
      <c r="L88" s="870"/>
      <c r="M88" s="870"/>
      <c r="N88" s="870"/>
      <c r="O88" s="870"/>
      <c r="P88" s="870"/>
      <c r="Q88" s="850"/>
      <c r="R88" s="850"/>
      <c r="S88" s="141"/>
      <c r="T88" s="142"/>
    </row>
    <row r="89" spans="1:20" s="84" customFormat="1" ht="63" customHeight="1" x14ac:dyDescent="0.25">
      <c r="A89" s="849"/>
      <c r="B89" s="850"/>
      <c r="C89" s="850"/>
      <c r="D89" s="850"/>
      <c r="E89" s="850"/>
      <c r="F89" s="850"/>
      <c r="G89" s="850"/>
      <c r="H89" s="441" t="s">
        <v>1054</v>
      </c>
      <c r="I89" s="441">
        <v>500</v>
      </c>
      <c r="J89" s="850"/>
      <c r="K89" s="872"/>
      <c r="L89" s="870"/>
      <c r="M89" s="870"/>
      <c r="N89" s="870"/>
      <c r="O89" s="870"/>
      <c r="P89" s="870"/>
      <c r="Q89" s="850"/>
      <c r="R89" s="850"/>
    </row>
    <row r="90" spans="1:20" s="84" customFormat="1" ht="20.25" customHeight="1" x14ac:dyDescent="0.25">
      <c r="A90" s="849"/>
      <c r="B90" s="850"/>
      <c r="C90" s="850"/>
      <c r="D90" s="850"/>
      <c r="E90" s="850"/>
      <c r="F90" s="850"/>
      <c r="G90" s="850"/>
      <c r="H90" s="441" t="s">
        <v>200</v>
      </c>
      <c r="I90" s="441">
        <v>2</v>
      </c>
      <c r="J90" s="850"/>
      <c r="K90" s="872"/>
      <c r="L90" s="870"/>
      <c r="M90" s="870"/>
      <c r="N90" s="870"/>
      <c r="O90" s="870"/>
      <c r="P90" s="870"/>
      <c r="Q90" s="850"/>
      <c r="R90" s="850"/>
    </row>
    <row r="91" spans="1:20" ht="43.5" customHeight="1" x14ac:dyDescent="0.25">
      <c r="A91" s="849"/>
      <c r="B91" s="850"/>
      <c r="C91" s="850"/>
      <c r="D91" s="850"/>
      <c r="E91" s="850"/>
      <c r="F91" s="850"/>
      <c r="G91" s="850"/>
      <c r="H91" s="441" t="s">
        <v>1055</v>
      </c>
      <c r="I91" s="441">
        <v>1</v>
      </c>
      <c r="J91" s="850"/>
      <c r="K91" s="872"/>
      <c r="L91" s="870"/>
      <c r="M91" s="870"/>
      <c r="N91" s="870"/>
      <c r="O91" s="870"/>
      <c r="P91" s="870"/>
      <c r="Q91" s="850"/>
      <c r="R91" s="850"/>
    </row>
    <row r="92" spans="1:20" ht="33.75" customHeight="1" x14ac:dyDescent="0.25">
      <c r="A92" s="849"/>
      <c r="B92" s="850"/>
      <c r="C92" s="850"/>
      <c r="D92" s="850"/>
      <c r="E92" s="850"/>
      <c r="F92" s="850"/>
      <c r="G92" s="850"/>
      <c r="H92" s="441" t="s">
        <v>1056</v>
      </c>
      <c r="I92" s="441">
        <v>1</v>
      </c>
      <c r="J92" s="850"/>
      <c r="K92" s="872"/>
      <c r="L92" s="870"/>
      <c r="M92" s="870"/>
      <c r="N92" s="870"/>
      <c r="O92" s="870"/>
      <c r="P92" s="870"/>
      <c r="Q92" s="850"/>
      <c r="R92" s="850"/>
    </row>
    <row r="93" spans="1:20" ht="225" x14ac:dyDescent="0.25">
      <c r="A93" s="444">
        <v>21</v>
      </c>
      <c r="B93" s="441">
        <v>6</v>
      </c>
      <c r="C93" s="441">
        <v>2</v>
      </c>
      <c r="D93" s="441">
        <v>3</v>
      </c>
      <c r="E93" s="441" t="s">
        <v>1057</v>
      </c>
      <c r="F93" s="441" t="s">
        <v>2941</v>
      </c>
      <c r="G93" s="441" t="s">
        <v>1058</v>
      </c>
      <c r="H93" s="441" t="s">
        <v>1059</v>
      </c>
      <c r="I93" s="476" t="s">
        <v>2942</v>
      </c>
      <c r="J93" s="441" t="s">
        <v>544</v>
      </c>
      <c r="K93" s="469" t="s">
        <v>38</v>
      </c>
      <c r="L93" s="477"/>
      <c r="M93" s="443">
        <v>108952</v>
      </c>
      <c r="N93" s="478"/>
      <c r="O93" s="443">
        <v>108952</v>
      </c>
      <c r="P93" s="478"/>
      <c r="Q93" s="441" t="s">
        <v>1026</v>
      </c>
      <c r="R93" s="441" t="s">
        <v>914</v>
      </c>
    </row>
    <row r="94" spans="1:20" ht="121.5" customHeight="1" x14ac:dyDescent="0.25">
      <c r="A94" s="849">
        <v>22</v>
      </c>
      <c r="B94" s="849" t="s">
        <v>933</v>
      </c>
      <c r="C94" s="849" t="s">
        <v>1060</v>
      </c>
      <c r="D94" s="849">
        <v>7</v>
      </c>
      <c r="E94" s="850" t="s">
        <v>1061</v>
      </c>
      <c r="F94" s="850" t="s">
        <v>1062</v>
      </c>
      <c r="G94" s="850" t="s">
        <v>1063</v>
      </c>
      <c r="H94" s="441" t="s">
        <v>1064</v>
      </c>
      <c r="I94" s="441">
        <v>1</v>
      </c>
      <c r="J94" s="850" t="s">
        <v>1065</v>
      </c>
      <c r="K94" s="849" t="s">
        <v>53</v>
      </c>
      <c r="L94" s="849" t="s">
        <v>481</v>
      </c>
      <c r="M94" s="868">
        <v>87945</v>
      </c>
      <c r="N94" s="868">
        <v>0</v>
      </c>
      <c r="O94" s="868">
        <v>87945</v>
      </c>
      <c r="P94" s="868">
        <v>0</v>
      </c>
      <c r="Q94" s="850" t="s">
        <v>1026</v>
      </c>
      <c r="R94" s="850" t="s">
        <v>914</v>
      </c>
    </row>
    <row r="95" spans="1:20" ht="85.5" customHeight="1" x14ac:dyDescent="0.25">
      <c r="A95" s="849"/>
      <c r="B95" s="849"/>
      <c r="C95" s="849"/>
      <c r="D95" s="849"/>
      <c r="E95" s="850"/>
      <c r="F95" s="850"/>
      <c r="G95" s="850"/>
      <c r="H95" s="441" t="s">
        <v>1066</v>
      </c>
      <c r="I95" s="441">
        <v>10</v>
      </c>
      <c r="J95" s="850"/>
      <c r="K95" s="849"/>
      <c r="L95" s="849"/>
      <c r="M95" s="869"/>
      <c r="N95" s="869"/>
      <c r="O95" s="869"/>
      <c r="P95" s="869"/>
      <c r="Q95" s="850"/>
      <c r="R95" s="850"/>
    </row>
    <row r="96" spans="1:20" ht="129" customHeight="1" x14ac:dyDescent="0.25">
      <c r="A96" s="441">
        <v>23</v>
      </c>
      <c r="B96" s="441">
        <v>6</v>
      </c>
      <c r="C96" s="441">
        <v>2</v>
      </c>
      <c r="D96" s="441">
        <v>3</v>
      </c>
      <c r="E96" s="441" t="s">
        <v>1067</v>
      </c>
      <c r="F96" s="441" t="s">
        <v>1068</v>
      </c>
      <c r="G96" s="441" t="s">
        <v>55</v>
      </c>
      <c r="H96" s="441" t="s">
        <v>983</v>
      </c>
      <c r="I96" s="441">
        <v>1</v>
      </c>
      <c r="J96" s="441" t="s">
        <v>1069</v>
      </c>
      <c r="K96" s="441"/>
      <c r="L96" s="441" t="s">
        <v>89</v>
      </c>
      <c r="M96" s="441"/>
      <c r="N96" s="443">
        <v>35000</v>
      </c>
      <c r="O96" s="441"/>
      <c r="P96" s="443">
        <v>35000</v>
      </c>
      <c r="Q96" s="441" t="s">
        <v>1026</v>
      </c>
      <c r="R96" s="441" t="s">
        <v>914</v>
      </c>
    </row>
    <row r="97" spans="1:23" ht="109.5" customHeight="1" x14ac:dyDescent="0.25">
      <c r="A97" s="852">
        <v>24</v>
      </c>
      <c r="B97" s="849">
        <v>1</v>
      </c>
      <c r="C97" s="850">
        <v>1</v>
      </c>
      <c r="D97" s="849">
        <v>6</v>
      </c>
      <c r="E97" s="851" t="s">
        <v>1070</v>
      </c>
      <c r="F97" s="865" t="s">
        <v>1071</v>
      </c>
      <c r="G97" s="859" t="s">
        <v>1072</v>
      </c>
      <c r="H97" s="859" t="s">
        <v>1001</v>
      </c>
      <c r="I97" s="859">
        <v>2</v>
      </c>
      <c r="J97" s="859" t="s">
        <v>1073</v>
      </c>
      <c r="K97" s="862"/>
      <c r="L97" s="862" t="s">
        <v>45</v>
      </c>
      <c r="M97" s="855"/>
      <c r="N97" s="855">
        <v>1204000</v>
      </c>
      <c r="O97" s="855"/>
      <c r="P97" s="855">
        <v>1204000</v>
      </c>
      <c r="Q97" s="850" t="s">
        <v>1003</v>
      </c>
      <c r="R97" s="850" t="s">
        <v>1004</v>
      </c>
    </row>
    <row r="98" spans="1:23" ht="14.45" customHeight="1" x14ac:dyDescent="0.25">
      <c r="A98" s="849"/>
      <c r="B98" s="849"/>
      <c r="C98" s="850"/>
      <c r="D98" s="849"/>
      <c r="E98" s="851"/>
      <c r="F98" s="866"/>
      <c r="G98" s="860"/>
      <c r="H98" s="860"/>
      <c r="I98" s="860"/>
      <c r="J98" s="860"/>
      <c r="K98" s="863"/>
      <c r="L98" s="863"/>
      <c r="M98" s="856"/>
      <c r="N98" s="856"/>
      <c r="O98" s="856"/>
      <c r="P98" s="856"/>
      <c r="Q98" s="850"/>
      <c r="R98" s="850"/>
    </row>
    <row r="99" spans="1:23" ht="14.45" customHeight="1" x14ac:dyDescent="0.25">
      <c r="A99" s="849"/>
      <c r="B99" s="849"/>
      <c r="C99" s="850"/>
      <c r="D99" s="849"/>
      <c r="E99" s="851"/>
      <c r="F99" s="866"/>
      <c r="G99" s="860"/>
      <c r="H99" s="861"/>
      <c r="I99" s="861"/>
      <c r="J99" s="860"/>
      <c r="K99" s="863"/>
      <c r="L99" s="863"/>
      <c r="M99" s="856"/>
      <c r="N99" s="856"/>
      <c r="O99" s="856"/>
      <c r="P99" s="856"/>
      <c r="Q99" s="850"/>
      <c r="R99" s="850"/>
    </row>
    <row r="100" spans="1:23" x14ac:dyDescent="0.25">
      <c r="A100" s="849"/>
      <c r="B100" s="849"/>
      <c r="C100" s="850"/>
      <c r="D100" s="849"/>
      <c r="E100" s="851"/>
      <c r="F100" s="866"/>
      <c r="G100" s="861"/>
      <c r="H100" s="441" t="s">
        <v>56</v>
      </c>
      <c r="I100" s="441">
        <v>300</v>
      </c>
      <c r="J100" s="860"/>
      <c r="K100" s="863"/>
      <c r="L100" s="863"/>
      <c r="M100" s="856"/>
      <c r="N100" s="856"/>
      <c r="O100" s="856"/>
      <c r="P100" s="856"/>
      <c r="Q100" s="850"/>
      <c r="R100" s="850"/>
    </row>
    <row r="101" spans="1:23" ht="90" x14ac:dyDescent="0.25">
      <c r="A101" s="849"/>
      <c r="B101" s="849"/>
      <c r="C101" s="850"/>
      <c r="D101" s="849"/>
      <c r="E101" s="851"/>
      <c r="F101" s="866"/>
      <c r="G101" s="441" t="s">
        <v>1074</v>
      </c>
      <c r="H101" s="441" t="s">
        <v>922</v>
      </c>
      <c r="I101" s="467" t="s">
        <v>1075</v>
      </c>
      <c r="J101" s="860"/>
      <c r="K101" s="863"/>
      <c r="L101" s="863"/>
      <c r="M101" s="856"/>
      <c r="N101" s="856"/>
      <c r="O101" s="856"/>
      <c r="P101" s="856"/>
      <c r="Q101" s="850"/>
      <c r="R101" s="850"/>
    </row>
    <row r="102" spans="1:23" ht="75" x14ac:dyDescent="0.25">
      <c r="A102" s="849"/>
      <c r="B102" s="849"/>
      <c r="C102" s="850"/>
      <c r="D102" s="849"/>
      <c r="E102" s="851"/>
      <c r="F102" s="866"/>
      <c r="G102" s="441" t="s">
        <v>1076</v>
      </c>
      <c r="H102" s="441" t="s">
        <v>58</v>
      </c>
      <c r="I102" s="467" t="s">
        <v>41</v>
      </c>
      <c r="J102" s="860"/>
      <c r="K102" s="863"/>
      <c r="L102" s="863"/>
      <c r="M102" s="856"/>
      <c r="N102" s="856"/>
      <c r="O102" s="856"/>
      <c r="P102" s="856"/>
      <c r="Q102" s="850"/>
      <c r="R102" s="850"/>
    </row>
    <row r="103" spans="1:23" ht="75" x14ac:dyDescent="0.25">
      <c r="A103" s="849"/>
      <c r="B103" s="849"/>
      <c r="C103" s="850"/>
      <c r="D103" s="849"/>
      <c r="E103" s="851"/>
      <c r="F103" s="866"/>
      <c r="G103" s="441" t="s">
        <v>1077</v>
      </c>
      <c r="H103" s="441" t="s">
        <v>1078</v>
      </c>
      <c r="I103" s="467" t="s">
        <v>41</v>
      </c>
      <c r="J103" s="860"/>
      <c r="K103" s="863"/>
      <c r="L103" s="863"/>
      <c r="M103" s="856"/>
      <c r="N103" s="856"/>
      <c r="O103" s="856"/>
      <c r="P103" s="856"/>
      <c r="Q103" s="850"/>
      <c r="R103" s="850"/>
    </row>
    <row r="104" spans="1:23" ht="90" x14ac:dyDescent="0.25">
      <c r="A104" s="849"/>
      <c r="B104" s="849"/>
      <c r="C104" s="850"/>
      <c r="D104" s="849"/>
      <c r="E104" s="851"/>
      <c r="F104" s="866"/>
      <c r="G104" s="441" t="s">
        <v>1079</v>
      </c>
      <c r="H104" s="441" t="s">
        <v>1078</v>
      </c>
      <c r="I104" s="467" t="s">
        <v>1080</v>
      </c>
      <c r="J104" s="860"/>
      <c r="K104" s="863"/>
      <c r="L104" s="863"/>
      <c r="M104" s="857"/>
      <c r="N104" s="857"/>
      <c r="O104" s="857"/>
      <c r="P104" s="857"/>
      <c r="Q104" s="850"/>
      <c r="R104" s="850"/>
    </row>
    <row r="105" spans="1:23" ht="90" x14ac:dyDescent="0.25">
      <c r="A105" s="849"/>
      <c r="B105" s="849"/>
      <c r="C105" s="850"/>
      <c r="D105" s="849"/>
      <c r="E105" s="851"/>
      <c r="F105" s="866"/>
      <c r="G105" s="441" t="s">
        <v>1081</v>
      </c>
      <c r="H105" s="441" t="s">
        <v>1078</v>
      </c>
      <c r="I105" s="467" t="s">
        <v>41</v>
      </c>
      <c r="J105" s="860"/>
      <c r="K105" s="863"/>
      <c r="L105" s="863"/>
      <c r="M105" s="857"/>
      <c r="N105" s="857"/>
      <c r="O105" s="857"/>
      <c r="P105" s="857"/>
      <c r="Q105" s="850"/>
      <c r="R105" s="850"/>
    </row>
    <row r="106" spans="1:23" ht="75" x14ac:dyDescent="0.25">
      <c r="A106" s="849"/>
      <c r="B106" s="849"/>
      <c r="C106" s="850"/>
      <c r="D106" s="849"/>
      <c r="E106" s="851"/>
      <c r="F106" s="866"/>
      <c r="G106" s="441" t="s">
        <v>1082</v>
      </c>
      <c r="H106" s="441" t="s">
        <v>1083</v>
      </c>
      <c r="I106" s="467" t="s">
        <v>882</v>
      </c>
      <c r="J106" s="860"/>
      <c r="K106" s="863"/>
      <c r="L106" s="863"/>
      <c r="M106" s="857"/>
      <c r="N106" s="857"/>
      <c r="O106" s="857"/>
      <c r="P106" s="857"/>
      <c r="Q106" s="850"/>
      <c r="R106" s="850"/>
    </row>
    <row r="107" spans="1:23" ht="45" x14ac:dyDescent="0.25">
      <c r="A107" s="849"/>
      <c r="B107" s="849"/>
      <c r="C107" s="850"/>
      <c r="D107" s="849"/>
      <c r="E107" s="851"/>
      <c r="F107" s="866"/>
      <c r="G107" s="441" t="s">
        <v>1084</v>
      </c>
      <c r="H107" s="441" t="s">
        <v>1085</v>
      </c>
      <c r="I107" s="467" t="s">
        <v>202</v>
      </c>
      <c r="J107" s="860"/>
      <c r="K107" s="863"/>
      <c r="L107" s="863"/>
      <c r="M107" s="857"/>
      <c r="N107" s="857"/>
      <c r="O107" s="857"/>
      <c r="P107" s="857"/>
      <c r="Q107" s="850"/>
      <c r="R107" s="850"/>
    </row>
    <row r="108" spans="1:23" ht="45" x14ac:dyDescent="0.25">
      <c r="A108" s="849"/>
      <c r="B108" s="849"/>
      <c r="C108" s="850"/>
      <c r="D108" s="849"/>
      <c r="E108" s="851"/>
      <c r="F108" s="867"/>
      <c r="G108" s="441" t="s">
        <v>1086</v>
      </c>
      <c r="H108" s="441" t="s">
        <v>1087</v>
      </c>
      <c r="I108" s="467" t="s">
        <v>41</v>
      </c>
      <c r="J108" s="861"/>
      <c r="K108" s="864"/>
      <c r="L108" s="864"/>
      <c r="M108" s="858"/>
      <c r="N108" s="858"/>
      <c r="O108" s="858"/>
      <c r="P108" s="858"/>
      <c r="Q108" s="850"/>
      <c r="R108" s="850"/>
    </row>
    <row r="109" spans="1:23" ht="351.6" customHeight="1" x14ac:dyDescent="0.25">
      <c r="A109" s="479">
        <v>25</v>
      </c>
      <c r="B109" s="444">
        <v>1</v>
      </c>
      <c r="C109" s="444">
        <v>1</v>
      </c>
      <c r="D109" s="444">
        <v>6</v>
      </c>
      <c r="E109" s="441" t="s">
        <v>1088</v>
      </c>
      <c r="F109" s="441" t="s">
        <v>1089</v>
      </c>
      <c r="G109" s="441" t="s">
        <v>1090</v>
      </c>
      <c r="H109" s="441">
        <v>500</v>
      </c>
      <c r="I109" s="441" t="s">
        <v>1091</v>
      </c>
      <c r="J109" s="441" t="s">
        <v>1092</v>
      </c>
      <c r="K109" s="478"/>
      <c r="L109" s="441" t="s">
        <v>1093</v>
      </c>
      <c r="M109" s="480">
        <v>0</v>
      </c>
      <c r="N109" s="480">
        <v>249000</v>
      </c>
      <c r="O109" s="480">
        <v>0</v>
      </c>
      <c r="P109" s="480">
        <v>249000</v>
      </c>
      <c r="Q109" s="441" t="s">
        <v>997</v>
      </c>
      <c r="R109" s="441" t="s">
        <v>955</v>
      </c>
      <c r="S109" s="853"/>
      <c r="T109" s="854"/>
      <c r="U109" s="854"/>
      <c r="V109" s="854"/>
      <c r="W109" s="854"/>
    </row>
    <row r="110" spans="1:23" ht="20.25" customHeight="1" x14ac:dyDescent="0.25">
      <c r="Q110" s="143"/>
    </row>
    <row r="111" spans="1:23" x14ac:dyDescent="0.25">
      <c r="M111" s="699"/>
      <c r="N111" s="702" t="s">
        <v>35</v>
      </c>
      <c r="O111" s="702"/>
      <c r="P111" s="702"/>
    </row>
    <row r="112" spans="1:23" x14ac:dyDescent="0.25">
      <c r="M112" s="700"/>
      <c r="N112" s="702" t="s">
        <v>36</v>
      </c>
      <c r="O112" s="702" t="s">
        <v>37</v>
      </c>
      <c r="P112" s="702"/>
    </row>
    <row r="113" spans="13:17" x14ac:dyDescent="0.25">
      <c r="M113" s="701"/>
      <c r="N113" s="702"/>
      <c r="O113" s="57">
        <v>2020</v>
      </c>
      <c r="P113" s="57">
        <v>2021</v>
      </c>
    </row>
    <row r="114" spans="13:17" x14ac:dyDescent="0.25">
      <c r="M114" s="57" t="s">
        <v>2931</v>
      </c>
      <c r="N114" s="55">
        <v>25</v>
      </c>
      <c r="O114" s="25">
        <f>O7+O9+O14+O18+O20+O23+O30+O32+O39+O42+O46+O51+O65+O69+O74+O75+O76+O93+O94</f>
        <v>1313633.2</v>
      </c>
      <c r="P114" s="31">
        <f>P9+P14+P18+P20+P23+P32+P36+P39+P42+P46+P52+P59+P63+P64+P65+P66+P76+P79+P84+P96+P97+P109</f>
        <v>5168000</v>
      </c>
      <c r="Q114" s="144"/>
    </row>
    <row r="117" spans="13:17" x14ac:dyDescent="0.25">
      <c r="P117" s="144"/>
    </row>
  </sheetData>
  <mergeCells count="347">
    <mergeCell ref="H4:I4"/>
    <mergeCell ref="K4:L4"/>
    <mergeCell ref="M4:N4"/>
    <mergeCell ref="O4:P4"/>
    <mergeCell ref="A7:A8"/>
    <mergeCell ref="B7:B8"/>
    <mergeCell ref="C7:C8"/>
    <mergeCell ref="D7:D8"/>
    <mergeCell ref="E7:E8"/>
    <mergeCell ref="F7:F8"/>
    <mergeCell ref="A4:A5"/>
    <mergeCell ref="B4:B5"/>
    <mergeCell ref="C4:C5"/>
    <mergeCell ref="D4:D5"/>
    <mergeCell ref="F4:F5"/>
    <mergeCell ref="G4:G5"/>
    <mergeCell ref="M7:M8"/>
    <mergeCell ref="N7:N8"/>
    <mergeCell ref="O7:O8"/>
    <mergeCell ref="P7:P8"/>
    <mergeCell ref="Q7:Q8"/>
    <mergeCell ref="R7:R8"/>
    <mergeCell ref="G7:G8"/>
    <mergeCell ref="H7:H8"/>
    <mergeCell ref="I7:I8"/>
    <mergeCell ref="J7:J8"/>
    <mergeCell ref="K7:K8"/>
    <mergeCell ref="L7:L8"/>
    <mergeCell ref="A9:A13"/>
    <mergeCell ref="B9:B13"/>
    <mergeCell ref="C9:C13"/>
    <mergeCell ref="D9:D13"/>
    <mergeCell ref="E9:E13"/>
    <mergeCell ref="O9:O13"/>
    <mergeCell ref="P9:P13"/>
    <mergeCell ref="Q9:Q13"/>
    <mergeCell ref="R9:R13"/>
    <mergeCell ref="G10:G11"/>
    <mergeCell ref="G12:G13"/>
    <mergeCell ref="F9:F13"/>
    <mergeCell ref="J9:J13"/>
    <mergeCell ref="K9:K13"/>
    <mergeCell ref="L9:L13"/>
    <mergeCell ref="M9:M13"/>
    <mergeCell ref="N9:N13"/>
    <mergeCell ref="P14:P17"/>
    <mergeCell ref="Q14:Q17"/>
    <mergeCell ref="R14:R17"/>
    <mergeCell ref="J14:J17"/>
    <mergeCell ref="K14:K17"/>
    <mergeCell ref="L14:L17"/>
    <mergeCell ref="M14:M17"/>
    <mergeCell ref="N14:N17"/>
    <mergeCell ref="O14:O17"/>
    <mergeCell ref="A14:A17"/>
    <mergeCell ref="B14:B17"/>
    <mergeCell ref="C14:C17"/>
    <mergeCell ref="D14:D17"/>
    <mergeCell ref="E14:E17"/>
    <mergeCell ref="F14:F17"/>
    <mergeCell ref="A18:A19"/>
    <mergeCell ref="B18:B19"/>
    <mergeCell ref="C18:C19"/>
    <mergeCell ref="D18:D19"/>
    <mergeCell ref="E18:E19"/>
    <mergeCell ref="F18:F19"/>
    <mergeCell ref="J18:J19"/>
    <mergeCell ref="Q18:Q19"/>
    <mergeCell ref="R18:R19"/>
    <mergeCell ref="K18:K19"/>
    <mergeCell ref="L18:L19"/>
    <mergeCell ref="M18:M19"/>
    <mergeCell ref="N18:N19"/>
    <mergeCell ref="O18:O19"/>
    <mergeCell ref="P18:P19"/>
    <mergeCell ref="F20:F22"/>
    <mergeCell ref="G20:G22"/>
    <mergeCell ref="J20:J22"/>
    <mergeCell ref="K20:K22"/>
    <mergeCell ref="L20:L22"/>
    <mergeCell ref="M20:M22"/>
    <mergeCell ref="A20:A22"/>
    <mergeCell ref="B20:B22"/>
    <mergeCell ref="C20:C22"/>
    <mergeCell ref="D20:D22"/>
    <mergeCell ref="E20:E22"/>
    <mergeCell ref="N20:N22"/>
    <mergeCell ref="O20:O22"/>
    <mergeCell ref="P20:P22"/>
    <mergeCell ref="Q20:Q22"/>
    <mergeCell ref="R20:R22"/>
    <mergeCell ref="H21:H22"/>
    <mergeCell ref="I21:I22"/>
    <mergeCell ref="R23:R29"/>
    <mergeCell ref="A23:A29"/>
    <mergeCell ref="B23:B29"/>
    <mergeCell ref="C23:C29"/>
    <mergeCell ref="D23:D29"/>
    <mergeCell ref="E23:E29"/>
    <mergeCell ref="F23:F29"/>
    <mergeCell ref="J23:J29"/>
    <mergeCell ref="K23:K29"/>
    <mergeCell ref="L23:L29"/>
    <mergeCell ref="G24:G25"/>
    <mergeCell ref="G26:G27"/>
    <mergeCell ref="G28:G29"/>
    <mergeCell ref="M23:M29"/>
    <mergeCell ref="N23:N29"/>
    <mergeCell ref="O23:O29"/>
    <mergeCell ref="P23:P29"/>
    <mergeCell ref="Q23:Q29"/>
    <mergeCell ref="P30:P31"/>
    <mergeCell ref="Q30:Q31"/>
    <mergeCell ref="R30:R31"/>
    <mergeCell ref="J30:J31"/>
    <mergeCell ref="K30:K31"/>
    <mergeCell ref="L30:L31"/>
    <mergeCell ref="M30:M31"/>
    <mergeCell ref="N30:N31"/>
    <mergeCell ref="O30:O31"/>
    <mergeCell ref="A30:A31"/>
    <mergeCell ref="B30:B31"/>
    <mergeCell ref="C30:C31"/>
    <mergeCell ref="D30:D31"/>
    <mergeCell ref="E30:E31"/>
    <mergeCell ref="F30:F31"/>
    <mergeCell ref="G30:G31"/>
    <mergeCell ref="O32:O35"/>
    <mergeCell ref="P32:P35"/>
    <mergeCell ref="A32:A35"/>
    <mergeCell ref="B32:B35"/>
    <mergeCell ref="C32:C35"/>
    <mergeCell ref="D32:D35"/>
    <mergeCell ref="E32:E35"/>
    <mergeCell ref="F32:F35"/>
    <mergeCell ref="Q32:Q35"/>
    <mergeCell ref="R32:R35"/>
    <mergeCell ref="S34:V35"/>
    <mergeCell ref="G32:G35"/>
    <mergeCell ref="J32:J35"/>
    <mergeCell ref="K32:K35"/>
    <mergeCell ref="L32:L35"/>
    <mergeCell ref="M32:M35"/>
    <mergeCell ref="N32:N35"/>
    <mergeCell ref="O36:O38"/>
    <mergeCell ref="P36:P38"/>
    <mergeCell ref="Q36:Q38"/>
    <mergeCell ref="R36:R38"/>
    <mergeCell ref="G36:G38"/>
    <mergeCell ref="J36:J38"/>
    <mergeCell ref="K36:K38"/>
    <mergeCell ref="L36:L38"/>
    <mergeCell ref="M36:M38"/>
    <mergeCell ref="N36:N38"/>
    <mergeCell ref="A36:A38"/>
    <mergeCell ref="B36:B38"/>
    <mergeCell ref="C36:C38"/>
    <mergeCell ref="D36:D38"/>
    <mergeCell ref="E36:E38"/>
    <mergeCell ref="F36:F38"/>
    <mergeCell ref="A39:A41"/>
    <mergeCell ref="B39:B41"/>
    <mergeCell ref="C39:C41"/>
    <mergeCell ref="D39:D41"/>
    <mergeCell ref="E39:E41"/>
    <mergeCell ref="F39:F41"/>
    <mergeCell ref="F42:F45"/>
    <mergeCell ref="J42:J45"/>
    <mergeCell ref="S45:X45"/>
    <mergeCell ref="S41:X41"/>
    <mergeCell ref="G39:G41"/>
    <mergeCell ref="J39:J41"/>
    <mergeCell ref="K39:K41"/>
    <mergeCell ref="L39:L41"/>
    <mergeCell ref="M39:M41"/>
    <mergeCell ref="N39:N41"/>
    <mergeCell ref="N42:N45"/>
    <mergeCell ref="O42:O45"/>
    <mergeCell ref="P42:P45"/>
    <mergeCell ref="R39:R41"/>
    <mergeCell ref="O39:O41"/>
    <mergeCell ref="P39:P41"/>
    <mergeCell ref="Q39:Q41"/>
    <mergeCell ref="Q46:Q50"/>
    <mergeCell ref="R46:R50"/>
    <mergeCell ref="L46:L50"/>
    <mergeCell ref="M46:M50"/>
    <mergeCell ref="N46:N50"/>
    <mergeCell ref="O46:O50"/>
    <mergeCell ref="A42:A45"/>
    <mergeCell ref="J46:J50"/>
    <mergeCell ref="K46:K50"/>
    <mergeCell ref="Q42:Q45"/>
    <mergeCell ref="A46:A50"/>
    <mergeCell ref="B46:B50"/>
    <mergeCell ref="C46:C50"/>
    <mergeCell ref="D46:D50"/>
    <mergeCell ref="E46:E50"/>
    <mergeCell ref="F46:F50"/>
    <mergeCell ref="K42:K45"/>
    <mergeCell ref="L42:L45"/>
    <mergeCell ref="M42:M45"/>
    <mergeCell ref="R42:R45"/>
    <mergeCell ref="B42:B45"/>
    <mergeCell ref="C42:C45"/>
    <mergeCell ref="D42:D45"/>
    <mergeCell ref="E42:E45"/>
    <mergeCell ref="G59:G62"/>
    <mergeCell ref="A52:A68"/>
    <mergeCell ref="B52:B68"/>
    <mergeCell ref="C52:C68"/>
    <mergeCell ref="D52:D68"/>
    <mergeCell ref="E52:E68"/>
    <mergeCell ref="F52:F68"/>
    <mergeCell ref="P46:P50"/>
    <mergeCell ref="O52:O58"/>
    <mergeCell ref="P52:P58"/>
    <mergeCell ref="G66:G68"/>
    <mergeCell ref="G52:G58"/>
    <mergeCell ref="Q52:Q68"/>
    <mergeCell ref="R52:R68"/>
    <mergeCell ref="H53:H58"/>
    <mergeCell ref="I53:I58"/>
    <mergeCell ref="J59:J62"/>
    <mergeCell ref="M59:M62"/>
    <mergeCell ref="N59:N62"/>
    <mergeCell ref="O59:O62"/>
    <mergeCell ref="P59:P62"/>
    <mergeCell ref="H60:H62"/>
    <mergeCell ref="I60:I62"/>
    <mergeCell ref="J66:J67"/>
    <mergeCell ref="M66:M68"/>
    <mergeCell ref="N66:N68"/>
    <mergeCell ref="O66:O68"/>
    <mergeCell ref="P66:P68"/>
    <mergeCell ref="J52:J58"/>
    <mergeCell ref="K52:K68"/>
    <mergeCell ref="L52:L68"/>
    <mergeCell ref="M52:M58"/>
    <mergeCell ref="N52:N58"/>
    <mergeCell ref="A69:A73"/>
    <mergeCell ref="B69:B73"/>
    <mergeCell ref="C69:C73"/>
    <mergeCell ref="D69:D73"/>
    <mergeCell ref="E69:E73"/>
    <mergeCell ref="R69:R73"/>
    <mergeCell ref="H71:H72"/>
    <mergeCell ref="I71:I72"/>
    <mergeCell ref="A76:A78"/>
    <mergeCell ref="B76:B78"/>
    <mergeCell ref="C76:C78"/>
    <mergeCell ref="D76:D78"/>
    <mergeCell ref="E76:E78"/>
    <mergeCell ref="F76:F78"/>
    <mergeCell ref="L69:L73"/>
    <mergeCell ref="M69:M73"/>
    <mergeCell ref="N69:N73"/>
    <mergeCell ref="O69:O73"/>
    <mergeCell ref="P69:P73"/>
    <mergeCell ref="Q69:Q73"/>
    <mergeCell ref="F69:F73"/>
    <mergeCell ref="G69:G73"/>
    <mergeCell ref="H69:H70"/>
    <mergeCell ref="I69:I70"/>
    <mergeCell ref="J69:J73"/>
    <mergeCell ref="D79:D83"/>
    <mergeCell ref="E79:E83"/>
    <mergeCell ref="F79:F83"/>
    <mergeCell ref="Q76:Q78"/>
    <mergeCell ref="R76:R78"/>
    <mergeCell ref="G76:G78"/>
    <mergeCell ref="J76:J78"/>
    <mergeCell ref="K76:K78"/>
    <mergeCell ref="L76:L78"/>
    <mergeCell ref="M76:M78"/>
    <mergeCell ref="N76:N78"/>
    <mergeCell ref="O79:O83"/>
    <mergeCell ref="P79:P83"/>
    <mergeCell ref="Q79:Q83"/>
    <mergeCell ref="R79:R83"/>
    <mergeCell ref="M79:M83"/>
    <mergeCell ref="N79:N83"/>
    <mergeCell ref="K69:K73"/>
    <mergeCell ref="O76:O78"/>
    <mergeCell ref="P76:P78"/>
    <mergeCell ref="R84:R92"/>
    <mergeCell ref="A79:A83"/>
    <mergeCell ref="B79:B83"/>
    <mergeCell ref="C79:C83"/>
    <mergeCell ref="F84:F92"/>
    <mergeCell ref="G84:G92"/>
    <mergeCell ref="J84:J92"/>
    <mergeCell ref="K84:K92"/>
    <mergeCell ref="L84:L92"/>
    <mergeCell ref="M84:M92"/>
    <mergeCell ref="A84:A92"/>
    <mergeCell ref="B84:B92"/>
    <mergeCell ref="C84:C92"/>
    <mergeCell ref="D84:D92"/>
    <mergeCell ref="E84:E92"/>
    <mergeCell ref="G79:G83"/>
    <mergeCell ref="J79:J83"/>
    <mergeCell ref="K79:K83"/>
    <mergeCell ref="L79:L83"/>
    <mergeCell ref="J94:J95"/>
    <mergeCell ref="K94:K95"/>
    <mergeCell ref="L94:L95"/>
    <mergeCell ref="M94:M95"/>
    <mergeCell ref="N94:N95"/>
    <mergeCell ref="N84:N92"/>
    <mergeCell ref="O84:O92"/>
    <mergeCell ref="P84:P92"/>
    <mergeCell ref="Q84:Q92"/>
    <mergeCell ref="F94:F95"/>
    <mergeCell ref="S109:W109"/>
    <mergeCell ref="M111:M113"/>
    <mergeCell ref="N111:P111"/>
    <mergeCell ref="N112:N113"/>
    <mergeCell ref="O112:P112"/>
    <mergeCell ref="M97:M108"/>
    <mergeCell ref="N97:N108"/>
    <mergeCell ref="O97:O108"/>
    <mergeCell ref="P97:P108"/>
    <mergeCell ref="Q97:Q108"/>
    <mergeCell ref="R97:R108"/>
    <mergeCell ref="G97:G100"/>
    <mergeCell ref="H97:H99"/>
    <mergeCell ref="I97:I99"/>
    <mergeCell ref="J97:J108"/>
    <mergeCell ref="K97:K108"/>
    <mergeCell ref="L97:L108"/>
    <mergeCell ref="F97:F108"/>
    <mergeCell ref="O94:O95"/>
    <mergeCell ref="P94:P95"/>
    <mergeCell ref="Q94:Q95"/>
    <mergeCell ref="R94:R95"/>
    <mergeCell ref="G94:G95"/>
    <mergeCell ref="B97:B108"/>
    <mergeCell ref="C97:C108"/>
    <mergeCell ref="D97:D108"/>
    <mergeCell ref="E97:E108"/>
    <mergeCell ref="A94:A95"/>
    <mergeCell ref="B94:B95"/>
    <mergeCell ref="C94:C95"/>
    <mergeCell ref="D94:D95"/>
    <mergeCell ref="E94:E95"/>
    <mergeCell ref="A97:A10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46"/>
  <sheetViews>
    <sheetView topLeftCell="A28" zoomScale="70" zoomScaleNormal="70" workbookViewId="0">
      <selection activeCell="G48" sqref="G48"/>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ht="18.75" x14ac:dyDescent="0.3">
      <c r="A2" s="10" t="s">
        <v>1241</v>
      </c>
    </row>
    <row r="3" spans="1:19" x14ac:dyDescent="0.25">
      <c r="M3" s="2"/>
      <c r="N3" s="2"/>
      <c r="O3" s="2"/>
      <c r="P3" s="2"/>
    </row>
    <row r="4" spans="1:19" s="4" customFormat="1" ht="53.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45" t="s">
        <v>14</v>
      </c>
      <c r="I5" s="45" t="s">
        <v>15</v>
      </c>
      <c r="J5" s="627"/>
      <c r="K5" s="46">
        <v>2020</v>
      </c>
      <c r="L5" s="46">
        <v>2021</v>
      </c>
      <c r="M5" s="5">
        <v>2020</v>
      </c>
      <c r="N5" s="5">
        <v>2021</v>
      </c>
      <c r="O5" s="5">
        <v>2020</v>
      </c>
      <c r="P5" s="5">
        <v>2021</v>
      </c>
      <c r="Q5" s="627"/>
      <c r="R5" s="629"/>
      <c r="S5" s="3"/>
    </row>
    <row r="6" spans="1:19" s="4" customFormat="1" x14ac:dyDescent="0.2">
      <c r="A6" s="43" t="s">
        <v>16</v>
      </c>
      <c r="B6" s="45" t="s">
        <v>17</v>
      </c>
      <c r="C6" s="45" t="s">
        <v>18</v>
      </c>
      <c r="D6" s="45" t="s">
        <v>19</v>
      </c>
      <c r="E6" s="43" t="s">
        <v>20</v>
      </c>
      <c r="F6" s="43" t="s">
        <v>21</v>
      </c>
      <c r="G6" s="43" t="s">
        <v>22</v>
      </c>
      <c r="H6" s="45" t="s">
        <v>23</v>
      </c>
      <c r="I6" s="45" t="s">
        <v>24</v>
      </c>
      <c r="J6" s="43" t="s">
        <v>25</v>
      </c>
      <c r="K6" s="46" t="s">
        <v>26</v>
      </c>
      <c r="L6" s="46" t="s">
        <v>27</v>
      </c>
      <c r="M6" s="47" t="s">
        <v>28</v>
      </c>
      <c r="N6" s="47" t="s">
        <v>29</v>
      </c>
      <c r="O6" s="47" t="s">
        <v>30</v>
      </c>
      <c r="P6" s="47" t="s">
        <v>31</v>
      </c>
      <c r="Q6" s="43" t="s">
        <v>32</v>
      </c>
      <c r="R6" s="45" t="s">
        <v>33</v>
      </c>
      <c r="S6" s="3"/>
    </row>
    <row r="7" spans="1:19" s="8" customFormat="1" ht="60" x14ac:dyDescent="0.25">
      <c r="A7" s="634">
        <v>1</v>
      </c>
      <c r="B7" s="636" t="s">
        <v>77</v>
      </c>
      <c r="C7" s="636">
        <v>2.2999999999999998</v>
      </c>
      <c r="D7" s="630">
        <v>10</v>
      </c>
      <c r="E7" s="632" t="s">
        <v>78</v>
      </c>
      <c r="F7" s="630" t="s">
        <v>79</v>
      </c>
      <c r="G7" s="632" t="s">
        <v>80</v>
      </c>
      <c r="H7" s="44" t="s">
        <v>81</v>
      </c>
      <c r="I7" s="27" t="s">
        <v>41</v>
      </c>
      <c r="J7" s="632" t="s">
        <v>82</v>
      </c>
      <c r="K7" s="647" t="s">
        <v>40</v>
      </c>
      <c r="L7" s="647" t="s">
        <v>83</v>
      </c>
      <c r="M7" s="645">
        <v>76600</v>
      </c>
      <c r="N7" s="638" t="s">
        <v>83</v>
      </c>
      <c r="O7" s="645">
        <v>76600</v>
      </c>
      <c r="P7" s="645" t="s">
        <v>83</v>
      </c>
      <c r="Q7" s="632" t="s">
        <v>84</v>
      </c>
      <c r="R7" s="630" t="s">
        <v>85</v>
      </c>
      <c r="S7" s="12"/>
    </row>
    <row r="8" spans="1:19" s="8" customFormat="1" ht="78.75" customHeight="1" x14ac:dyDescent="0.25">
      <c r="A8" s="635"/>
      <c r="B8" s="637"/>
      <c r="C8" s="637"/>
      <c r="D8" s="631"/>
      <c r="E8" s="633"/>
      <c r="F8" s="631"/>
      <c r="G8" s="633"/>
      <c r="H8" s="11" t="s">
        <v>86</v>
      </c>
      <c r="I8" s="27" t="s">
        <v>87</v>
      </c>
      <c r="J8" s="633"/>
      <c r="K8" s="648"/>
      <c r="L8" s="648"/>
      <c r="M8" s="646"/>
      <c r="N8" s="640"/>
      <c r="O8" s="646"/>
      <c r="P8" s="646"/>
      <c r="Q8" s="633"/>
      <c r="R8" s="631"/>
      <c r="S8" s="12"/>
    </row>
    <row r="9" spans="1:19" x14ac:dyDescent="0.25">
      <c r="A9" s="634">
        <v>2</v>
      </c>
      <c r="B9" s="638" t="s">
        <v>91</v>
      </c>
      <c r="C9" s="638">
        <v>1</v>
      </c>
      <c r="D9" s="638">
        <v>6</v>
      </c>
      <c r="E9" s="641" t="s">
        <v>92</v>
      </c>
      <c r="F9" s="641" t="s">
        <v>93</v>
      </c>
      <c r="G9" s="638" t="s">
        <v>57</v>
      </c>
      <c r="H9" s="71" t="s">
        <v>58</v>
      </c>
      <c r="I9" s="33">
        <v>1</v>
      </c>
      <c r="J9" s="641" t="s">
        <v>94</v>
      </c>
      <c r="K9" s="638" t="s">
        <v>34</v>
      </c>
      <c r="L9" s="638" t="s">
        <v>83</v>
      </c>
      <c r="M9" s="645">
        <v>60000</v>
      </c>
      <c r="N9" s="653" t="s">
        <v>83</v>
      </c>
      <c r="O9" s="645">
        <v>60000</v>
      </c>
      <c r="P9" s="638" t="s">
        <v>83</v>
      </c>
      <c r="Q9" s="641" t="s">
        <v>84</v>
      </c>
      <c r="R9" s="641" t="s">
        <v>85</v>
      </c>
    </row>
    <row r="10" spans="1:19" ht="30" x14ac:dyDescent="0.25">
      <c r="A10" s="663"/>
      <c r="B10" s="639"/>
      <c r="C10" s="639"/>
      <c r="D10" s="639"/>
      <c r="E10" s="642"/>
      <c r="F10" s="642"/>
      <c r="G10" s="639"/>
      <c r="H10" s="72" t="s">
        <v>90</v>
      </c>
      <c r="I10" s="73">
        <v>17</v>
      </c>
      <c r="J10" s="642"/>
      <c r="K10" s="639"/>
      <c r="L10" s="639"/>
      <c r="M10" s="652"/>
      <c r="N10" s="654"/>
      <c r="O10" s="652"/>
      <c r="P10" s="639"/>
      <c r="Q10" s="642"/>
      <c r="R10" s="642"/>
    </row>
    <row r="11" spans="1:19" ht="30" x14ac:dyDescent="0.25">
      <c r="A11" s="663"/>
      <c r="B11" s="639"/>
      <c r="C11" s="639"/>
      <c r="D11" s="639"/>
      <c r="E11" s="642"/>
      <c r="F11" s="642"/>
      <c r="G11" s="639"/>
      <c r="H11" s="71" t="s">
        <v>95</v>
      </c>
      <c r="I11" s="33">
        <v>6</v>
      </c>
      <c r="J11" s="642"/>
      <c r="K11" s="639"/>
      <c r="L11" s="639"/>
      <c r="M11" s="652"/>
      <c r="N11" s="654"/>
      <c r="O11" s="652"/>
      <c r="P11" s="639"/>
      <c r="Q11" s="642"/>
      <c r="R11" s="642"/>
    </row>
    <row r="12" spans="1:19" ht="42" customHeight="1" x14ac:dyDescent="0.25">
      <c r="A12" s="635"/>
      <c r="B12" s="640"/>
      <c r="C12" s="640"/>
      <c r="D12" s="640"/>
      <c r="E12" s="643"/>
      <c r="F12" s="643"/>
      <c r="G12" s="640"/>
      <c r="H12" s="33" t="s">
        <v>96</v>
      </c>
      <c r="I12" s="33">
        <v>6</v>
      </c>
      <c r="J12" s="643"/>
      <c r="K12" s="640"/>
      <c r="L12" s="640"/>
      <c r="M12" s="646"/>
      <c r="N12" s="655"/>
      <c r="O12" s="646"/>
      <c r="P12" s="640"/>
      <c r="Q12" s="643"/>
      <c r="R12" s="643"/>
    </row>
    <row r="13" spans="1:19" ht="48" customHeight="1" x14ac:dyDescent="0.25">
      <c r="A13" s="636">
        <v>3</v>
      </c>
      <c r="B13" s="657" t="s">
        <v>234</v>
      </c>
      <c r="C13" s="657" t="s">
        <v>201</v>
      </c>
      <c r="D13" s="657">
        <v>3</v>
      </c>
      <c r="E13" s="630" t="s">
        <v>235</v>
      </c>
      <c r="F13" s="657" t="s">
        <v>236</v>
      </c>
      <c r="G13" s="660" t="s">
        <v>237</v>
      </c>
      <c r="H13" s="315" t="s">
        <v>200</v>
      </c>
      <c r="I13" s="315">
        <v>1</v>
      </c>
      <c r="J13" s="657" t="s">
        <v>238</v>
      </c>
      <c r="K13" s="657" t="s">
        <v>83</v>
      </c>
      <c r="L13" s="657" t="s">
        <v>34</v>
      </c>
      <c r="M13" s="667" t="s">
        <v>239</v>
      </c>
      <c r="N13" s="664">
        <v>30000</v>
      </c>
      <c r="O13" s="667" t="s">
        <v>83</v>
      </c>
      <c r="P13" s="664">
        <v>30000</v>
      </c>
      <c r="Q13" s="657" t="s">
        <v>84</v>
      </c>
      <c r="R13" s="657" t="s">
        <v>85</v>
      </c>
    </row>
    <row r="14" spans="1:19" ht="27" customHeight="1" x14ac:dyDescent="0.25">
      <c r="A14" s="670"/>
      <c r="B14" s="658"/>
      <c r="C14" s="658"/>
      <c r="D14" s="658"/>
      <c r="E14" s="656"/>
      <c r="F14" s="658"/>
      <c r="G14" s="661"/>
      <c r="H14" s="316" t="s">
        <v>240</v>
      </c>
      <c r="I14" s="317" t="s">
        <v>241</v>
      </c>
      <c r="J14" s="658"/>
      <c r="K14" s="658"/>
      <c r="L14" s="658"/>
      <c r="M14" s="668"/>
      <c r="N14" s="665"/>
      <c r="O14" s="668"/>
      <c r="P14" s="665"/>
      <c r="Q14" s="658"/>
      <c r="R14" s="658"/>
    </row>
    <row r="15" spans="1:19" ht="30" x14ac:dyDescent="0.25">
      <c r="A15" s="637"/>
      <c r="B15" s="659"/>
      <c r="C15" s="659"/>
      <c r="D15" s="659"/>
      <c r="E15" s="631"/>
      <c r="F15" s="659"/>
      <c r="G15" s="662"/>
      <c r="H15" s="316" t="s">
        <v>242</v>
      </c>
      <c r="I15" s="316">
        <v>1</v>
      </c>
      <c r="J15" s="659"/>
      <c r="K15" s="658"/>
      <c r="L15" s="658"/>
      <c r="M15" s="668"/>
      <c r="N15" s="665"/>
      <c r="O15" s="669"/>
      <c r="P15" s="666"/>
      <c r="Q15" s="659"/>
      <c r="R15" s="659"/>
    </row>
    <row r="16" spans="1:19" ht="32.25" customHeight="1" x14ac:dyDescent="0.25">
      <c r="A16" s="660">
        <v>4</v>
      </c>
      <c r="B16" s="657" t="s">
        <v>91</v>
      </c>
      <c r="C16" s="657" t="s">
        <v>201</v>
      </c>
      <c r="D16" s="657">
        <v>3</v>
      </c>
      <c r="E16" s="630" t="s">
        <v>243</v>
      </c>
      <c r="F16" s="657" t="s">
        <v>244</v>
      </c>
      <c r="G16" s="660" t="s">
        <v>57</v>
      </c>
      <c r="H16" s="315" t="s">
        <v>58</v>
      </c>
      <c r="I16" s="315">
        <v>1</v>
      </c>
      <c r="J16" s="657" t="s">
        <v>238</v>
      </c>
      <c r="K16" s="657" t="s">
        <v>83</v>
      </c>
      <c r="L16" s="657" t="s">
        <v>34</v>
      </c>
      <c r="M16" s="667" t="s">
        <v>83</v>
      </c>
      <c r="N16" s="664">
        <v>35000</v>
      </c>
      <c r="O16" s="667" t="s">
        <v>83</v>
      </c>
      <c r="P16" s="664">
        <v>35000</v>
      </c>
      <c r="Q16" s="657" t="s">
        <v>84</v>
      </c>
      <c r="R16" s="657" t="s">
        <v>85</v>
      </c>
    </row>
    <row r="17" spans="1:18" ht="30" x14ac:dyDescent="0.25">
      <c r="A17" s="661"/>
      <c r="B17" s="658"/>
      <c r="C17" s="658"/>
      <c r="D17" s="658"/>
      <c r="E17" s="656"/>
      <c r="F17" s="658"/>
      <c r="G17" s="661"/>
      <c r="H17" s="315" t="s">
        <v>245</v>
      </c>
      <c r="I17" s="315" t="s">
        <v>246</v>
      </c>
      <c r="J17" s="658"/>
      <c r="K17" s="658"/>
      <c r="L17" s="658"/>
      <c r="M17" s="668"/>
      <c r="N17" s="665"/>
      <c r="O17" s="668"/>
      <c r="P17" s="665"/>
      <c r="Q17" s="658"/>
      <c r="R17" s="658"/>
    </row>
    <row r="18" spans="1:18" ht="30" x14ac:dyDescent="0.25">
      <c r="A18" s="662"/>
      <c r="B18" s="659"/>
      <c r="C18" s="659"/>
      <c r="D18" s="659"/>
      <c r="E18" s="631"/>
      <c r="F18" s="659"/>
      <c r="G18" s="662"/>
      <c r="H18" s="315" t="s">
        <v>95</v>
      </c>
      <c r="I18" s="317" t="s">
        <v>241</v>
      </c>
      <c r="J18" s="659"/>
      <c r="K18" s="659"/>
      <c r="L18" s="659"/>
      <c r="M18" s="669"/>
      <c r="N18" s="666"/>
      <c r="O18" s="669"/>
      <c r="P18" s="666"/>
      <c r="Q18" s="659"/>
      <c r="R18" s="659"/>
    </row>
    <row r="19" spans="1:18" ht="27" customHeight="1" x14ac:dyDescent="0.25">
      <c r="A19" s="660">
        <v>5</v>
      </c>
      <c r="B19" s="657" t="s">
        <v>91</v>
      </c>
      <c r="C19" s="657" t="s">
        <v>201</v>
      </c>
      <c r="D19" s="657">
        <v>3</v>
      </c>
      <c r="E19" s="630" t="s">
        <v>247</v>
      </c>
      <c r="F19" s="673" t="s">
        <v>248</v>
      </c>
      <c r="G19" s="660" t="s">
        <v>57</v>
      </c>
      <c r="H19" s="315" t="s">
        <v>58</v>
      </c>
      <c r="I19" s="315">
        <v>1</v>
      </c>
      <c r="J19" s="657" t="s">
        <v>238</v>
      </c>
      <c r="K19" s="657" t="s">
        <v>83</v>
      </c>
      <c r="L19" s="657" t="s">
        <v>34</v>
      </c>
      <c r="M19" s="667" t="s">
        <v>83</v>
      </c>
      <c r="N19" s="664">
        <v>30000</v>
      </c>
      <c r="O19" s="667" t="s">
        <v>83</v>
      </c>
      <c r="P19" s="664">
        <v>30000</v>
      </c>
      <c r="Q19" s="657" t="s">
        <v>84</v>
      </c>
      <c r="R19" s="657" t="s">
        <v>85</v>
      </c>
    </row>
    <row r="20" spans="1:18" ht="30" x14ac:dyDescent="0.25">
      <c r="A20" s="661"/>
      <c r="B20" s="658"/>
      <c r="C20" s="658"/>
      <c r="D20" s="658"/>
      <c r="E20" s="656"/>
      <c r="F20" s="674"/>
      <c r="G20" s="661"/>
      <c r="H20" s="315" t="s">
        <v>95</v>
      </c>
      <c r="I20" s="318" t="s">
        <v>241</v>
      </c>
      <c r="J20" s="658"/>
      <c r="K20" s="658"/>
      <c r="L20" s="658"/>
      <c r="M20" s="668"/>
      <c r="N20" s="665"/>
      <c r="O20" s="668"/>
      <c r="P20" s="665"/>
      <c r="Q20" s="658"/>
      <c r="R20" s="658"/>
    </row>
    <row r="21" spans="1:18" ht="30" x14ac:dyDescent="0.25">
      <c r="A21" s="661"/>
      <c r="B21" s="658"/>
      <c r="C21" s="658"/>
      <c r="D21" s="658"/>
      <c r="E21" s="656"/>
      <c r="F21" s="674"/>
      <c r="G21" s="661"/>
      <c r="H21" s="315" t="s">
        <v>245</v>
      </c>
      <c r="I21" s="318" t="s">
        <v>246</v>
      </c>
      <c r="J21" s="658"/>
      <c r="K21" s="658"/>
      <c r="L21" s="658"/>
      <c r="M21" s="668"/>
      <c r="N21" s="665"/>
      <c r="O21" s="668"/>
      <c r="P21" s="665"/>
      <c r="Q21" s="658"/>
      <c r="R21" s="658"/>
    </row>
    <row r="22" spans="1:18" ht="30" x14ac:dyDescent="0.25">
      <c r="A22" s="662"/>
      <c r="B22" s="659"/>
      <c r="C22" s="659"/>
      <c r="D22" s="659"/>
      <c r="E22" s="631"/>
      <c r="F22" s="675"/>
      <c r="G22" s="662"/>
      <c r="H22" s="315" t="s">
        <v>249</v>
      </c>
      <c r="I22" s="316" t="s">
        <v>250</v>
      </c>
      <c r="J22" s="659"/>
      <c r="K22" s="659"/>
      <c r="L22" s="659"/>
      <c r="M22" s="669"/>
      <c r="N22" s="666"/>
      <c r="O22" s="669"/>
      <c r="P22" s="666"/>
      <c r="Q22" s="659"/>
      <c r="R22" s="659"/>
    </row>
    <row r="23" spans="1:18" ht="60" x14ac:dyDescent="0.25">
      <c r="A23" s="660">
        <v>6</v>
      </c>
      <c r="B23" s="671" t="s">
        <v>251</v>
      </c>
      <c r="C23" s="636">
        <v>5</v>
      </c>
      <c r="D23" s="636">
        <v>4</v>
      </c>
      <c r="E23" s="657" t="s">
        <v>252</v>
      </c>
      <c r="F23" s="657" t="s">
        <v>253</v>
      </c>
      <c r="G23" s="673" t="s">
        <v>254</v>
      </c>
      <c r="H23" s="311" t="s">
        <v>255</v>
      </c>
      <c r="I23" s="316">
        <v>1</v>
      </c>
      <c r="J23" s="657" t="s">
        <v>256</v>
      </c>
      <c r="K23" s="657" t="s">
        <v>83</v>
      </c>
      <c r="L23" s="673" t="s">
        <v>45</v>
      </c>
      <c r="M23" s="657" t="s">
        <v>83</v>
      </c>
      <c r="N23" s="664">
        <v>16000</v>
      </c>
      <c r="O23" s="657" t="s">
        <v>83</v>
      </c>
      <c r="P23" s="664">
        <v>16000</v>
      </c>
      <c r="Q23" s="657" t="s">
        <v>84</v>
      </c>
      <c r="R23" s="657" t="s">
        <v>85</v>
      </c>
    </row>
    <row r="24" spans="1:18" ht="60" x14ac:dyDescent="0.25">
      <c r="A24" s="661"/>
      <c r="B24" s="672"/>
      <c r="C24" s="670"/>
      <c r="D24" s="670"/>
      <c r="E24" s="658"/>
      <c r="F24" s="658"/>
      <c r="G24" s="674"/>
      <c r="H24" s="306" t="s">
        <v>257</v>
      </c>
      <c r="I24" s="319" t="s">
        <v>258</v>
      </c>
      <c r="J24" s="658"/>
      <c r="K24" s="658"/>
      <c r="L24" s="674"/>
      <c r="M24" s="658"/>
      <c r="N24" s="665"/>
      <c r="O24" s="658"/>
      <c r="P24" s="665"/>
      <c r="Q24" s="658"/>
      <c r="R24" s="658"/>
    </row>
    <row r="25" spans="1:18" ht="33" customHeight="1" x14ac:dyDescent="0.25">
      <c r="A25" s="671">
        <v>7</v>
      </c>
      <c r="B25" s="671" t="s">
        <v>259</v>
      </c>
      <c r="C25" s="671">
        <v>1</v>
      </c>
      <c r="D25" s="671">
        <v>6</v>
      </c>
      <c r="E25" s="673" t="s">
        <v>260</v>
      </c>
      <c r="F25" s="673" t="s">
        <v>261</v>
      </c>
      <c r="G25" s="671" t="s">
        <v>57</v>
      </c>
      <c r="H25" s="311" t="s">
        <v>58</v>
      </c>
      <c r="I25" s="311">
        <v>1</v>
      </c>
      <c r="J25" s="673" t="s">
        <v>262</v>
      </c>
      <c r="K25" s="671" t="s">
        <v>83</v>
      </c>
      <c r="L25" s="671" t="s">
        <v>38</v>
      </c>
      <c r="M25" s="636" t="s">
        <v>83</v>
      </c>
      <c r="N25" s="677">
        <v>8000</v>
      </c>
      <c r="O25" s="636" t="s">
        <v>239</v>
      </c>
      <c r="P25" s="677">
        <v>8000</v>
      </c>
      <c r="Q25" s="680" t="s">
        <v>84</v>
      </c>
      <c r="R25" s="681" t="s">
        <v>85</v>
      </c>
    </row>
    <row r="26" spans="1:18" ht="30" x14ac:dyDescent="0.25">
      <c r="A26" s="672"/>
      <c r="B26" s="672"/>
      <c r="C26" s="672"/>
      <c r="D26" s="672"/>
      <c r="E26" s="674"/>
      <c r="F26" s="674"/>
      <c r="G26" s="672"/>
      <c r="H26" s="315" t="s">
        <v>245</v>
      </c>
      <c r="I26" s="311" t="s">
        <v>263</v>
      </c>
      <c r="J26" s="674"/>
      <c r="K26" s="672"/>
      <c r="L26" s="672"/>
      <c r="M26" s="670"/>
      <c r="N26" s="678"/>
      <c r="O26" s="670"/>
      <c r="P26" s="678"/>
      <c r="Q26" s="680"/>
      <c r="R26" s="682"/>
    </row>
    <row r="27" spans="1:18" ht="30" x14ac:dyDescent="0.25">
      <c r="A27" s="676"/>
      <c r="B27" s="676"/>
      <c r="C27" s="676"/>
      <c r="D27" s="676"/>
      <c r="E27" s="675"/>
      <c r="F27" s="675"/>
      <c r="G27" s="676"/>
      <c r="H27" s="311" t="s">
        <v>95</v>
      </c>
      <c r="I27" s="320" t="s">
        <v>264</v>
      </c>
      <c r="J27" s="675"/>
      <c r="K27" s="676"/>
      <c r="L27" s="676"/>
      <c r="M27" s="637"/>
      <c r="N27" s="679"/>
      <c r="O27" s="637"/>
      <c r="P27" s="679"/>
      <c r="Q27" s="680"/>
      <c r="R27" s="683"/>
    </row>
    <row r="28" spans="1:18" ht="32.25" customHeight="1" x14ac:dyDescent="0.25">
      <c r="A28" s="671">
        <v>8</v>
      </c>
      <c r="B28" s="671" t="s">
        <v>91</v>
      </c>
      <c r="C28" s="671">
        <v>1</v>
      </c>
      <c r="D28" s="671">
        <v>6</v>
      </c>
      <c r="E28" s="673" t="s">
        <v>92</v>
      </c>
      <c r="F28" s="673" t="s">
        <v>265</v>
      </c>
      <c r="G28" s="671" t="s">
        <v>57</v>
      </c>
      <c r="H28" s="321" t="s">
        <v>58</v>
      </c>
      <c r="I28" s="311">
        <v>1</v>
      </c>
      <c r="J28" s="673" t="s">
        <v>94</v>
      </c>
      <c r="K28" s="671" t="s">
        <v>83</v>
      </c>
      <c r="L28" s="671" t="s">
        <v>38</v>
      </c>
      <c r="M28" s="684" t="s">
        <v>83</v>
      </c>
      <c r="N28" s="677">
        <v>62000</v>
      </c>
      <c r="O28" s="684" t="s">
        <v>83</v>
      </c>
      <c r="P28" s="677">
        <v>62000</v>
      </c>
      <c r="Q28" s="673" t="s">
        <v>84</v>
      </c>
      <c r="R28" s="673" t="s">
        <v>85</v>
      </c>
    </row>
    <row r="29" spans="1:18" ht="30" x14ac:dyDescent="0.25">
      <c r="A29" s="672"/>
      <c r="B29" s="672"/>
      <c r="C29" s="672"/>
      <c r="D29" s="672"/>
      <c r="E29" s="674"/>
      <c r="F29" s="674"/>
      <c r="G29" s="672"/>
      <c r="H29" s="315" t="s">
        <v>245</v>
      </c>
      <c r="I29" s="322" t="s">
        <v>266</v>
      </c>
      <c r="J29" s="674"/>
      <c r="K29" s="672"/>
      <c r="L29" s="672"/>
      <c r="M29" s="685"/>
      <c r="N29" s="678"/>
      <c r="O29" s="685"/>
      <c r="P29" s="678"/>
      <c r="Q29" s="674"/>
      <c r="R29" s="674"/>
    </row>
    <row r="30" spans="1:18" ht="30" x14ac:dyDescent="0.25">
      <c r="A30" s="672"/>
      <c r="B30" s="672"/>
      <c r="C30" s="672"/>
      <c r="D30" s="672"/>
      <c r="E30" s="674"/>
      <c r="F30" s="674"/>
      <c r="G30" s="672"/>
      <c r="H30" s="323" t="s">
        <v>95</v>
      </c>
      <c r="I30" s="311" t="s">
        <v>264</v>
      </c>
      <c r="J30" s="674"/>
      <c r="K30" s="672"/>
      <c r="L30" s="672"/>
      <c r="M30" s="685"/>
      <c r="N30" s="678"/>
      <c r="O30" s="685"/>
      <c r="P30" s="678"/>
      <c r="Q30" s="674"/>
      <c r="R30" s="674"/>
    </row>
    <row r="31" spans="1:18" ht="30" x14ac:dyDescent="0.25">
      <c r="A31" s="676"/>
      <c r="B31" s="676"/>
      <c r="C31" s="676"/>
      <c r="D31" s="676"/>
      <c r="E31" s="675"/>
      <c r="F31" s="675"/>
      <c r="G31" s="676"/>
      <c r="H31" s="316" t="s">
        <v>96</v>
      </c>
      <c r="I31" s="311" t="s">
        <v>264</v>
      </c>
      <c r="J31" s="675"/>
      <c r="K31" s="676"/>
      <c r="L31" s="676"/>
      <c r="M31" s="686"/>
      <c r="N31" s="679"/>
      <c r="O31" s="686"/>
      <c r="P31" s="679"/>
      <c r="Q31" s="675"/>
      <c r="R31" s="675"/>
    </row>
    <row r="32" spans="1:18" ht="90" x14ac:dyDescent="0.25">
      <c r="A32" s="673">
        <v>9</v>
      </c>
      <c r="B32" s="673" t="s">
        <v>77</v>
      </c>
      <c r="C32" s="673">
        <v>2.2999999999999998</v>
      </c>
      <c r="D32" s="673">
        <v>10</v>
      </c>
      <c r="E32" s="673" t="s">
        <v>267</v>
      </c>
      <c r="F32" s="673" t="s">
        <v>268</v>
      </c>
      <c r="G32" s="673" t="s">
        <v>80</v>
      </c>
      <c r="H32" s="306" t="s">
        <v>269</v>
      </c>
      <c r="I32" s="324" t="s">
        <v>41</v>
      </c>
      <c r="J32" s="673" t="s">
        <v>82</v>
      </c>
      <c r="K32" s="671" t="s">
        <v>83</v>
      </c>
      <c r="L32" s="687" t="s">
        <v>38</v>
      </c>
      <c r="M32" s="690" t="s">
        <v>83</v>
      </c>
      <c r="N32" s="677">
        <v>40000</v>
      </c>
      <c r="O32" s="690" t="s">
        <v>83</v>
      </c>
      <c r="P32" s="677">
        <v>40000</v>
      </c>
      <c r="Q32" s="673" t="s">
        <v>84</v>
      </c>
      <c r="R32" s="673" t="s">
        <v>85</v>
      </c>
    </row>
    <row r="33" spans="1:18" ht="40.5" customHeight="1" x14ac:dyDescent="0.25">
      <c r="A33" s="675"/>
      <c r="B33" s="675"/>
      <c r="C33" s="675"/>
      <c r="D33" s="675"/>
      <c r="E33" s="675"/>
      <c r="F33" s="675"/>
      <c r="G33" s="675"/>
      <c r="H33" s="311" t="s">
        <v>86</v>
      </c>
      <c r="I33" s="79" t="s">
        <v>270</v>
      </c>
      <c r="J33" s="675"/>
      <c r="K33" s="676"/>
      <c r="L33" s="688"/>
      <c r="M33" s="691"/>
      <c r="N33" s="679"/>
      <c r="O33" s="691"/>
      <c r="P33" s="679"/>
      <c r="Q33" s="675"/>
      <c r="R33" s="675"/>
    </row>
    <row r="34" spans="1:18" ht="90" x14ac:dyDescent="0.25">
      <c r="A34" s="689">
        <v>10</v>
      </c>
      <c r="B34" s="671" t="s">
        <v>77</v>
      </c>
      <c r="C34" s="671">
        <v>2.2999999999999998</v>
      </c>
      <c r="D34" s="671">
        <v>10</v>
      </c>
      <c r="E34" s="671" t="s">
        <v>271</v>
      </c>
      <c r="F34" s="673" t="s">
        <v>268</v>
      </c>
      <c r="G34" s="673" t="s">
        <v>80</v>
      </c>
      <c r="H34" s="306" t="s">
        <v>269</v>
      </c>
      <c r="I34" s="325">
        <v>1</v>
      </c>
      <c r="J34" s="673" t="s">
        <v>82</v>
      </c>
      <c r="K34" s="671" t="s">
        <v>83</v>
      </c>
      <c r="L34" s="671" t="s">
        <v>38</v>
      </c>
      <c r="M34" s="684" t="s">
        <v>83</v>
      </c>
      <c r="N34" s="677">
        <v>40000</v>
      </c>
      <c r="O34" s="684" t="s">
        <v>83</v>
      </c>
      <c r="P34" s="677">
        <v>40000</v>
      </c>
      <c r="Q34" s="673" t="s">
        <v>84</v>
      </c>
      <c r="R34" s="673" t="s">
        <v>85</v>
      </c>
    </row>
    <row r="35" spans="1:18" ht="42" customHeight="1" x14ac:dyDescent="0.25">
      <c r="A35" s="689"/>
      <c r="B35" s="676"/>
      <c r="C35" s="676"/>
      <c r="D35" s="676"/>
      <c r="E35" s="676"/>
      <c r="F35" s="675"/>
      <c r="G35" s="675"/>
      <c r="H35" s="311" t="s">
        <v>86</v>
      </c>
      <c r="I35" s="193" t="s">
        <v>272</v>
      </c>
      <c r="J35" s="675"/>
      <c r="K35" s="676"/>
      <c r="L35" s="676"/>
      <c r="M35" s="686"/>
      <c r="N35" s="679"/>
      <c r="O35" s="686"/>
      <c r="P35" s="679"/>
      <c r="Q35" s="675"/>
      <c r="R35" s="675"/>
    </row>
    <row r="36" spans="1:18" ht="90" x14ac:dyDescent="0.25">
      <c r="A36" s="671">
        <v>11</v>
      </c>
      <c r="B36" s="671" t="s">
        <v>77</v>
      </c>
      <c r="C36" s="671">
        <v>2.2999999999999998</v>
      </c>
      <c r="D36" s="673">
        <v>10</v>
      </c>
      <c r="E36" s="673" t="s">
        <v>273</v>
      </c>
      <c r="F36" s="673" t="s">
        <v>274</v>
      </c>
      <c r="G36" s="673" t="s">
        <v>50</v>
      </c>
      <c r="H36" s="306" t="s">
        <v>269</v>
      </c>
      <c r="I36" s="324" t="s">
        <v>41</v>
      </c>
      <c r="J36" s="673" t="s">
        <v>88</v>
      </c>
      <c r="K36" s="687" t="s">
        <v>40</v>
      </c>
      <c r="L36" s="687" t="s">
        <v>38</v>
      </c>
      <c r="M36" s="693">
        <v>10946.43</v>
      </c>
      <c r="N36" s="696">
        <v>3000</v>
      </c>
      <c r="O36" s="693">
        <v>10946.43</v>
      </c>
      <c r="P36" s="696">
        <v>3000</v>
      </c>
      <c r="Q36" s="673" t="s">
        <v>84</v>
      </c>
      <c r="R36" s="630" t="s">
        <v>85</v>
      </c>
    </row>
    <row r="37" spans="1:18" x14ac:dyDescent="0.25">
      <c r="A37" s="672"/>
      <c r="B37" s="672"/>
      <c r="C37" s="672"/>
      <c r="D37" s="674"/>
      <c r="E37" s="674"/>
      <c r="F37" s="674"/>
      <c r="G37" s="674"/>
      <c r="H37" s="311" t="s">
        <v>86</v>
      </c>
      <c r="I37" s="324" t="s">
        <v>275</v>
      </c>
      <c r="J37" s="674"/>
      <c r="K37" s="692"/>
      <c r="L37" s="692"/>
      <c r="M37" s="694"/>
      <c r="N37" s="697"/>
      <c r="O37" s="694"/>
      <c r="P37" s="697"/>
      <c r="Q37" s="674"/>
      <c r="R37" s="656"/>
    </row>
    <row r="38" spans="1:18" ht="30" x14ac:dyDescent="0.25">
      <c r="A38" s="676"/>
      <c r="B38" s="676"/>
      <c r="C38" s="676"/>
      <c r="D38" s="675"/>
      <c r="E38" s="675"/>
      <c r="F38" s="675"/>
      <c r="G38" s="675"/>
      <c r="H38" s="311" t="s">
        <v>96</v>
      </c>
      <c r="I38" s="324" t="s">
        <v>275</v>
      </c>
      <c r="J38" s="675"/>
      <c r="K38" s="688"/>
      <c r="L38" s="688"/>
      <c r="M38" s="695"/>
      <c r="N38" s="698"/>
      <c r="O38" s="695"/>
      <c r="P38" s="698"/>
      <c r="Q38" s="675"/>
      <c r="R38" s="631"/>
    </row>
    <row r="39" spans="1:18" ht="36.75" customHeight="1" x14ac:dyDescent="0.25">
      <c r="A39" s="671">
        <v>12</v>
      </c>
      <c r="B39" s="671" t="s">
        <v>276</v>
      </c>
      <c r="C39" s="671">
        <v>1.3</v>
      </c>
      <c r="D39" s="671">
        <v>13</v>
      </c>
      <c r="E39" s="673" t="s">
        <v>277</v>
      </c>
      <c r="F39" s="673" t="s">
        <v>278</v>
      </c>
      <c r="G39" s="671" t="s">
        <v>197</v>
      </c>
      <c r="H39" s="609" t="s">
        <v>51</v>
      </c>
      <c r="I39" s="609">
        <v>1</v>
      </c>
      <c r="J39" s="673" t="s">
        <v>279</v>
      </c>
      <c r="K39" s="671" t="s">
        <v>83</v>
      </c>
      <c r="L39" s="671" t="s">
        <v>45</v>
      </c>
      <c r="M39" s="671" t="s">
        <v>83</v>
      </c>
      <c r="N39" s="677">
        <v>16000</v>
      </c>
      <c r="O39" s="671" t="s">
        <v>83</v>
      </c>
      <c r="P39" s="677">
        <v>16000</v>
      </c>
      <c r="Q39" s="673" t="s">
        <v>84</v>
      </c>
      <c r="R39" s="673" t="s">
        <v>85</v>
      </c>
    </row>
    <row r="40" spans="1:18" x14ac:dyDescent="0.25">
      <c r="A40" s="672"/>
      <c r="B40" s="672"/>
      <c r="C40" s="672"/>
      <c r="D40" s="672"/>
      <c r="E40" s="674"/>
      <c r="F40" s="674"/>
      <c r="G40" s="672"/>
      <c r="H40" s="673" t="s">
        <v>52</v>
      </c>
      <c r="I40" s="671" t="s">
        <v>280</v>
      </c>
      <c r="J40" s="674"/>
      <c r="K40" s="672"/>
      <c r="L40" s="672"/>
      <c r="M40" s="672"/>
      <c r="N40" s="678"/>
      <c r="O40" s="672"/>
      <c r="P40" s="678"/>
      <c r="Q40" s="674"/>
      <c r="R40" s="674"/>
    </row>
    <row r="41" spans="1:18" x14ac:dyDescent="0.25">
      <c r="A41" s="676"/>
      <c r="B41" s="676"/>
      <c r="C41" s="676"/>
      <c r="D41" s="676"/>
      <c r="E41" s="675"/>
      <c r="F41" s="675"/>
      <c r="G41" s="676"/>
      <c r="H41" s="675"/>
      <c r="I41" s="676"/>
      <c r="J41" s="675"/>
      <c r="K41" s="676"/>
      <c r="L41" s="676"/>
      <c r="M41" s="676"/>
      <c r="N41" s="679"/>
      <c r="O41" s="676"/>
      <c r="P41" s="679"/>
      <c r="Q41" s="675"/>
      <c r="R41" s="675"/>
    </row>
    <row r="43" spans="1:18" x14ac:dyDescent="0.25">
      <c r="N43" s="699"/>
      <c r="O43" s="702" t="s">
        <v>35</v>
      </c>
      <c r="P43" s="702"/>
      <c r="Q43" s="702"/>
    </row>
    <row r="44" spans="1:18" x14ac:dyDescent="0.25">
      <c r="N44" s="700"/>
      <c r="O44" s="702" t="s">
        <v>36</v>
      </c>
      <c r="P44" s="702" t="s">
        <v>37</v>
      </c>
      <c r="Q44" s="702"/>
    </row>
    <row r="45" spans="1:18" x14ac:dyDescent="0.25">
      <c r="N45" s="701"/>
      <c r="O45" s="702"/>
      <c r="P45" s="48">
        <v>2020</v>
      </c>
      <c r="Q45" s="48">
        <v>2021</v>
      </c>
    </row>
    <row r="46" spans="1:18" x14ac:dyDescent="0.25">
      <c r="N46" s="48" t="s">
        <v>2931</v>
      </c>
      <c r="O46" s="55">
        <v>12</v>
      </c>
      <c r="P46" s="25">
        <f>O36+O9+O7</f>
        <v>147546.43</v>
      </c>
      <c r="Q46" s="31">
        <f>P39+P36+P34+P32+P28+P25+P23+P19+P16+P13</f>
        <v>280000</v>
      </c>
      <c r="R46" s="144"/>
    </row>
  </sheetData>
  <mergeCells count="212">
    <mergeCell ref="N43:N45"/>
    <mergeCell ref="O43:Q43"/>
    <mergeCell ref="O44:O45"/>
    <mergeCell ref="P44:Q44"/>
    <mergeCell ref="O39:O41"/>
    <mergeCell ref="P39:P41"/>
    <mergeCell ref="Q39:Q41"/>
    <mergeCell ref="R39:R41"/>
    <mergeCell ref="H40:H41"/>
    <mergeCell ref="I40:I41"/>
    <mergeCell ref="L39:L41"/>
    <mergeCell ref="M39:M41"/>
    <mergeCell ref="N39:N41"/>
    <mergeCell ref="A39:A41"/>
    <mergeCell ref="B39:B41"/>
    <mergeCell ref="C39:C41"/>
    <mergeCell ref="D39:D41"/>
    <mergeCell ref="E39:E41"/>
    <mergeCell ref="F39:F41"/>
    <mergeCell ref="G39:G41"/>
    <mergeCell ref="J39:J41"/>
    <mergeCell ref="K39:K41"/>
    <mergeCell ref="Q34:Q35"/>
    <mergeCell ref="R34:R35"/>
    <mergeCell ref="A36:A38"/>
    <mergeCell ref="B36:B38"/>
    <mergeCell ref="C36:C38"/>
    <mergeCell ref="D36:D38"/>
    <mergeCell ref="E36:E38"/>
    <mergeCell ref="F36:F38"/>
    <mergeCell ref="G36:G38"/>
    <mergeCell ref="J36:J38"/>
    <mergeCell ref="K36:K38"/>
    <mergeCell ref="L36:L38"/>
    <mergeCell ref="M36:M38"/>
    <mergeCell ref="N36:N38"/>
    <mergeCell ref="O36:O38"/>
    <mergeCell ref="P36:P38"/>
    <mergeCell ref="Q36:Q38"/>
    <mergeCell ref="R36:R38"/>
    <mergeCell ref="R32:R33"/>
    <mergeCell ref="A34:A35"/>
    <mergeCell ref="B34:B35"/>
    <mergeCell ref="C34:C35"/>
    <mergeCell ref="D34:D35"/>
    <mergeCell ref="E34:E35"/>
    <mergeCell ref="F34:F35"/>
    <mergeCell ref="G34:G35"/>
    <mergeCell ref="J34:J35"/>
    <mergeCell ref="K34:K35"/>
    <mergeCell ref="L34:L35"/>
    <mergeCell ref="M34:M35"/>
    <mergeCell ref="N34:N35"/>
    <mergeCell ref="O34:O35"/>
    <mergeCell ref="P34:P35"/>
    <mergeCell ref="M32:M33"/>
    <mergeCell ref="N32:N33"/>
    <mergeCell ref="O32:O33"/>
    <mergeCell ref="P32:P33"/>
    <mergeCell ref="Q32:Q33"/>
    <mergeCell ref="F32:F33"/>
    <mergeCell ref="G32:G33"/>
    <mergeCell ref="J32:J33"/>
    <mergeCell ref="K32:K33"/>
    <mergeCell ref="L32:L33"/>
    <mergeCell ref="A32:A33"/>
    <mergeCell ref="B32:B33"/>
    <mergeCell ref="C32:C33"/>
    <mergeCell ref="D32:D33"/>
    <mergeCell ref="E32:E33"/>
    <mergeCell ref="O28:O31"/>
    <mergeCell ref="P28:P31"/>
    <mergeCell ref="Q28:Q31"/>
    <mergeCell ref="R28:R31"/>
    <mergeCell ref="P25:P27"/>
    <mergeCell ref="Q25:Q27"/>
    <mergeCell ref="R25:R27"/>
    <mergeCell ref="A28:A31"/>
    <mergeCell ref="B28:B31"/>
    <mergeCell ref="C28:C31"/>
    <mergeCell ref="D28:D31"/>
    <mergeCell ref="E28:E31"/>
    <mergeCell ref="F28:F31"/>
    <mergeCell ref="G28:G31"/>
    <mergeCell ref="J28:J31"/>
    <mergeCell ref="K28:K31"/>
    <mergeCell ref="L28:L31"/>
    <mergeCell ref="M28:M31"/>
    <mergeCell ref="N28:N31"/>
    <mergeCell ref="Q23:Q24"/>
    <mergeCell ref="R23:R24"/>
    <mergeCell ref="A25:A27"/>
    <mergeCell ref="B25:B27"/>
    <mergeCell ref="C25:C27"/>
    <mergeCell ref="D25:D27"/>
    <mergeCell ref="E25:E27"/>
    <mergeCell ref="F25:F27"/>
    <mergeCell ref="G25:G27"/>
    <mergeCell ref="J25:J27"/>
    <mergeCell ref="K25:K27"/>
    <mergeCell ref="L25:L27"/>
    <mergeCell ref="M25:M27"/>
    <mergeCell ref="N25:N27"/>
    <mergeCell ref="O25:O27"/>
    <mergeCell ref="R19: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M19:M22"/>
    <mergeCell ref="N19:N22"/>
    <mergeCell ref="O19:O22"/>
    <mergeCell ref="P19:P22"/>
    <mergeCell ref="Q19:Q22"/>
    <mergeCell ref="F19:F22"/>
    <mergeCell ref="G19:G22"/>
    <mergeCell ref="J19:J22"/>
    <mergeCell ref="K19:K22"/>
    <mergeCell ref="L19:L22"/>
    <mergeCell ref="A19:A22"/>
    <mergeCell ref="B19:B22"/>
    <mergeCell ref="C19:C22"/>
    <mergeCell ref="D19:D22"/>
    <mergeCell ref="E19:E22"/>
    <mergeCell ref="O16:O18"/>
    <mergeCell ref="P16:P18"/>
    <mergeCell ref="Q16:Q18"/>
    <mergeCell ref="R16:R18"/>
    <mergeCell ref="P13:P15"/>
    <mergeCell ref="Q13:Q15"/>
    <mergeCell ref="R13:R15"/>
    <mergeCell ref="A16:A18"/>
    <mergeCell ref="B16:B18"/>
    <mergeCell ref="C16:C18"/>
    <mergeCell ref="D16:D18"/>
    <mergeCell ref="E16:E18"/>
    <mergeCell ref="F16:F18"/>
    <mergeCell ref="G16:G18"/>
    <mergeCell ref="J16:J18"/>
    <mergeCell ref="K16:K18"/>
    <mergeCell ref="L16:L18"/>
    <mergeCell ref="M16:M18"/>
    <mergeCell ref="N16:N18"/>
    <mergeCell ref="L13:L15"/>
    <mergeCell ref="M13:M15"/>
    <mergeCell ref="N13:N15"/>
    <mergeCell ref="O13:O15"/>
    <mergeCell ref="A13:A15"/>
    <mergeCell ref="B13:B15"/>
    <mergeCell ref="C13:C15"/>
    <mergeCell ref="D13:D15"/>
    <mergeCell ref="E13:E15"/>
    <mergeCell ref="F13:F15"/>
    <mergeCell ref="G13:G15"/>
    <mergeCell ref="J13:J15"/>
    <mergeCell ref="K13:K15"/>
    <mergeCell ref="A9:A12"/>
    <mergeCell ref="B9:B12"/>
    <mergeCell ref="C9:C12"/>
    <mergeCell ref="D9:D12"/>
    <mergeCell ref="E9:E12"/>
    <mergeCell ref="F9:F12"/>
    <mergeCell ref="G9:G12"/>
    <mergeCell ref="J9:J12"/>
    <mergeCell ref="P9:P12"/>
    <mergeCell ref="Q9:Q12"/>
    <mergeCell ref="R9:R12"/>
    <mergeCell ref="K9:K12"/>
    <mergeCell ref="L9:L12"/>
    <mergeCell ref="R4:R5"/>
    <mergeCell ref="G4:G5"/>
    <mergeCell ref="H4:I4"/>
    <mergeCell ref="F4:F5"/>
    <mergeCell ref="O7:O8"/>
    <mergeCell ref="P7:P8"/>
    <mergeCell ref="F7:F8"/>
    <mergeCell ref="N7:N8"/>
    <mergeCell ref="K7:K8"/>
    <mergeCell ref="L7:L8"/>
    <mergeCell ref="M7:M8"/>
    <mergeCell ref="J4:J5"/>
    <mergeCell ref="K4:L4"/>
    <mergeCell ref="M4:N4"/>
    <mergeCell ref="O4:P4"/>
    <mergeCell ref="Q4:Q5"/>
    <mergeCell ref="M9:M12"/>
    <mergeCell ref="N9:N12"/>
    <mergeCell ref="O9:O12"/>
    <mergeCell ref="A4:A5"/>
    <mergeCell ref="B4:B5"/>
    <mergeCell ref="C4:C5"/>
    <mergeCell ref="D4:D5"/>
    <mergeCell ref="E4:E5"/>
    <mergeCell ref="R7:R8"/>
    <mergeCell ref="G7:G8"/>
    <mergeCell ref="Q7:Q8"/>
    <mergeCell ref="A7:A8"/>
    <mergeCell ref="B7:B8"/>
    <mergeCell ref="C7:C8"/>
    <mergeCell ref="D7:D8"/>
    <mergeCell ref="E7:E8"/>
    <mergeCell ref="J7: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7A07-07E5-404F-929C-1ED0F87F2CDB}">
  <sheetPr>
    <pageSetUpPr fitToPage="1"/>
  </sheetPr>
  <dimension ref="A2:U124"/>
  <sheetViews>
    <sheetView topLeftCell="A113" zoomScale="80" zoomScaleNormal="80" workbookViewId="0">
      <selection activeCell="J130" sqref="J130"/>
    </sheetView>
  </sheetViews>
  <sheetFormatPr defaultRowHeight="21" x14ac:dyDescent="0.35"/>
  <cols>
    <col min="1" max="1" width="6" style="190" customWidth="1"/>
    <col min="2" max="2" width="8.85546875" style="41" customWidth="1"/>
    <col min="3" max="3" width="11.42578125" style="41" customWidth="1"/>
    <col min="4" max="4" width="9.7109375" style="41" customWidth="1"/>
    <col min="5" max="5" width="27" style="41" customWidth="1"/>
    <col min="6" max="6" width="78.5703125" style="41" customWidth="1"/>
    <col min="7" max="7" width="22" style="41" customWidth="1"/>
    <col min="8" max="9" width="20.7109375" style="41" customWidth="1"/>
    <col min="10" max="10" width="29.7109375" style="41" customWidth="1"/>
    <col min="11" max="12" width="19.5703125" style="41" customWidth="1"/>
    <col min="13" max="13" width="20.140625" style="2" customWidth="1"/>
    <col min="14" max="14" width="19.42578125" style="2" customWidth="1"/>
    <col min="15" max="15" width="17.85546875" style="2" customWidth="1"/>
    <col min="16" max="16" width="21.85546875" style="2" customWidth="1"/>
    <col min="17" max="17" width="21.42578125" style="41" customWidth="1"/>
    <col min="18" max="18" width="27.5703125" style="41" customWidth="1"/>
    <col min="19" max="19" width="18.140625" style="41" customWidth="1"/>
    <col min="20" max="20" width="20.7109375" style="41" customWidth="1"/>
    <col min="21" max="255" width="9.140625" style="41"/>
    <col min="256" max="256" width="4.7109375" style="41" bestFit="1" customWidth="1"/>
    <col min="257" max="257" width="9.7109375" style="41" bestFit="1" customWidth="1"/>
    <col min="258" max="258" width="10" style="41" bestFit="1" customWidth="1"/>
    <col min="259" max="259" width="8.85546875" style="41" bestFit="1" customWidth="1"/>
    <col min="260" max="260" width="22.85546875" style="41" customWidth="1"/>
    <col min="261" max="261" width="59.7109375" style="41" bestFit="1" customWidth="1"/>
    <col min="262" max="262" width="57.85546875" style="41" bestFit="1" customWidth="1"/>
    <col min="263" max="263" width="35.28515625" style="41" bestFit="1" customWidth="1"/>
    <col min="264" max="264" width="28.140625" style="41" bestFit="1" customWidth="1"/>
    <col min="265" max="265" width="33.140625" style="41" bestFit="1" customWidth="1"/>
    <col min="266" max="266" width="26" style="41" bestFit="1" customWidth="1"/>
    <col min="267" max="267" width="19.140625" style="41" bestFit="1" customWidth="1"/>
    <col min="268" max="268" width="10.42578125" style="41" customWidth="1"/>
    <col min="269" max="269" width="11.85546875" style="41" customWidth="1"/>
    <col min="270" max="270" width="14.7109375" style="41" customWidth="1"/>
    <col min="271" max="271" width="9" style="41" bestFit="1" customWidth="1"/>
    <col min="272" max="511" width="9.140625" style="41"/>
    <col min="512" max="512" width="4.7109375" style="41" bestFit="1" customWidth="1"/>
    <col min="513" max="513" width="9.7109375" style="41" bestFit="1" customWidth="1"/>
    <col min="514" max="514" width="10" style="41" bestFit="1" customWidth="1"/>
    <col min="515" max="515" width="8.85546875" style="41" bestFit="1" customWidth="1"/>
    <col min="516" max="516" width="22.85546875" style="41" customWidth="1"/>
    <col min="517" max="517" width="59.7109375" style="41" bestFit="1" customWidth="1"/>
    <col min="518" max="518" width="57.85546875" style="41" bestFit="1" customWidth="1"/>
    <col min="519" max="519" width="35.28515625" style="41" bestFit="1" customWidth="1"/>
    <col min="520" max="520" width="28.140625" style="41" bestFit="1" customWidth="1"/>
    <col min="521" max="521" width="33.140625" style="41" bestFit="1" customWidth="1"/>
    <col min="522" max="522" width="26" style="41" bestFit="1" customWidth="1"/>
    <col min="523" max="523" width="19.140625" style="41" bestFit="1" customWidth="1"/>
    <col min="524" max="524" width="10.42578125" style="41" customWidth="1"/>
    <col min="525" max="525" width="11.85546875" style="41" customWidth="1"/>
    <col min="526" max="526" width="14.7109375" style="41" customWidth="1"/>
    <col min="527" max="527" width="9" style="41" bestFit="1" customWidth="1"/>
    <col min="528" max="767" width="9.140625" style="41"/>
    <col min="768" max="768" width="4.7109375" style="41" bestFit="1" customWidth="1"/>
    <col min="769" max="769" width="9.7109375" style="41" bestFit="1" customWidth="1"/>
    <col min="770" max="770" width="10" style="41" bestFit="1" customWidth="1"/>
    <col min="771" max="771" width="8.85546875" style="41" bestFit="1" customWidth="1"/>
    <col min="772" max="772" width="22.85546875" style="41" customWidth="1"/>
    <col min="773" max="773" width="59.7109375" style="41" bestFit="1" customWidth="1"/>
    <col min="774" max="774" width="57.85546875" style="41" bestFit="1" customWidth="1"/>
    <col min="775" max="775" width="35.28515625" style="41" bestFit="1" customWidth="1"/>
    <col min="776" max="776" width="28.140625" style="41" bestFit="1" customWidth="1"/>
    <col min="777" max="777" width="33.140625" style="41" bestFit="1" customWidth="1"/>
    <col min="778" max="778" width="26" style="41" bestFit="1" customWidth="1"/>
    <col min="779" max="779" width="19.140625" style="41" bestFit="1" customWidth="1"/>
    <col min="780" max="780" width="10.42578125" style="41" customWidth="1"/>
    <col min="781" max="781" width="11.85546875" style="41" customWidth="1"/>
    <col min="782" max="782" width="14.7109375" style="41" customWidth="1"/>
    <col min="783" max="783" width="9" style="41" bestFit="1" customWidth="1"/>
    <col min="784" max="1023" width="9.140625" style="41"/>
    <col min="1024" max="1024" width="4.7109375" style="41" bestFit="1" customWidth="1"/>
    <col min="1025" max="1025" width="9.7109375" style="41" bestFit="1" customWidth="1"/>
    <col min="1026" max="1026" width="10" style="41" bestFit="1" customWidth="1"/>
    <col min="1027" max="1027" width="8.85546875" style="41" bestFit="1" customWidth="1"/>
    <col min="1028" max="1028" width="22.85546875" style="41" customWidth="1"/>
    <col min="1029" max="1029" width="59.7109375" style="41" bestFit="1" customWidth="1"/>
    <col min="1030" max="1030" width="57.85546875" style="41" bestFit="1" customWidth="1"/>
    <col min="1031" max="1031" width="35.28515625" style="41" bestFit="1" customWidth="1"/>
    <col min="1032" max="1032" width="28.140625" style="41" bestFit="1" customWidth="1"/>
    <col min="1033" max="1033" width="33.140625" style="41" bestFit="1" customWidth="1"/>
    <col min="1034" max="1034" width="26" style="41" bestFit="1" customWidth="1"/>
    <col min="1035" max="1035" width="19.140625" style="41" bestFit="1" customWidth="1"/>
    <col min="1036" max="1036" width="10.42578125" style="41" customWidth="1"/>
    <col min="1037" max="1037" width="11.85546875" style="41" customWidth="1"/>
    <col min="1038" max="1038" width="14.7109375" style="41" customWidth="1"/>
    <col min="1039" max="1039" width="9" style="41" bestFit="1" customWidth="1"/>
    <col min="1040" max="1279" width="9.140625" style="41"/>
    <col min="1280" max="1280" width="4.7109375" style="41" bestFit="1" customWidth="1"/>
    <col min="1281" max="1281" width="9.7109375" style="41" bestFit="1" customWidth="1"/>
    <col min="1282" max="1282" width="10" style="41" bestFit="1" customWidth="1"/>
    <col min="1283" max="1283" width="8.85546875" style="41" bestFit="1" customWidth="1"/>
    <col min="1284" max="1284" width="22.85546875" style="41" customWidth="1"/>
    <col min="1285" max="1285" width="59.7109375" style="41" bestFit="1" customWidth="1"/>
    <col min="1286" max="1286" width="57.85546875" style="41" bestFit="1" customWidth="1"/>
    <col min="1287" max="1287" width="35.28515625" style="41" bestFit="1" customWidth="1"/>
    <col min="1288" max="1288" width="28.140625" style="41" bestFit="1" customWidth="1"/>
    <col min="1289" max="1289" width="33.140625" style="41" bestFit="1" customWidth="1"/>
    <col min="1290" max="1290" width="26" style="41" bestFit="1" customWidth="1"/>
    <col min="1291" max="1291" width="19.140625" style="41" bestFit="1" customWidth="1"/>
    <col min="1292" max="1292" width="10.42578125" style="41" customWidth="1"/>
    <col min="1293" max="1293" width="11.85546875" style="41" customWidth="1"/>
    <col min="1294" max="1294" width="14.7109375" style="41" customWidth="1"/>
    <col min="1295" max="1295" width="9" style="41" bestFit="1" customWidth="1"/>
    <col min="1296" max="1535" width="9.140625" style="41"/>
    <col min="1536" max="1536" width="4.7109375" style="41" bestFit="1" customWidth="1"/>
    <col min="1537" max="1537" width="9.7109375" style="41" bestFit="1" customWidth="1"/>
    <col min="1538" max="1538" width="10" style="41" bestFit="1" customWidth="1"/>
    <col min="1539" max="1539" width="8.85546875" style="41" bestFit="1" customWidth="1"/>
    <col min="1540" max="1540" width="22.85546875" style="41" customWidth="1"/>
    <col min="1541" max="1541" width="59.7109375" style="41" bestFit="1" customWidth="1"/>
    <col min="1542" max="1542" width="57.85546875" style="41" bestFit="1" customWidth="1"/>
    <col min="1543" max="1543" width="35.28515625" style="41" bestFit="1" customWidth="1"/>
    <col min="1544" max="1544" width="28.140625" style="41" bestFit="1" customWidth="1"/>
    <col min="1545" max="1545" width="33.140625" style="41" bestFit="1" customWidth="1"/>
    <col min="1546" max="1546" width="26" style="41" bestFit="1" customWidth="1"/>
    <col min="1547" max="1547" width="19.140625" style="41" bestFit="1" customWidth="1"/>
    <col min="1548" max="1548" width="10.42578125" style="41" customWidth="1"/>
    <col min="1549" max="1549" width="11.85546875" style="41" customWidth="1"/>
    <col min="1550" max="1550" width="14.7109375" style="41" customWidth="1"/>
    <col min="1551" max="1551" width="9" style="41" bestFit="1" customWidth="1"/>
    <col min="1552" max="1791" width="9.140625" style="41"/>
    <col min="1792" max="1792" width="4.7109375" style="41" bestFit="1" customWidth="1"/>
    <col min="1793" max="1793" width="9.7109375" style="41" bestFit="1" customWidth="1"/>
    <col min="1794" max="1794" width="10" style="41" bestFit="1" customWidth="1"/>
    <col min="1795" max="1795" width="8.85546875" style="41" bestFit="1" customWidth="1"/>
    <col min="1796" max="1796" width="22.85546875" style="41" customWidth="1"/>
    <col min="1797" max="1797" width="59.7109375" style="41" bestFit="1" customWidth="1"/>
    <col min="1798" max="1798" width="57.85546875" style="41" bestFit="1" customWidth="1"/>
    <col min="1799" max="1799" width="35.28515625" style="41" bestFit="1" customWidth="1"/>
    <col min="1800" max="1800" width="28.140625" style="41" bestFit="1" customWidth="1"/>
    <col min="1801" max="1801" width="33.140625" style="41" bestFit="1" customWidth="1"/>
    <col min="1802" max="1802" width="26" style="41" bestFit="1" customWidth="1"/>
    <col min="1803" max="1803" width="19.140625" style="41" bestFit="1" customWidth="1"/>
    <col min="1804" max="1804" width="10.42578125" style="41" customWidth="1"/>
    <col min="1805" max="1805" width="11.85546875" style="41" customWidth="1"/>
    <col min="1806" max="1806" width="14.7109375" style="41" customWidth="1"/>
    <col min="1807" max="1807" width="9" style="41" bestFit="1" customWidth="1"/>
    <col min="1808" max="2047" width="9.140625" style="41"/>
    <col min="2048" max="2048" width="4.7109375" style="41" bestFit="1" customWidth="1"/>
    <col min="2049" max="2049" width="9.7109375" style="41" bestFit="1" customWidth="1"/>
    <col min="2050" max="2050" width="10" style="41" bestFit="1" customWidth="1"/>
    <col min="2051" max="2051" width="8.85546875" style="41" bestFit="1" customWidth="1"/>
    <col min="2052" max="2052" width="22.85546875" style="41" customWidth="1"/>
    <col min="2053" max="2053" width="59.7109375" style="41" bestFit="1" customWidth="1"/>
    <col min="2054" max="2054" width="57.85546875" style="41" bestFit="1" customWidth="1"/>
    <col min="2055" max="2055" width="35.28515625" style="41" bestFit="1" customWidth="1"/>
    <col min="2056" max="2056" width="28.140625" style="41" bestFit="1" customWidth="1"/>
    <col min="2057" max="2057" width="33.140625" style="41" bestFit="1" customWidth="1"/>
    <col min="2058" max="2058" width="26" style="41" bestFit="1" customWidth="1"/>
    <col min="2059" max="2059" width="19.140625" style="41" bestFit="1" customWidth="1"/>
    <col min="2060" max="2060" width="10.42578125" style="41" customWidth="1"/>
    <col min="2061" max="2061" width="11.85546875" style="41" customWidth="1"/>
    <col min="2062" max="2062" width="14.7109375" style="41" customWidth="1"/>
    <col min="2063" max="2063" width="9" style="41" bestFit="1" customWidth="1"/>
    <col min="2064" max="2303" width="9.140625" style="41"/>
    <col min="2304" max="2304" width="4.7109375" style="41" bestFit="1" customWidth="1"/>
    <col min="2305" max="2305" width="9.7109375" style="41" bestFit="1" customWidth="1"/>
    <col min="2306" max="2306" width="10" style="41" bestFit="1" customWidth="1"/>
    <col min="2307" max="2307" width="8.85546875" style="41" bestFit="1" customWidth="1"/>
    <col min="2308" max="2308" width="22.85546875" style="41" customWidth="1"/>
    <col min="2309" max="2309" width="59.7109375" style="41" bestFit="1" customWidth="1"/>
    <col min="2310" max="2310" width="57.85546875" style="41" bestFit="1" customWidth="1"/>
    <col min="2311" max="2311" width="35.28515625" style="41" bestFit="1" customWidth="1"/>
    <col min="2312" max="2312" width="28.140625" style="41" bestFit="1" customWidth="1"/>
    <col min="2313" max="2313" width="33.140625" style="41" bestFit="1" customWidth="1"/>
    <col min="2314" max="2314" width="26" style="41" bestFit="1" customWidth="1"/>
    <col min="2315" max="2315" width="19.140625" style="41" bestFit="1" customWidth="1"/>
    <col min="2316" max="2316" width="10.42578125" style="41" customWidth="1"/>
    <col min="2317" max="2317" width="11.85546875" style="41" customWidth="1"/>
    <col min="2318" max="2318" width="14.7109375" style="41" customWidth="1"/>
    <col min="2319" max="2319" width="9" style="41" bestFit="1" customWidth="1"/>
    <col min="2320" max="2559" width="9.140625" style="41"/>
    <col min="2560" max="2560" width="4.7109375" style="41" bestFit="1" customWidth="1"/>
    <col min="2561" max="2561" width="9.7109375" style="41" bestFit="1" customWidth="1"/>
    <col min="2562" max="2562" width="10" style="41" bestFit="1" customWidth="1"/>
    <col min="2563" max="2563" width="8.85546875" style="41" bestFit="1" customWidth="1"/>
    <col min="2564" max="2564" width="22.85546875" style="41" customWidth="1"/>
    <col min="2565" max="2565" width="59.7109375" style="41" bestFit="1" customWidth="1"/>
    <col min="2566" max="2566" width="57.85546875" style="41" bestFit="1" customWidth="1"/>
    <col min="2567" max="2567" width="35.28515625" style="41" bestFit="1" customWidth="1"/>
    <col min="2568" max="2568" width="28.140625" style="41" bestFit="1" customWidth="1"/>
    <col min="2569" max="2569" width="33.140625" style="41" bestFit="1" customWidth="1"/>
    <col min="2570" max="2570" width="26" style="41" bestFit="1" customWidth="1"/>
    <col min="2571" max="2571" width="19.140625" style="41" bestFit="1" customWidth="1"/>
    <col min="2572" max="2572" width="10.42578125" style="41" customWidth="1"/>
    <col min="2573" max="2573" width="11.85546875" style="41" customWidth="1"/>
    <col min="2574" max="2574" width="14.7109375" style="41" customWidth="1"/>
    <col min="2575" max="2575" width="9" style="41" bestFit="1" customWidth="1"/>
    <col min="2576" max="2815" width="9.140625" style="41"/>
    <col min="2816" max="2816" width="4.7109375" style="41" bestFit="1" customWidth="1"/>
    <col min="2817" max="2817" width="9.7109375" style="41" bestFit="1" customWidth="1"/>
    <col min="2818" max="2818" width="10" style="41" bestFit="1" customWidth="1"/>
    <col min="2819" max="2819" width="8.85546875" style="41" bestFit="1" customWidth="1"/>
    <col min="2820" max="2820" width="22.85546875" style="41" customWidth="1"/>
    <col min="2821" max="2821" width="59.7109375" style="41" bestFit="1" customWidth="1"/>
    <col min="2822" max="2822" width="57.85546875" style="41" bestFit="1" customWidth="1"/>
    <col min="2823" max="2823" width="35.28515625" style="41" bestFit="1" customWidth="1"/>
    <col min="2824" max="2824" width="28.140625" style="41" bestFit="1" customWidth="1"/>
    <col min="2825" max="2825" width="33.140625" style="41" bestFit="1" customWidth="1"/>
    <col min="2826" max="2826" width="26" style="41" bestFit="1" customWidth="1"/>
    <col min="2827" max="2827" width="19.140625" style="41" bestFit="1" customWidth="1"/>
    <col min="2828" max="2828" width="10.42578125" style="41" customWidth="1"/>
    <col min="2829" max="2829" width="11.85546875" style="41" customWidth="1"/>
    <col min="2830" max="2830" width="14.7109375" style="41" customWidth="1"/>
    <col min="2831" max="2831" width="9" style="41" bestFit="1" customWidth="1"/>
    <col min="2832" max="3071" width="9.140625" style="41"/>
    <col min="3072" max="3072" width="4.7109375" style="41" bestFit="1" customWidth="1"/>
    <col min="3073" max="3073" width="9.7109375" style="41" bestFit="1" customWidth="1"/>
    <col min="3074" max="3074" width="10" style="41" bestFit="1" customWidth="1"/>
    <col min="3075" max="3075" width="8.85546875" style="41" bestFit="1" customWidth="1"/>
    <col min="3076" max="3076" width="22.85546875" style="41" customWidth="1"/>
    <col min="3077" max="3077" width="59.7109375" style="41" bestFit="1" customWidth="1"/>
    <col min="3078" max="3078" width="57.85546875" style="41" bestFit="1" customWidth="1"/>
    <col min="3079" max="3079" width="35.28515625" style="41" bestFit="1" customWidth="1"/>
    <col min="3080" max="3080" width="28.140625" style="41" bestFit="1" customWidth="1"/>
    <col min="3081" max="3081" width="33.140625" style="41" bestFit="1" customWidth="1"/>
    <col min="3082" max="3082" width="26" style="41" bestFit="1" customWidth="1"/>
    <col min="3083" max="3083" width="19.140625" style="41" bestFit="1" customWidth="1"/>
    <col min="3084" max="3084" width="10.42578125" style="41" customWidth="1"/>
    <col min="3085" max="3085" width="11.85546875" style="41" customWidth="1"/>
    <col min="3086" max="3086" width="14.7109375" style="41" customWidth="1"/>
    <col min="3087" max="3087" width="9" style="41" bestFit="1" customWidth="1"/>
    <col min="3088" max="3327" width="9.140625" style="41"/>
    <col min="3328" max="3328" width="4.7109375" style="41" bestFit="1" customWidth="1"/>
    <col min="3329" max="3329" width="9.7109375" style="41" bestFit="1" customWidth="1"/>
    <col min="3330" max="3330" width="10" style="41" bestFit="1" customWidth="1"/>
    <col min="3331" max="3331" width="8.85546875" style="41" bestFit="1" customWidth="1"/>
    <col min="3332" max="3332" width="22.85546875" style="41" customWidth="1"/>
    <col min="3333" max="3333" width="59.7109375" style="41" bestFit="1" customWidth="1"/>
    <col min="3334" max="3334" width="57.85546875" style="41" bestFit="1" customWidth="1"/>
    <col min="3335" max="3335" width="35.28515625" style="41" bestFit="1" customWidth="1"/>
    <col min="3336" max="3336" width="28.140625" style="41" bestFit="1" customWidth="1"/>
    <col min="3337" max="3337" width="33.140625" style="41" bestFit="1" customWidth="1"/>
    <col min="3338" max="3338" width="26" style="41" bestFit="1" customWidth="1"/>
    <col min="3339" max="3339" width="19.140625" style="41" bestFit="1" customWidth="1"/>
    <col min="3340" max="3340" width="10.42578125" style="41" customWidth="1"/>
    <col min="3341" max="3341" width="11.85546875" style="41" customWidth="1"/>
    <col min="3342" max="3342" width="14.7109375" style="41" customWidth="1"/>
    <col min="3343" max="3343" width="9" style="41" bestFit="1" customWidth="1"/>
    <col min="3344" max="3583" width="9.140625" style="41"/>
    <col min="3584" max="3584" width="4.7109375" style="41" bestFit="1" customWidth="1"/>
    <col min="3585" max="3585" width="9.7109375" style="41" bestFit="1" customWidth="1"/>
    <col min="3586" max="3586" width="10" style="41" bestFit="1" customWidth="1"/>
    <col min="3587" max="3587" width="8.85546875" style="41" bestFit="1" customWidth="1"/>
    <col min="3588" max="3588" width="22.85546875" style="41" customWidth="1"/>
    <col min="3589" max="3589" width="59.7109375" style="41" bestFit="1" customWidth="1"/>
    <col min="3590" max="3590" width="57.85546875" style="41" bestFit="1" customWidth="1"/>
    <col min="3591" max="3591" width="35.28515625" style="41" bestFit="1" customWidth="1"/>
    <col min="3592" max="3592" width="28.140625" style="41" bestFit="1" customWidth="1"/>
    <col min="3593" max="3593" width="33.140625" style="41" bestFit="1" customWidth="1"/>
    <col min="3594" max="3594" width="26" style="41" bestFit="1" customWidth="1"/>
    <col min="3595" max="3595" width="19.140625" style="41" bestFit="1" customWidth="1"/>
    <col min="3596" max="3596" width="10.42578125" style="41" customWidth="1"/>
    <col min="3597" max="3597" width="11.85546875" style="41" customWidth="1"/>
    <col min="3598" max="3598" width="14.7109375" style="41" customWidth="1"/>
    <col min="3599" max="3599" width="9" style="41" bestFit="1" customWidth="1"/>
    <col min="3600" max="3839" width="9.140625" style="41"/>
    <col min="3840" max="3840" width="4.7109375" style="41" bestFit="1" customWidth="1"/>
    <col min="3841" max="3841" width="9.7109375" style="41" bestFit="1" customWidth="1"/>
    <col min="3842" max="3842" width="10" style="41" bestFit="1" customWidth="1"/>
    <col min="3843" max="3843" width="8.85546875" style="41" bestFit="1" customWidth="1"/>
    <col min="3844" max="3844" width="22.85546875" style="41" customWidth="1"/>
    <col min="3845" max="3845" width="59.7109375" style="41" bestFit="1" customWidth="1"/>
    <col min="3846" max="3846" width="57.85546875" style="41" bestFit="1" customWidth="1"/>
    <col min="3847" max="3847" width="35.28515625" style="41" bestFit="1" customWidth="1"/>
    <col min="3848" max="3848" width="28.140625" style="41" bestFit="1" customWidth="1"/>
    <col min="3849" max="3849" width="33.140625" style="41" bestFit="1" customWidth="1"/>
    <col min="3850" max="3850" width="26" style="41" bestFit="1" customWidth="1"/>
    <col min="3851" max="3851" width="19.140625" style="41" bestFit="1" customWidth="1"/>
    <col min="3852" max="3852" width="10.42578125" style="41" customWidth="1"/>
    <col min="3853" max="3853" width="11.85546875" style="41" customWidth="1"/>
    <col min="3854" max="3854" width="14.7109375" style="41" customWidth="1"/>
    <col min="3855" max="3855" width="9" style="41" bestFit="1" customWidth="1"/>
    <col min="3856" max="4095" width="9.140625" style="41"/>
    <col min="4096" max="4096" width="4.7109375" style="41" bestFit="1" customWidth="1"/>
    <col min="4097" max="4097" width="9.7109375" style="41" bestFit="1" customWidth="1"/>
    <col min="4098" max="4098" width="10" style="41" bestFit="1" customWidth="1"/>
    <col min="4099" max="4099" width="8.85546875" style="41" bestFit="1" customWidth="1"/>
    <col min="4100" max="4100" width="22.85546875" style="41" customWidth="1"/>
    <col min="4101" max="4101" width="59.7109375" style="41" bestFit="1" customWidth="1"/>
    <col min="4102" max="4102" width="57.85546875" style="41" bestFit="1" customWidth="1"/>
    <col min="4103" max="4103" width="35.28515625" style="41" bestFit="1" customWidth="1"/>
    <col min="4104" max="4104" width="28.140625" style="41" bestFit="1" customWidth="1"/>
    <col min="4105" max="4105" width="33.140625" style="41" bestFit="1" customWidth="1"/>
    <col min="4106" max="4106" width="26" style="41" bestFit="1" customWidth="1"/>
    <col min="4107" max="4107" width="19.140625" style="41" bestFit="1" customWidth="1"/>
    <col min="4108" max="4108" width="10.42578125" style="41" customWidth="1"/>
    <col min="4109" max="4109" width="11.85546875" style="41" customWidth="1"/>
    <col min="4110" max="4110" width="14.7109375" style="41" customWidth="1"/>
    <col min="4111" max="4111" width="9" style="41" bestFit="1" customWidth="1"/>
    <col min="4112" max="4351" width="9.140625" style="41"/>
    <col min="4352" max="4352" width="4.7109375" style="41" bestFit="1" customWidth="1"/>
    <col min="4353" max="4353" width="9.7109375" style="41" bestFit="1" customWidth="1"/>
    <col min="4354" max="4354" width="10" style="41" bestFit="1" customWidth="1"/>
    <col min="4355" max="4355" width="8.85546875" style="41" bestFit="1" customWidth="1"/>
    <col min="4356" max="4356" width="22.85546875" style="41" customWidth="1"/>
    <col min="4357" max="4357" width="59.7109375" style="41" bestFit="1" customWidth="1"/>
    <col min="4358" max="4358" width="57.85546875" style="41" bestFit="1" customWidth="1"/>
    <col min="4359" max="4359" width="35.28515625" style="41" bestFit="1" customWidth="1"/>
    <col min="4360" max="4360" width="28.140625" style="41" bestFit="1" customWidth="1"/>
    <col min="4361" max="4361" width="33.140625" style="41" bestFit="1" customWidth="1"/>
    <col min="4362" max="4362" width="26" style="41" bestFit="1" customWidth="1"/>
    <col min="4363" max="4363" width="19.140625" style="41" bestFit="1" customWidth="1"/>
    <col min="4364" max="4364" width="10.42578125" style="41" customWidth="1"/>
    <col min="4365" max="4365" width="11.85546875" style="41" customWidth="1"/>
    <col min="4366" max="4366" width="14.7109375" style="41" customWidth="1"/>
    <col min="4367" max="4367" width="9" style="41" bestFit="1" customWidth="1"/>
    <col min="4368" max="4607" width="9.140625" style="41"/>
    <col min="4608" max="4608" width="4.7109375" style="41" bestFit="1" customWidth="1"/>
    <col min="4609" max="4609" width="9.7109375" style="41" bestFit="1" customWidth="1"/>
    <col min="4610" max="4610" width="10" style="41" bestFit="1" customWidth="1"/>
    <col min="4611" max="4611" width="8.85546875" style="41" bestFit="1" customWidth="1"/>
    <col min="4612" max="4612" width="22.85546875" style="41" customWidth="1"/>
    <col min="4613" max="4613" width="59.7109375" style="41" bestFit="1" customWidth="1"/>
    <col min="4614" max="4614" width="57.85546875" style="41" bestFit="1" customWidth="1"/>
    <col min="4615" max="4615" width="35.28515625" style="41" bestFit="1" customWidth="1"/>
    <col min="4616" max="4616" width="28.140625" style="41" bestFit="1" customWidth="1"/>
    <col min="4617" max="4617" width="33.140625" style="41" bestFit="1" customWidth="1"/>
    <col min="4618" max="4618" width="26" style="41" bestFit="1" customWidth="1"/>
    <col min="4619" max="4619" width="19.140625" style="41" bestFit="1" customWidth="1"/>
    <col min="4620" max="4620" width="10.42578125" style="41" customWidth="1"/>
    <col min="4621" max="4621" width="11.85546875" style="41" customWidth="1"/>
    <col min="4622" max="4622" width="14.7109375" style="41" customWidth="1"/>
    <col min="4623" max="4623" width="9" style="41" bestFit="1" customWidth="1"/>
    <col min="4624" max="4863" width="9.140625" style="41"/>
    <col min="4864" max="4864" width="4.7109375" style="41" bestFit="1" customWidth="1"/>
    <col min="4865" max="4865" width="9.7109375" style="41" bestFit="1" customWidth="1"/>
    <col min="4866" max="4866" width="10" style="41" bestFit="1" customWidth="1"/>
    <col min="4867" max="4867" width="8.85546875" style="41" bestFit="1" customWidth="1"/>
    <col min="4868" max="4868" width="22.85546875" style="41" customWidth="1"/>
    <col min="4869" max="4869" width="59.7109375" style="41" bestFit="1" customWidth="1"/>
    <col min="4870" max="4870" width="57.85546875" style="41" bestFit="1" customWidth="1"/>
    <col min="4871" max="4871" width="35.28515625" style="41" bestFit="1" customWidth="1"/>
    <col min="4872" max="4872" width="28.140625" style="41" bestFit="1" customWidth="1"/>
    <col min="4873" max="4873" width="33.140625" style="41" bestFit="1" customWidth="1"/>
    <col min="4874" max="4874" width="26" style="41" bestFit="1" customWidth="1"/>
    <col min="4875" max="4875" width="19.140625" style="41" bestFit="1" customWidth="1"/>
    <col min="4876" max="4876" width="10.42578125" style="41" customWidth="1"/>
    <col min="4877" max="4877" width="11.85546875" style="41" customWidth="1"/>
    <col min="4878" max="4878" width="14.7109375" style="41" customWidth="1"/>
    <col min="4879" max="4879" width="9" style="41" bestFit="1" customWidth="1"/>
    <col min="4880" max="5119" width="9.140625" style="41"/>
    <col min="5120" max="5120" width="4.7109375" style="41" bestFit="1" customWidth="1"/>
    <col min="5121" max="5121" width="9.7109375" style="41" bestFit="1" customWidth="1"/>
    <col min="5122" max="5122" width="10" style="41" bestFit="1" customWidth="1"/>
    <col min="5123" max="5123" width="8.85546875" style="41" bestFit="1" customWidth="1"/>
    <col min="5124" max="5124" width="22.85546875" style="41" customWidth="1"/>
    <col min="5125" max="5125" width="59.7109375" style="41" bestFit="1" customWidth="1"/>
    <col min="5126" max="5126" width="57.85546875" style="41" bestFit="1" customWidth="1"/>
    <col min="5127" max="5127" width="35.28515625" style="41" bestFit="1" customWidth="1"/>
    <col min="5128" max="5128" width="28.140625" style="41" bestFit="1" customWidth="1"/>
    <col min="5129" max="5129" width="33.140625" style="41" bestFit="1" customWidth="1"/>
    <col min="5130" max="5130" width="26" style="41" bestFit="1" customWidth="1"/>
    <col min="5131" max="5131" width="19.140625" style="41" bestFit="1" customWidth="1"/>
    <col min="5132" max="5132" width="10.42578125" style="41" customWidth="1"/>
    <col min="5133" max="5133" width="11.85546875" style="41" customWidth="1"/>
    <col min="5134" max="5134" width="14.7109375" style="41" customWidth="1"/>
    <col min="5135" max="5135" width="9" style="41" bestFit="1" customWidth="1"/>
    <col min="5136" max="5375" width="9.140625" style="41"/>
    <col min="5376" max="5376" width="4.7109375" style="41" bestFit="1" customWidth="1"/>
    <col min="5377" max="5377" width="9.7109375" style="41" bestFit="1" customWidth="1"/>
    <col min="5378" max="5378" width="10" style="41" bestFit="1" customWidth="1"/>
    <col min="5379" max="5379" width="8.85546875" style="41" bestFit="1" customWidth="1"/>
    <col min="5380" max="5380" width="22.85546875" style="41" customWidth="1"/>
    <col min="5381" max="5381" width="59.7109375" style="41" bestFit="1" customWidth="1"/>
    <col min="5382" max="5382" width="57.85546875" style="41" bestFit="1" customWidth="1"/>
    <col min="5383" max="5383" width="35.28515625" style="41" bestFit="1" customWidth="1"/>
    <col min="5384" max="5384" width="28.140625" style="41" bestFit="1" customWidth="1"/>
    <col min="5385" max="5385" width="33.140625" style="41" bestFit="1" customWidth="1"/>
    <col min="5386" max="5386" width="26" style="41" bestFit="1" customWidth="1"/>
    <col min="5387" max="5387" width="19.140625" style="41" bestFit="1" customWidth="1"/>
    <col min="5388" max="5388" width="10.42578125" style="41" customWidth="1"/>
    <col min="5389" max="5389" width="11.85546875" style="41" customWidth="1"/>
    <col min="5390" max="5390" width="14.7109375" style="41" customWidth="1"/>
    <col min="5391" max="5391" width="9" style="41" bestFit="1" customWidth="1"/>
    <col min="5392" max="5631" width="9.140625" style="41"/>
    <col min="5632" max="5632" width="4.7109375" style="41" bestFit="1" customWidth="1"/>
    <col min="5633" max="5633" width="9.7109375" style="41" bestFit="1" customWidth="1"/>
    <col min="5634" max="5634" width="10" style="41" bestFit="1" customWidth="1"/>
    <col min="5635" max="5635" width="8.85546875" style="41" bestFit="1" customWidth="1"/>
    <col min="5636" max="5636" width="22.85546875" style="41" customWidth="1"/>
    <col min="5637" max="5637" width="59.7109375" style="41" bestFit="1" customWidth="1"/>
    <col min="5638" max="5638" width="57.85546875" style="41" bestFit="1" customWidth="1"/>
    <col min="5639" max="5639" width="35.28515625" style="41" bestFit="1" customWidth="1"/>
    <col min="5640" max="5640" width="28.140625" style="41" bestFit="1" customWidth="1"/>
    <col min="5641" max="5641" width="33.140625" style="41" bestFit="1" customWidth="1"/>
    <col min="5642" max="5642" width="26" style="41" bestFit="1" customWidth="1"/>
    <col min="5643" max="5643" width="19.140625" style="41" bestFit="1" customWidth="1"/>
    <col min="5644" max="5644" width="10.42578125" style="41" customWidth="1"/>
    <col min="5645" max="5645" width="11.85546875" style="41" customWidth="1"/>
    <col min="5646" max="5646" width="14.7109375" style="41" customWidth="1"/>
    <col min="5647" max="5647" width="9" style="41" bestFit="1" customWidth="1"/>
    <col min="5648" max="5887" width="9.140625" style="41"/>
    <col min="5888" max="5888" width="4.7109375" style="41" bestFit="1" customWidth="1"/>
    <col min="5889" max="5889" width="9.7109375" style="41" bestFit="1" customWidth="1"/>
    <col min="5890" max="5890" width="10" style="41" bestFit="1" customWidth="1"/>
    <col min="5891" max="5891" width="8.85546875" style="41" bestFit="1" customWidth="1"/>
    <col min="5892" max="5892" width="22.85546875" style="41" customWidth="1"/>
    <col min="5893" max="5893" width="59.7109375" style="41" bestFit="1" customWidth="1"/>
    <col min="5894" max="5894" width="57.85546875" style="41" bestFit="1" customWidth="1"/>
    <col min="5895" max="5895" width="35.28515625" style="41" bestFit="1" customWidth="1"/>
    <col min="5896" max="5896" width="28.140625" style="41" bestFit="1" customWidth="1"/>
    <col min="5897" max="5897" width="33.140625" style="41" bestFit="1" customWidth="1"/>
    <col min="5898" max="5898" width="26" style="41" bestFit="1" customWidth="1"/>
    <col min="5899" max="5899" width="19.140625" style="41" bestFit="1" customWidth="1"/>
    <col min="5900" max="5900" width="10.42578125" style="41" customWidth="1"/>
    <col min="5901" max="5901" width="11.85546875" style="41" customWidth="1"/>
    <col min="5902" max="5902" width="14.7109375" style="41" customWidth="1"/>
    <col min="5903" max="5903" width="9" style="41" bestFit="1" customWidth="1"/>
    <col min="5904" max="6143" width="9.140625" style="41"/>
    <col min="6144" max="6144" width="4.7109375" style="41" bestFit="1" customWidth="1"/>
    <col min="6145" max="6145" width="9.7109375" style="41" bestFit="1" customWidth="1"/>
    <col min="6146" max="6146" width="10" style="41" bestFit="1" customWidth="1"/>
    <col min="6147" max="6147" width="8.85546875" style="41" bestFit="1" customWidth="1"/>
    <col min="6148" max="6148" width="22.85546875" style="41" customWidth="1"/>
    <col min="6149" max="6149" width="59.7109375" style="41" bestFit="1" customWidth="1"/>
    <col min="6150" max="6150" width="57.85546875" style="41" bestFit="1" customWidth="1"/>
    <col min="6151" max="6151" width="35.28515625" style="41" bestFit="1" customWidth="1"/>
    <col min="6152" max="6152" width="28.140625" style="41" bestFit="1" customWidth="1"/>
    <col min="6153" max="6153" width="33.140625" style="41" bestFit="1" customWidth="1"/>
    <col min="6154" max="6154" width="26" style="41" bestFit="1" customWidth="1"/>
    <col min="6155" max="6155" width="19.140625" style="41" bestFit="1" customWidth="1"/>
    <col min="6156" max="6156" width="10.42578125" style="41" customWidth="1"/>
    <col min="6157" max="6157" width="11.85546875" style="41" customWidth="1"/>
    <col min="6158" max="6158" width="14.7109375" style="41" customWidth="1"/>
    <col min="6159" max="6159" width="9" style="41" bestFit="1" customWidth="1"/>
    <col min="6160" max="6399" width="9.140625" style="41"/>
    <col min="6400" max="6400" width="4.7109375" style="41" bestFit="1" customWidth="1"/>
    <col min="6401" max="6401" width="9.7109375" style="41" bestFit="1" customWidth="1"/>
    <col min="6402" max="6402" width="10" style="41" bestFit="1" customWidth="1"/>
    <col min="6403" max="6403" width="8.85546875" style="41" bestFit="1" customWidth="1"/>
    <col min="6404" max="6404" width="22.85546875" style="41" customWidth="1"/>
    <col min="6405" max="6405" width="59.7109375" style="41" bestFit="1" customWidth="1"/>
    <col min="6406" max="6406" width="57.85546875" style="41" bestFit="1" customWidth="1"/>
    <col min="6407" max="6407" width="35.28515625" style="41" bestFit="1" customWidth="1"/>
    <col min="6408" max="6408" width="28.140625" style="41" bestFit="1" customWidth="1"/>
    <col min="6409" max="6409" width="33.140625" style="41" bestFit="1" customWidth="1"/>
    <col min="6410" max="6410" width="26" style="41" bestFit="1" customWidth="1"/>
    <col min="6411" max="6411" width="19.140625" style="41" bestFit="1" customWidth="1"/>
    <col min="6412" max="6412" width="10.42578125" style="41" customWidth="1"/>
    <col min="6413" max="6413" width="11.85546875" style="41" customWidth="1"/>
    <col min="6414" max="6414" width="14.7109375" style="41" customWidth="1"/>
    <col min="6415" max="6415" width="9" style="41" bestFit="1" customWidth="1"/>
    <col min="6416" max="6655" width="9.140625" style="41"/>
    <col min="6656" max="6656" width="4.7109375" style="41" bestFit="1" customWidth="1"/>
    <col min="6657" max="6657" width="9.7109375" style="41" bestFit="1" customWidth="1"/>
    <col min="6658" max="6658" width="10" style="41" bestFit="1" customWidth="1"/>
    <col min="6659" max="6659" width="8.85546875" style="41" bestFit="1" customWidth="1"/>
    <col min="6660" max="6660" width="22.85546875" style="41" customWidth="1"/>
    <col min="6661" max="6661" width="59.7109375" style="41" bestFit="1" customWidth="1"/>
    <col min="6662" max="6662" width="57.85546875" style="41" bestFit="1" customWidth="1"/>
    <col min="6663" max="6663" width="35.28515625" style="41" bestFit="1" customWidth="1"/>
    <col min="6664" max="6664" width="28.140625" style="41" bestFit="1" customWidth="1"/>
    <col min="6665" max="6665" width="33.140625" style="41" bestFit="1" customWidth="1"/>
    <col min="6666" max="6666" width="26" style="41" bestFit="1" customWidth="1"/>
    <col min="6667" max="6667" width="19.140625" style="41" bestFit="1" customWidth="1"/>
    <col min="6668" max="6668" width="10.42578125" style="41" customWidth="1"/>
    <col min="6669" max="6669" width="11.85546875" style="41" customWidth="1"/>
    <col min="6670" max="6670" width="14.7109375" style="41" customWidth="1"/>
    <col min="6671" max="6671" width="9" style="41" bestFit="1" customWidth="1"/>
    <col min="6672" max="6911" width="9.140625" style="41"/>
    <col min="6912" max="6912" width="4.7109375" style="41" bestFit="1" customWidth="1"/>
    <col min="6913" max="6913" width="9.7109375" style="41" bestFit="1" customWidth="1"/>
    <col min="6914" max="6914" width="10" style="41" bestFit="1" customWidth="1"/>
    <col min="6915" max="6915" width="8.85546875" style="41" bestFit="1" customWidth="1"/>
    <col min="6916" max="6916" width="22.85546875" style="41" customWidth="1"/>
    <col min="6917" max="6917" width="59.7109375" style="41" bestFit="1" customWidth="1"/>
    <col min="6918" max="6918" width="57.85546875" style="41" bestFit="1" customWidth="1"/>
    <col min="6919" max="6919" width="35.28515625" style="41" bestFit="1" customWidth="1"/>
    <col min="6920" max="6920" width="28.140625" style="41" bestFit="1" customWidth="1"/>
    <col min="6921" max="6921" width="33.140625" style="41" bestFit="1" customWidth="1"/>
    <col min="6922" max="6922" width="26" style="41" bestFit="1" customWidth="1"/>
    <col min="6923" max="6923" width="19.140625" style="41" bestFit="1" customWidth="1"/>
    <col min="6924" max="6924" width="10.42578125" style="41" customWidth="1"/>
    <col min="6925" max="6925" width="11.85546875" style="41" customWidth="1"/>
    <col min="6926" max="6926" width="14.7109375" style="41" customWidth="1"/>
    <col min="6927" max="6927" width="9" style="41" bestFit="1" customWidth="1"/>
    <col min="6928" max="7167" width="9.140625" style="41"/>
    <col min="7168" max="7168" width="4.7109375" style="41" bestFit="1" customWidth="1"/>
    <col min="7169" max="7169" width="9.7109375" style="41" bestFit="1" customWidth="1"/>
    <col min="7170" max="7170" width="10" style="41" bestFit="1" customWidth="1"/>
    <col min="7171" max="7171" width="8.85546875" style="41" bestFit="1" customWidth="1"/>
    <col min="7172" max="7172" width="22.85546875" style="41" customWidth="1"/>
    <col min="7173" max="7173" width="59.7109375" style="41" bestFit="1" customWidth="1"/>
    <col min="7174" max="7174" width="57.85546875" style="41" bestFit="1" customWidth="1"/>
    <col min="7175" max="7175" width="35.28515625" style="41" bestFit="1" customWidth="1"/>
    <col min="7176" max="7176" width="28.140625" style="41" bestFit="1" customWidth="1"/>
    <col min="7177" max="7177" width="33.140625" style="41" bestFit="1" customWidth="1"/>
    <col min="7178" max="7178" width="26" style="41" bestFit="1" customWidth="1"/>
    <col min="7179" max="7179" width="19.140625" style="41" bestFit="1" customWidth="1"/>
    <col min="7180" max="7180" width="10.42578125" style="41" customWidth="1"/>
    <col min="7181" max="7181" width="11.85546875" style="41" customWidth="1"/>
    <col min="7182" max="7182" width="14.7109375" style="41" customWidth="1"/>
    <col min="7183" max="7183" width="9" style="41" bestFit="1" customWidth="1"/>
    <col min="7184" max="7423" width="9.140625" style="41"/>
    <col min="7424" max="7424" width="4.7109375" style="41" bestFit="1" customWidth="1"/>
    <col min="7425" max="7425" width="9.7109375" style="41" bestFit="1" customWidth="1"/>
    <col min="7426" max="7426" width="10" style="41" bestFit="1" customWidth="1"/>
    <col min="7427" max="7427" width="8.85546875" style="41" bestFit="1" customWidth="1"/>
    <col min="7428" max="7428" width="22.85546875" style="41" customWidth="1"/>
    <col min="7429" max="7429" width="59.7109375" style="41" bestFit="1" customWidth="1"/>
    <col min="7430" max="7430" width="57.85546875" style="41" bestFit="1" customWidth="1"/>
    <col min="7431" max="7431" width="35.28515625" style="41" bestFit="1" customWidth="1"/>
    <col min="7432" max="7432" width="28.140625" style="41" bestFit="1" customWidth="1"/>
    <col min="7433" max="7433" width="33.140625" style="41" bestFit="1" customWidth="1"/>
    <col min="7434" max="7434" width="26" style="41" bestFit="1" customWidth="1"/>
    <col min="7435" max="7435" width="19.140625" style="41" bestFit="1" customWidth="1"/>
    <col min="7436" max="7436" width="10.42578125" style="41" customWidth="1"/>
    <col min="7437" max="7437" width="11.85546875" style="41" customWidth="1"/>
    <col min="7438" max="7438" width="14.7109375" style="41" customWidth="1"/>
    <col min="7439" max="7439" width="9" style="41" bestFit="1" customWidth="1"/>
    <col min="7440" max="7679" width="9.140625" style="41"/>
    <col min="7680" max="7680" width="4.7109375" style="41" bestFit="1" customWidth="1"/>
    <col min="7681" max="7681" width="9.7109375" style="41" bestFit="1" customWidth="1"/>
    <col min="7682" max="7682" width="10" style="41" bestFit="1" customWidth="1"/>
    <col min="7683" max="7683" width="8.85546875" style="41" bestFit="1" customWidth="1"/>
    <col min="7684" max="7684" width="22.85546875" style="41" customWidth="1"/>
    <col min="7685" max="7685" width="59.7109375" style="41" bestFit="1" customWidth="1"/>
    <col min="7686" max="7686" width="57.85546875" style="41" bestFit="1" customWidth="1"/>
    <col min="7687" max="7687" width="35.28515625" style="41" bestFit="1" customWidth="1"/>
    <col min="7688" max="7688" width="28.140625" style="41" bestFit="1" customWidth="1"/>
    <col min="7689" max="7689" width="33.140625" style="41" bestFit="1" customWidth="1"/>
    <col min="7690" max="7690" width="26" style="41" bestFit="1" customWidth="1"/>
    <col min="7691" max="7691" width="19.140625" style="41" bestFit="1" customWidth="1"/>
    <col min="7692" max="7692" width="10.42578125" style="41" customWidth="1"/>
    <col min="7693" max="7693" width="11.85546875" style="41" customWidth="1"/>
    <col min="7694" max="7694" width="14.7109375" style="41" customWidth="1"/>
    <col min="7695" max="7695" width="9" style="41" bestFit="1" customWidth="1"/>
    <col min="7696" max="7935" width="9.140625" style="41"/>
    <col min="7936" max="7936" width="4.7109375" style="41" bestFit="1" customWidth="1"/>
    <col min="7937" max="7937" width="9.7109375" style="41" bestFit="1" customWidth="1"/>
    <col min="7938" max="7938" width="10" style="41" bestFit="1" customWidth="1"/>
    <col min="7939" max="7939" width="8.85546875" style="41" bestFit="1" customWidth="1"/>
    <col min="7940" max="7940" width="22.85546875" style="41" customWidth="1"/>
    <col min="7941" max="7941" width="59.7109375" style="41" bestFit="1" customWidth="1"/>
    <col min="7942" max="7942" width="57.85546875" style="41" bestFit="1" customWidth="1"/>
    <col min="7943" max="7943" width="35.28515625" style="41" bestFit="1" customWidth="1"/>
    <col min="7944" max="7944" width="28.140625" style="41" bestFit="1" customWidth="1"/>
    <col min="7945" max="7945" width="33.140625" style="41" bestFit="1" customWidth="1"/>
    <col min="7946" max="7946" width="26" style="41" bestFit="1" customWidth="1"/>
    <col min="7947" max="7947" width="19.140625" style="41" bestFit="1" customWidth="1"/>
    <col min="7948" max="7948" width="10.42578125" style="41" customWidth="1"/>
    <col min="7949" max="7949" width="11.85546875" style="41" customWidth="1"/>
    <col min="7950" max="7950" width="14.7109375" style="41" customWidth="1"/>
    <col min="7951" max="7951" width="9" style="41" bestFit="1" customWidth="1"/>
    <col min="7952" max="8191" width="9.140625" style="41"/>
    <col min="8192" max="8192" width="4.7109375" style="41" bestFit="1" customWidth="1"/>
    <col min="8193" max="8193" width="9.7109375" style="41" bestFit="1" customWidth="1"/>
    <col min="8194" max="8194" width="10" style="41" bestFit="1" customWidth="1"/>
    <col min="8195" max="8195" width="8.85546875" style="41" bestFit="1" customWidth="1"/>
    <col min="8196" max="8196" width="22.85546875" style="41" customWidth="1"/>
    <col min="8197" max="8197" width="59.7109375" style="41" bestFit="1" customWidth="1"/>
    <col min="8198" max="8198" width="57.85546875" style="41" bestFit="1" customWidth="1"/>
    <col min="8199" max="8199" width="35.28515625" style="41" bestFit="1" customWidth="1"/>
    <col min="8200" max="8200" width="28.140625" style="41" bestFit="1" customWidth="1"/>
    <col min="8201" max="8201" width="33.140625" style="41" bestFit="1" customWidth="1"/>
    <col min="8202" max="8202" width="26" style="41" bestFit="1" customWidth="1"/>
    <col min="8203" max="8203" width="19.140625" style="41" bestFit="1" customWidth="1"/>
    <col min="8204" max="8204" width="10.42578125" style="41" customWidth="1"/>
    <col min="8205" max="8205" width="11.85546875" style="41" customWidth="1"/>
    <col min="8206" max="8206" width="14.7109375" style="41" customWidth="1"/>
    <col min="8207" max="8207" width="9" style="41" bestFit="1" customWidth="1"/>
    <col min="8208" max="8447" width="9.140625" style="41"/>
    <col min="8448" max="8448" width="4.7109375" style="41" bestFit="1" customWidth="1"/>
    <col min="8449" max="8449" width="9.7109375" style="41" bestFit="1" customWidth="1"/>
    <col min="8450" max="8450" width="10" style="41" bestFit="1" customWidth="1"/>
    <col min="8451" max="8451" width="8.85546875" style="41" bestFit="1" customWidth="1"/>
    <col min="8452" max="8452" width="22.85546875" style="41" customWidth="1"/>
    <col min="8453" max="8453" width="59.7109375" style="41" bestFit="1" customWidth="1"/>
    <col min="8454" max="8454" width="57.85546875" style="41" bestFit="1" customWidth="1"/>
    <col min="8455" max="8455" width="35.28515625" style="41" bestFit="1" customWidth="1"/>
    <col min="8456" max="8456" width="28.140625" style="41" bestFit="1" customWidth="1"/>
    <col min="8457" max="8457" width="33.140625" style="41" bestFit="1" customWidth="1"/>
    <col min="8458" max="8458" width="26" style="41" bestFit="1" customWidth="1"/>
    <col min="8459" max="8459" width="19.140625" style="41" bestFit="1" customWidth="1"/>
    <col min="8460" max="8460" width="10.42578125" style="41" customWidth="1"/>
    <col min="8461" max="8461" width="11.85546875" style="41" customWidth="1"/>
    <col min="8462" max="8462" width="14.7109375" style="41" customWidth="1"/>
    <col min="8463" max="8463" width="9" style="41" bestFit="1" customWidth="1"/>
    <col min="8464" max="8703" width="9.140625" style="41"/>
    <col min="8704" max="8704" width="4.7109375" style="41" bestFit="1" customWidth="1"/>
    <col min="8705" max="8705" width="9.7109375" style="41" bestFit="1" customWidth="1"/>
    <col min="8706" max="8706" width="10" style="41" bestFit="1" customWidth="1"/>
    <col min="8707" max="8707" width="8.85546875" style="41" bestFit="1" customWidth="1"/>
    <col min="8708" max="8708" width="22.85546875" style="41" customWidth="1"/>
    <col min="8709" max="8709" width="59.7109375" style="41" bestFit="1" customWidth="1"/>
    <col min="8710" max="8710" width="57.85546875" style="41" bestFit="1" customWidth="1"/>
    <col min="8711" max="8711" width="35.28515625" style="41" bestFit="1" customWidth="1"/>
    <col min="8712" max="8712" width="28.140625" style="41" bestFit="1" customWidth="1"/>
    <col min="8713" max="8713" width="33.140625" style="41" bestFit="1" customWidth="1"/>
    <col min="8714" max="8714" width="26" style="41" bestFit="1" customWidth="1"/>
    <col min="8715" max="8715" width="19.140625" style="41" bestFit="1" customWidth="1"/>
    <col min="8716" max="8716" width="10.42578125" style="41" customWidth="1"/>
    <col min="8717" max="8717" width="11.85546875" style="41" customWidth="1"/>
    <col min="8718" max="8718" width="14.7109375" style="41" customWidth="1"/>
    <col min="8719" max="8719" width="9" style="41" bestFit="1" customWidth="1"/>
    <col min="8720" max="8959" width="9.140625" style="41"/>
    <col min="8960" max="8960" width="4.7109375" style="41" bestFit="1" customWidth="1"/>
    <col min="8961" max="8961" width="9.7109375" style="41" bestFit="1" customWidth="1"/>
    <col min="8962" max="8962" width="10" style="41" bestFit="1" customWidth="1"/>
    <col min="8963" max="8963" width="8.85546875" style="41" bestFit="1" customWidth="1"/>
    <col min="8964" max="8964" width="22.85546875" style="41" customWidth="1"/>
    <col min="8965" max="8965" width="59.7109375" style="41" bestFit="1" customWidth="1"/>
    <col min="8966" max="8966" width="57.85546875" style="41" bestFit="1" customWidth="1"/>
    <col min="8967" max="8967" width="35.28515625" style="41" bestFit="1" customWidth="1"/>
    <col min="8968" max="8968" width="28.140625" style="41" bestFit="1" customWidth="1"/>
    <col min="8969" max="8969" width="33.140625" style="41" bestFit="1" customWidth="1"/>
    <col min="8970" max="8970" width="26" style="41" bestFit="1" customWidth="1"/>
    <col min="8971" max="8971" width="19.140625" style="41" bestFit="1" customWidth="1"/>
    <col min="8972" max="8972" width="10.42578125" style="41" customWidth="1"/>
    <col min="8973" max="8973" width="11.85546875" style="41" customWidth="1"/>
    <col min="8974" max="8974" width="14.7109375" style="41" customWidth="1"/>
    <col min="8975" max="8975" width="9" style="41" bestFit="1" customWidth="1"/>
    <col min="8976" max="9215" width="9.140625" style="41"/>
    <col min="9216" max="9216" width="4.7109375" style="41" bestFit="1" customWidth="1"/>
    <col min="9217" max="9217" width="9.7109375" style="41" bestFit="1" customWidth="1"/>
    <col min="9218" max="9218" width="10" style="41" bestFit="1" customWidth="1"/>
    <col min="9219" max="9219" width="8.85546875" style="41" bestFit="1" customWidth="1"/>
    <col min="9220" max="9220" width="22.85546875" style="41" customWidth="1"/>
    <col min="9221" max="9221" width="59.7109375" style="41" bestFit="1" customWidth="1"/>
    <col min="9222" max="9222" width="57.85546875" style="41" bestFit="1" customWidth="1"/>
    <col min="9223" max="9223" width="35.28515625" style="41" bestFit="1" customWidth="1"/>
    <col min="9224" max="9224" width="28.140625" style="41" bestFit="1" customWidth="1"/>
    <col min="9225" max="9225" width="33.140625" style="41" bestFit="1" customWidth="1"/>
    <col min="9226" max="9226" width="26" style="41" bestFit="1" customWidth="1"/>
    <col min="9227" max="9227" width="19.140625" style="41" bestFit="1" customWidth="1"/>
    <col min="9228" max="9228" width="10.42578125" style="41" customWidth="1"/>
    <col min="9229" max="9229" width="11.85546875" style="41" customWidth="1"/>
    <col min="9230" max="9230" width="14.7109375" style="41" customWidth="1"/>
    <col min="9231" max="9231" width="9" style="41" bestFit="1" customWidth="1"/>
    <col min="9232" max="9471" width="9.140625" style="41"/>
    <col min="9472" max="9472" width="4.7109375" style="41" bestFit="1" customWidth="1"/>
    <col min="9473" max="9473" width="9.7109375" style="41" bestFit="1" customWidth="1"/>
    <col min="9474" max="9474" width="10" style="41" bestFit="1" customWidth="1"/>
    <col min="9475" max="9475" width="8.85546875" style="41" bestFit="1" customWidth="1"/>
    <col min="9476" max="9476" width="22.85546875" style="41" customWidth="1"/>
    <col min="9477" max="9477" width="59.7109375" style="41" bestFit="1" customWidth="1"/>
    <col min="9478" max="9478" width="57.85546875" style="41" bestFit="1" customWidth="1"/>
    <col min="9479" max="9479" width="35.28515625" style="41" bestFit="1" customWidth="1"/>
    <col min="9480" max="9480" width="28.140625" style="41" bestFit="1" customWidth="1"/>
    <col min="9481" max="9481" width="33.140625" style="41" bestFit="1" customWidth="1"/>
    <col min="9482" max="9482" width="26" style="41" bestFit="1" customWidth="1"/>
    <col min="9483" max="9483" width="19.140625" style="41" bestFit="1" customWidth="1"/>
    <col min="9484" max="9484" width="10.42578125" style="41" customWidth="1"/>
    <col min="9485" max="9485" width="11.85546875" style="41" customWidth="1"/>
    <col min="9486" max="9486" width="14.7109375" style="41" customWidth="1"/>
    <col min="9487" max="9487" width="9" style="41" bestFit="1" customWidth="1"/>
    <col min="9488" max="9727" width="9.140625" style="41"/>
    <col min="9728" max="9728" width="4.7109375" style="41" bestFit="1" customWidth="1"/>
    <col min="9729" max="9729" width="9.7109375" style="41" bestFit="1" customWidth="1"/>
    <col min="9730" max="9730" width="10" style="41" bestFit="1" customWidth="1"/>
    <col min="9731" max="9731" width="8.85546875" style="41" bestFit="1" customWidth="1"/>
    <col min="9732" max="9732" width="22.85546875" style="41" customWidth="1"/>
    <col min="9733" max="9733" width="59.7109375" style="41" bestFit="1" customWidth="1"/>
    <col min="9734" max="9734" width="57.85546875" style="41" bestFit="1" customWidth="1"/>
    <col min="9735" max="9735" width="35.28515625" style="41" bestFit="1" customWidth="1"/>
    <col min="9736" max="9736" width="28.140625" style="41" bestFit="1" customWidth="1"/>
    <col min="9737" max="9737" width="33.140625" style="41" bestFit="1" customWidth="1"/>
    <col min="9738" max="9738" width="26" style="41" bestFit="1" customWidth="1"/>
    <col min="9739" max="9739" width="19.140625" style="41" bestFit="1" customWidth="1"/>
    <col min="9740" max="9740" width="10.42578125" style="41" customWidth="1"/>
    <col min="9741" max="9741" width="11.85546875" style="41" customWidth="1"/>
    <col min="9742" max="9742" width="14.7109375" style="41" customWidth="1"/>
    <col min="9743" max="9743" width="9" style="41" bestFit="1" customWidth="1"/>
    <col min="9744" max="9983" width="9.140625" style="41"/>
    <col min="9984" max="9984" width="4.7109375" style="41" bestFit="1" customWidth="1"/>
    <col min="9985" max="9985" width="9.7109375" style="41" bestFit="1" customWidth="1"/>
    <col min="9986" max="9986" width="10" style="41" bestFit="1" customWidth="1"/>
    <col min="9987" max="9987" width="8.85546875" style="41" bestFit="1" customWidth="1"/>
    <col min="9988" max="9988" width="22.85546875" style="41" customWidth="1"/>
    <col min="9989" max="9989" width="59.7109375" style="41" bestFit="1" customWidth="1"/>
    <col min="9990" max="9990" width="57.85546875" style="41" bestFit="1" customWidth="1"/>
    <col min="9991" max="9991" width="35.28515625" style="41" bestFit="1" customWidth="1"/>
    <col min="9992" max="9992" width="28.140625" style="41" bestFit="1" customWidth="1"/>
    <col min="9993" max="9993" width="33.140625" style="41" bestFit="1" customWidth="1"/>
    <col min="9994" max="9994" width="26" style="41" bestFit="1" customWidth="1"/>
    <col min="9995" max="9995" width="19.140625" style="41" bestFit="1" customWidth="1"/>
    <col min="9996" max="9996" width="10.42578125" style="41" customWidth="1"/>
    <col min="9997" max="9997" width="11.85546875" style="41" customWidth="1"/>
    <col min="9998" max="9998" width="14.7109375" style="41" customWidth="1"/>
    <col min="9999" max="9999" width="9" style="41" bestFit="1" customWidth="1"/>
    <col min="10000" max="10239" width="9.140625" style="41"/>
    <col min="10240" max="10240" width="4.7109375" style="41" bestFit="1" customWidth="1"/>
    <col min="10241" max="10241" width="9.7109375" style="41" bestFit="1" customWidth="1"/>
    <col min="10242" max="10242" width="10" style="41" bestFit="1" customWidth="1"/>
    <col min="10243" max="10243" width="8.85546875" style="41" bestFit="1" customWidth="1"/>
    <col min="10244" max="10244" width="22.85546875" style="41" customWidth="1"/>
    <col min="10245" max="10245" width="59.7109375" style="41" bestFit="1" customWidth="1"/>
    <col min="10246" max="10246" width="57.85546875" style="41" bestFit="1" customWidth="1"/>
    <col min="10247" max="10247" width="35.28515625" style="41" bestFit="1" customWidth="1"/>
    <col min="10248" max="10248" width="28.140625" style="41" bestFit="1" customWidth="1"/>
    <col min="10249" max="10249" width="33.140625" style="41" bestFit="1" customWidth="1"/>
    <col min="10250" max="10250" width="26" style="41" bestFit="1" customWidth="1"/>
    <col min="10251" max="10251" width="19.140625" style="41" bestFit="1" customWidth="1"/>
    <col min="10252" max="10252" width="10.42578125" style="41" customWidth="1"/>
    <col min="10253" max="10253" width="11.85546875" style="41" customWidth="1"/>
    <col min="10254" max="10254" width="14.7109375" style="41" customWidth="1"/>
    <col min="10255" max="10255" width="9" style="41" bestFit="1" customWidth="1"/>
    <col min="10256" max="10495" width="9.140625" style="41"/>
    <col min="10496" max="10496" width="4.7109375" style="41" bestFit="1" customWidth="1"/>
    <col min="10497" max="10497" width="9.7109375" style="41" bestFit="1" customWidth="1"/>
    <col min="10498" max="10498" width="10" style="41" bestFit="1" customWidth="1"/>
    <col min="10499" max="10499" width="8.85546875" style="41" bestFit="1" customWidth="1"/>
    <col min="10500" max="10500" width="22.85546875" style="41" customWidth="1"/>
    <col min="10501" max="10501" width="59.7109375" style="41" bestFit="1" customWidth="1"/>
    <col min="10502" max="10502" width="57.85546875" style="41" bestFit="1" customWidth="1"/>
    <col min="10503" max="10503" width="35.28515625" style="41" bestFit="1" customWidth="1"/>
    <col min="10504" max="10504" width="28.140625" style="41" bestFit="1" customWidth="1"/>
    <col min="10505" max="10505" width="33.140625" style="41" bestFit="1" customWidth="1"/>
    <col min="10506" max="10506" width="26" style="41" bestFit="1" customWidth="1"/>
    <col min="10507" max="10507" width="19.140625" style="41" bestFit="1" customWidth="1"/>
    <col min="10508" max="10508" width="10.42578125" style="41" customWidth="1"/>
    <col min="10509" max="10509" width="11.85546875" style="41" customWidth="1"/>
    <col min="10510" max="10510" width="14.7109375" style="41" customWidth="1"/>
    <col min="10511" max="10511" width="9" style="41" bestFit="1" customWidth="1"/>
    <col min="10512" max="10751" width="9.140625" style="41"/>
    <col min="10752" max="10752" width="4.7109375" style="41" bestFit="1" customWidth="1"/>
    <col min="10753" max="10753" width="9.7109375" style="41" bestFit="1" customWidth="1"/>
    <col min="10754" max="10754" width="10" style="41" bestFit="1" customWidth="1"/>
    <col min="10755" max="10755" width="8.85546875" style="41" bestFit="1" customWidth="1"/>
    <col min="10756" max="10756" width="22.85546875" style="41" customWidth="1"/>
    <col min="10757" max="10757" width="59.7109375" style="41" bestFit="1" customWidth="1"/>
    <col min="10758" max="10758" width="57.85546875" style="41" bestFit="1" customWidth="1"/>
    <col min="10759" max="10759" width="35.28515625" style="41" bestFit="1" customWidth="1"/>
    <col min="10760" max="10760" width="28.140625" style="41" bestFit="1" customWidth="1"/>
    <col min="10761" max="10761" width="33.140625" style="41" bestFit="1" customWidth="1"/>
    <col min="10762" max="10762" width="26" style="41" bestFit="1" customWidth="1"/>
    <col min="10763" max="10763" width="19.140625" style="41" bestFit="1" customWidth="1"/>
    <col min="10764" max="10764" width="10.42578125" style="41" customWidth="1"/>
    <col min="10765" max="10765" width="11.85546875" style="41" customWidth="1"/>
    <col min="10766" max="10766" width="14.7109375" style="41" customWidth="1"/>
    <col min="10767" max="10767" width="9" style="41" bestFit="1" customWidth="1"/>
    <col min="10768" max="11007" width="9.140625" style="41"/>
    <col min="11008" max="11008" width="4.7109375" style="41" bestFit="1" customWidth="1"/>
    <col min="11009" max="11009" width="9.7109375" style="41" bestFit="1" customWidth="1"/>
    <col min="11010" max="11010" width="10" style="41" bestFit="1" customWidth="1"/>
    <col min="11011" max="11011" width="8.85546875" style="41" bestFit="1" customWidth="1"/>
    <col min="11012" max="11012" width="22.85546875" style="41" customWidth="1"/>
    <col min="11013" max="11013" width="59.7109375" style="41" bestFit="1" customWidth="1"/>
    <col min="11014" max="11014" width="57.85546875" style="41" bestFit="1" customWidth="1"/>
    <col min="11015" max="11015" width="35.28515625" style="41" bestFit="1" customWidth="1"/>
    <col min="11016" max="11016" width="28.140625" style="41" bestFit="1" customWidth="1"/>
    <col min="11017" max="11017" width="33.140625" style="41" bestFit="1" customWidth="1"/>
    <col min="11018" max="11018" width="26" style="41" bestFit="1" customWidth="1"/>
    <col min="11019" max="11019" width="19.140625" style="41" bestFit="1" customWidth="1"/>
    <col min="11020" max="11020" width="10.42578125" style="41" customWidth="1"/>
    <col min="11021" max="11021" width="11.85546875" style="41" customWidth="1"/>
    <col min="11022" max="11022" width="14.7109375" style="41" customWidth="1"/>
    <col min="11023" max="11023" width="9" style="41" bestFit="1" customWidth="1"/>
    <col min="11024" max="11263" width="9.140625" style="41"/>
    <col min="11264" max="11264" width="4.7109375" style="41" bestFit="1" customWidth="1"/>
    <col min="11265" max="11265" width="9.7109375" style="41" bestFit="1" customWidth="1"/>
    <col min="11266" max="11266" width="10" style="41" bestFit="1" customWidth="1"/>
    <col min="11267" max="11267" width="8.85546875" style="41" bestFit="1" customWidth="1"/>
    <col min="11268" max="11268" width="22.85546875" style="41" customWidth="1"/>
    <col min="11269" max="11269" width="59.7109375" style="41" bestFit="1" customWidth="1"/>
    <col min="11270" max="11270" width="57.85546875" style="41" bestFit="1" customWidth="1"/>
    <col min="11271" max="11271" width="35.28515625" style="41" bestFit="1" customWidth="1"/>
    <col min="11272" max="11272" width="28.140625" style="41" bestFit="1" customWidth="1"/>
    <col min="11273" max="11273" width="33.140625" style="41" bestFit="1" customWidth="1"/>
    <col min="11274" max="11274" width="26" style="41" bestFit="1" customWidth="1"/>
    <col min="11275" max="11275" width="19.140625" style="41" bestFit="1" customWidth="1"/>
    <col min="11276" max="11276" width="10.42578125" style="41" customWidth="1"/>
    <col min="11277" max="11277" width="11.85546875" style="41" customWidth="1"/>
    <col min="11278" max="11278" width="14.7109375" style="41" customWidth="1"/>
    <col min="11279" max="11279" width="9" style="41" bestFit="1" customWidth="1"/>
    <col min="11280" max="11519" width="9.140625" style="41"/>
    <col min="11520" max="11520" width="4.7109375" style="41" bestFit="1" customWidth="1"/>
    <col min="11521" max="11521" width="9.7109375" style="41" bestFit="1" customWidth="1"/>
    <col min="11522" max="11522" width="10" style="41" bestFit="1" customWidth="1"/>
    <col min="11523" max="11523" width="8.85546875" style="41" bestFit="1" customWidth="1"/>
    <col min="11524" max="11524" width="22.85546875" style="41" customWidth="1"/>
    <col min="11525" max="11525" width="59.7109375" style="41" bestFit="1" customWidth="1"/>
    <col min="11526" max="11526" width="57.85546875" style="41" bestFit="1" customWidth="1"/>
    <col min="11527" max="11527" width="35.28515625" style="41" bestFit="1" customWidth="1"/>
    <col min="11528" max="11528" width="28.140625" style="41" bestFit="1" customWidth="1"/>
    <col min="11529" max="11529" width="33.140625" style="41" bestFit="1" customWidth="1"/>
    <col min="11530" max="11530" width="26" style="41" bestFit="1" customWidth="1"/>
    <col min="11531" max="11531" width="19.140625" style="41" bestFit="1" customWidth="1"/>
    <col min="11532" max="11532" width="10.42578125" style="41" customWidth="1"/>
    <col min="11533" max="11533" width="11.85546875" style="41" customWidth="1"/>
    <col min="11534" max="11534" width="14.7109375" style="41" customWidth="1"/>
    <col min="11535" max="11535" width="9" style="41" bestFit="1" customWidth="1"/>
    <col min="11536" max="11775" width="9.140625" style="41"/>
    <col min="11776" max="11776" width="4.7109375" style="41" bestFit="1" customWidth="1"/>
    <col min="11777" max="11777" width="9.7109375" style="41" bestFit="1" customWidth="1"/>
    <col min="11778" max="11778" width="10" style="41" bestFit="1" customWidth="1"/>
    <col min="11779" max="11779" width="8.85546875" style="41" bestFit="1" customWidth="1"/>
    <col min="11780" max="11780" width="22.85546875" style="41" customWidth="1"/>
    <col min="11781" max="11781" width="59.7109375" style="41" bestFit="1" customWidth="1"/>
    <col min="11782" max="11782" width="57.85546875" style="41" bestFit="1" customWidth="1"/>
    <col min="11783" max="11783" width="35.28515625" style="41" bestFit="1" customWidth="1"/>
    <col min="11784" max="11784" width="28.140625" style="41" bestFit="1" customWidth="1"/>
    <col min="11785" max="11785" width="33.140625" style="41" bestFit="1" customWidth="1"/>
    <col min="11786" max="11786" width="26" style="41" bestFit="1" customWidth="1"/>
    <col min="11787" max="11787" width="19.140625" style="41" bestFit="1" customWidth="1"/>
    <col min="11788" max="11788" width="10.42578125" style="41" customWidth="1"/>
    <col min="11789" max="11789" width="11.85546875" style="41" customWidth="1"/>
    <col min="11790" max="11790" width="14.7109375" style="41" customWidth="1"/>
    <col min="11791" max="11791" width="9" style="41" bestFit="1" customWidth="1"/>
    <col min="11792" max="12031" width="9.140625" style="41"/>
    <col min="12032" max="12032" width="4.7109375" style="41" bestFit="1" customWidth="1"/>
    <col min="12033" max="12033" width="9.7109375" style="41" bestFit="1" customWidth="1"/>
    <col min="12034" max="12034" width="10" style="41" bestFit="1" customWidth="1"/>
    <col min="12035" max="12035" width="8.85546875" style="41" bestFit="1" customWidth="1"/>
    <col min="12036" max="12036" width="22.85546875" style="41" customWidth="1"/>
    <col min="12037" max="12037" width="59.7109375" style="41" bestFit="1" customWidth="1"/>
    <col min="12038" max="12038" width="57.85546875" style="41" bestFit="1" customWidth="1"/>
    <col min="12039" max="12039" width="35.28515625" style="41" bestFit="1" customWidth="1"/>
    <col min="12040" max="12040" width="28.140625" style="41" bestFit="1" customWidth="1"/>
    <col min="12041" max="12041" width="33.140625" style="41" bestFit="1" customWidth="1"/>
    <col min="12042" max="12042" width="26" style="41" bestFit="1" customWidth="1"/>
    <col min="12043" max="12043" width="19.140625" style="41" bestFit="1" customWidth="1"/>
    <col min="12044" max="12044" width="10.42578125" style="41" customWidth="1"/>
    <col min="12045" max="12045" width="11.85546875" style="41" customWidth="1"/>
    <col min="12046" max="12046" width="14.7109375" style="41" customWidth="1"/>
    <col min="12047" max="12047" width="9" style="41" bestFit="1" customWidth="1"/>
    <col min="12048" max="12287" width="9.140625" style="41"/>
    <col min="12288" max="12288" width="4.7109375" style="41" bestFit="1" customWidth="1"/>
    <col min="12289" max="12289" width="9.7109375" style="41" bestFit="1" customWidth="1"/>
    <col min="12290" max="12290" width="10" style="41" bestFit="1" customWidth="1"/>
    <col min="12291" max="12291" width="8.85546875" style="41" bestFit="1" customWidth="1"/>
    <col min="12292" max="12292" width="22.85546875" style="41" customWidth="1"/>
    <col min="12293" max="12293" width="59.7109375" style="41" bestFit="1" customWidth="1"/>
    <col min="12294" max="12294" width="57.85546875" style="41" bestFit="1" customWidth="1"/>
    <col min="12295" max="12295" width="35.28515625" style="41" bestFit="1" customWidth="1"/>
    <col min="12296" max="12296" width="28.140625" style="41" bestFit="1" customWidth="1"/>
    <col min="12297" max="12297" width="33.140625" style="41" bestFit="1" customWidth="1"/>
    <col min="12298" max="12298" width="26" style="41" bestFit="1" customWidth="1"/>
    <col min="12299" max="12299" width="19.140625" style="41" bestFit="1" customWidth="1"/>
    <col min="12300" max="12300" width="10.42578125" style="41" customWidth="1"/>
    <col min="12301" max="12301" width="11.85546875" style="41" customWidth="1"/>
    <col min="12302" max="12302" width="14.7109375" style="41" customWidth="1"/>
    <col min="12303" max="12303" width="9" style="41" bestFit="1" customWidth="1"/>
    <col min="12304" max="12543" width="9.140625" style="41"/>
    <col min="12544" max="12544" width="4.7109375" style="41" bestFit="1" customWidth="1"/>
    <col min="12545" max="12545" width="9.7109375" style="41" bestFit="1" customWidth="1"/>
    <col min="12546" max="12546" width="10" style="41" bestFit="1" customWidth="1"/>
    <col min="12547" max="12547" width="8.85546875" style="41" bestFit="1" customWidth="1"/>
    <col min="12548" max="12548" width="22.85546875" style="41" customWidth="1"/>
    <col min="12549" max="12549" width="59.7109375" style="41" bestFit="1" customWidth="1"/>
    <col min="12550" max="12550" width="57.85546875" style="41" bestFit="1" customWidth="1"/>
    <col min="12551" max="12551" width="35.28515625" style="41" bestFit="1" customWidth="1"/>
    <col min="12552" max="12552" width="28.140625" style="41" bestFit="1" customWidth="1"/>
    <col min="12553" max="12553" width="33.140625" style="41" bestFit="1" customWidth="1"/>
    <col min="12554" max="12554" width="26" style="41" bestFit="1" customWidth="1"/>
    <col min="12555" max="12555" width="19.140625" style="41" bestFit="1" customWidth="1"/>
    <col min="12556" max="12556" width="10.42578125" style="41" customWidth="1"/>
    <col min="12557" max="12557" width="11.85546875" style="41" customWidth="1"/>
    <col min="12558" max="12558" width="14.7109375" style="41" customWidth="1"/>
    <col min="12559" max="12559" width="9" style="41" bestFit="1" customWidth="1"/>
    <col min="12560" max="12799" width="9.140625" style="41"/>
    <col min="12800" max="12800" width="4.7109375" style="41" bestFit="1" customWidth="1"/>
    <col min="12801" max="12801" width="9.7109375" style="41" bestFit="1" customWidth="1"/>
    <col min="12802" max="12802" width="10" style="41" bestFit="1" customWidth="1"/>
    <col min="12803" max="12803" width="8.85546875" style="41" bestFit="1" customWidth="1"/>
    <col min="12804" max="12804" width="22.85546875" style="41" customWidth="1"/>
    <col min="12805" max="12805" width="59.7109375" style="41" bestFit="1" customWidth="1"/>
    <col min="12806" max="12806" width="57.85546875" style="41" bestFit="1" customWidth="1"/>
    <col min="12807" max="12807" width="35.28515625" style="41" bestFit="1" customWidth="1"/>
    <col min="12808" max="12808" width="28.140625" style="41" bestFit="1" customWidth="1"/>
    <col min="12809" max="12809" width="33.140625" style="41" bestFit="1" customWidth="1"/>
    <col min="12810" max="12810" width="26" style="41" bestFit="1" customWidth="1"/>
    <col min="12811" max="12811" width="19.140625" style="41" bestFit="1" customWidth="1"/>
    <col min="12812" max="12812" width="10.42578125" style="41" customWidth="1"/>
    <col min="12813" max="12813" width="11.85546875" style="41" customWidth="1"/>
    <col min="12814" max="12814" width="14.7109375" style="41" customWidth="1"/>
    <col min="12815" max="12815" width="9" style="41" bestFit="1" customWidth="1"/>
    <col min="12816" max="13055" width="9.140625" style="41"/>
    <col min="13056" max="13056" width="4.7109375" style="41" bestFit="1" customWidth="1"/>
    <col min="13057" max="13057" width="9.7109375" style="41" bestFit="1" customWidth="1"/>
    <col min="13058" max="13058" width="10" style="41" bestFit="1" customWidth="1"/>
    <col min="13059" max="13059" width="8.85546875" style="41" bestFit="1" customWidth="1"/>
    <col min="13060" max="13060" width="22.85546875" style="41" customWidth="1"/>
    <col min="13061" max="13061" width="59.7109375" style="41" bestFit="1" customWidth="1"/>
    <col min="13062" max="13062" width="57.85546875" style="41" bestFit="1" customWidth="1"/>
    <col min="13063" max="13063" width="35.28515625" style="41" bestFit="1" customWidth="1"/>
    <col min="13064" max="13064" width="28.140625" style="41" bestFit="1" customWidth="1"/>
    <col min="13065" max="13065" width="33.140625" style="41" bestFit="1" customWidth="1"/>
    <col min="13066" max="13066" width="26" style="41" bestFit="1" customWidth="1"/>
    <col min="13067" max="13067" width="19.140625" style="41" bestFit="1" customWidth="1"/>
    <col min="13068" max="13068" width="10.42578125" style="41" customWidth="1"/>
    <col min="13069" max="13069" width="11.85546875" style="41" customWidth="1"/>
    <col min="13070" max="13070" width="14.7109375" style="41" customWidth="1"/>
    <col min="13071" max="13071" width="9" style="41" bestFit="1" customWidth="1"/>
    <col min="13072" max="13311" width="9.140625" style="41"/>
    <col min="13312" max="13312" width="4.7109375" style="41" bestFit="1" customWidth="1"/>
    <col min="13313" max="13313" width="9.7109375" style="41" bestFit="1" customWidth="1"/>
    <col min="13314" max="13314" width="10" style="41" bestFit="1" customWidth="1"/>
    <col min="13315" max="13315" width="8.85546875" style="41" bestFit="1" customWidth="1"/>
    <col min="13316" max="13316" width="22.85546875" style="41" customWidth="1"/>
    <col min="13317" max="13317" width="59.7109375" style="41" bestFit="1" customWidth="1"/>
    <col min="13318" max="13318" width="57.85546875" style="41" bestFit="1" customWidth="1"/>
    <col min="13319" max="13319" width="35.28515625" style="41" bestFit="1" customWidth="1"/>
    <col min="13320" max="13320" width="28.140625" style="41" bestFit="1" customWidth="1"/>
    <col min="13321" max="13321" width="33.140625" style="41" bestFit="1" customWidth="1"/>
    <col min="13322" max="13322" width="26" style="41" bestFit="1" customWidth="1"/>
    <col min="13323" max="13323" width="19.140625" style="41" bestFit="1" customWidth="1"/>
    <col min="13324" max="13324" width="10.42578125" style="41" customWidth="1"/>
    <col min="13325" max="13325" width="11.85546875" style="41" customWidth="1"/>
    <col min="13326" max="13326" width="14.7109375" style="41" customWidth="1"/>
    <col min="13327" max="13327" width="9" style="41" bestFit="1" customWidth="1"/>
    <col min="13328" max="13567" width="9.140625" style="41"/>
    <col min="13568" max="13568" width="4.7109375" style="41" bestFit="1" customWidth="1"/>
    <col min="13569" max="13569" width="9.7109375" style="41" bestFit="1" customWidth="1"/>
    <col min="13570" max="13570" width="10" style="41" bestFit="1" customWidth="1"/>
    <col min="13571" max="13571" width="8.85546875" style="41" bestFit="1" customWidth="1"/>
    <col min="13572" max="13572" width="22.85546875" style="41" customWidth="1"/>
    <col min="13573" max="13573" width="59.7109375" style="41" bestFit="1" customWidth="1"/>
    <col min="13574" max="13574" width="57.85546875" style="41" bestFit="1" customWidth="1"/>
    <col min="13575" max="13575" width="35.28515625" style="41" bestFit="1" customWidth="1"/>
    <col min="13576" max="13576" width="28.140625" style="41" bestFit="1" customWidth="1"/>
    <col min="13577" max="13577" width="33.140625" style="41" bestFit="1" customWidth="1"/>
    <col min="13578" max="13578" width="26" style="41" bestFit="1" customWidth="1"/>
    <col min="13579" max="13579" width="19.140625" style="41" bestFit="1" customWidth="1"/>
    <col min="13580" max="13580" width="10.42578125" style="41" customWidth="1"/>
    <col min="13581" max="13581" width="11.85546875" style="41" customWidth="1"/>
    <col min="13582" max="13582" width="14.7109375" style="41" customWidth="1"/>
    <col min="13583" max="13583" width="9" style="41" bestFit="1" customWidth="1"/>
    <col min="13584" max="13823" width="9.140625" style="41"/>
    <col min="13824" max="13824" width="4.7109375" style="41" bestFit="1" customWidth="1"/>
    <col min="13825" max="13825" width="9.7109375" style="41" bestFit="1" customWidth="1"/>
    <col min="13826" max="13826" width="10" style="41" bestFit="1" customWidth="1"/>
    <col min="13827" max="13827" width="8.85546875" style="41" bestFit="1" customWidth="1"/>
    <col min="13828" max="13828" width="22.85546875" style="41" customWidth="1"/>
    <col min="13829" max="13829" width="59.7109375" style="41" bestFit="1" customWidth="1"/>
    <col min="13830" max="13830" width="57.85546875" style="41" bestFit="1" customWidth="1"/>
    <col min="13831" max="13831" width="35.28515625" style="41" bestFit="1" customWidth="1"/>
    <col min="13832" max="13832" width="28.140625" style="41" bestFit="1" customWidth="1"/>
    <col min="13833" max="13833" width="33.140625" style="41" bestFit="1" customWidth="1"/>
    <col min="13834" max="13834" width="26" style="41" bestFit="1" customWidth="1"/>
    <col min="13835" max="13835" width="19.140625" style="41" bestFit="1" customWidth="1"/>
    <col min="13836" max="13836" width="10.42578125" style="41" customWidth="1"/>
    <col min="13837" max="13837" width="11.85546875" style="41" customWidth="1"/>
    <col min="13838" max="13838" width="14.7109375" style="41" customWidth="1"/>
    <col min="13839" max="13839" width="9" style="41" bestFit="1" customWidth="1"/>
    <col min="13840" max="14079" width="9.140625" style="41"/>
    <col min="14080" max="14080" width="4.7109375" style="41" bestFit="1" customWidth="1"/>
    <col min="14081" max="14081" width="9.7109375" style="41" bestFit="1" customWidth="1"/>
    <col min="14082" max="14082" width="10" style="41" bestFit="1" customWidth="1"/>
    <col min="14083" max="14083" width="8.85546875" style="41" bestFit="1" customWidth="1"/>
    <col min="14084" max="14084" width="22.85546875" style="41" customWidth="1"/>
    <col min="14085" max="14085" width="59.7109375" style="41" bestFit="1" customWidth="1"/>
    <col min="14086" max="14086" width="57.85546875" style="41" bestFit="1" customWidth="1"/>
    <col min="14087" max="14087" width="35.28515625" style="41" bestFit="1" customWidth="1"/>
    <col min="14088" max="14088" width="28.140625" style="41" bestFit="1" customWidth="1"/>
    <col min="14089" max="14089" width="33.140625" style="41" bestFit="1" customWidth="1"/>
    <col min="14090" max="14090" width="26" style="41" bestFit="1" customWidth="1"/>
    <col min="14091" max="14091" width="19.140625" style="41" bestFit="1" customWidth="1"/>
    <col min="14092" max="14092" width="10.42578125" style="41" customWidth="1"/>
    <col min="14093" max="14093" width="11.85546875" style="41" customWidth="1"/>
    <col min="14094" max="14094" width="14.7109375" style="41" customWidth="1"/>
    <col min="14095" max="14095" width="9" style="41" bestFit="1" customWidth="1"/>
    <col min="14096" max="14335" width="9.140625" style="41"/>
    <col min="14336" max="14336" width="4.7109375" style="41" bestFit="1" customWidth="1"/>
    <col min="14337" max="14337" width="9.7109375" style="41" bestFit="1" customWidth="1"/>
    <col min="14338" max="14338" width="10" style="41" bestFit="1" customWidth="1"/>
    <col min="14339" max="14339" width="8.85546875" style="41" bestFit="1" customWidth="1"/>
    <col min="14340" max="14340" width="22.85546875" style="41" customWidth="1"/>
    <col min="14341" max="14341" width="59.7109375" style="41" bestFit="1" customWidth="1"/>
    <col min="14342" max="14342" width="57.85546875" style="41" bestFit="1" customWidth="1"/>
    <col min="14343" max="14343" width="35.28515625" style="41" bestFit="1" customWidth="1"/>
    <col min="14344" max="14344" width="28.140625" style="41" bestFit="1" customWidth="1"/>
    <col min="14345" max="14345" width="33.140625" style="41" bestFit="1" customWidth="1"/>
    <col min="14346" max="14346" width="26" style="41" bestFit="1" customWidth="1"/>
    <col min="14347" max="14347" width="19.140625" style="41" bestFit="1" customWidth="1"/>
    <col min="14348" max="14348" width="10.42578125" style="41" customWidth="1"/>
    <col min="14349" max="14349" width="11.85546875" style="41" customWidth="1"/>
    <col min="14350" max="14350" width="14.7109375" style="41" customWidth="1"/>
    <col min="14351" max="14351" width="9" style="41" bestFit="1" customWidth="1"/>
    <col min="14352" max="14591" width="9.140625" style="41"/>
    <col min="14592" max="14592" width="4.7109375" style="41" bestFit="1" customWidth="1"/>
    <col min="14593" max="14593" width="9.7109375" style="41" bestFit="1" customWidth="1"/>
    <col min="14594" max="14594" width="10" style="41" bestFit="1" customWidth="1"/>
    <col min="14595" max="14595" width="8.85546875" style="41" bestFit="1" customWidth="1"/>
    <col min="14596" max="14596" width="22.85546875" style="41" customWidth="1"/>
    <col min="14597" max="14597" width="59.7109375" style="41" bestFit="1" customWidth="1"/>
    <col min="14598" max="14598" width="57.85546875" style="41" bestFit="1" customWidth="1"/>
    <col min="14599" max="14599" width="35.28515625" style="41" bestFit="1" customWidth="1"/>
    <col min="14600" max="14600" width="28.140625" style="41" bestFit="1" customWidth="1"/>
    <col min="14601" max="14601" width="33.140625" style="41" bestFit="1" customWidth="1"/>
    <col min="14602" max="14602" width="26" style="41" bestFit="1" customWidth="1"/>
    <col min="14603" max="14603" width="19.140625" style="41" bestFit="1" customWidth="1"/>
    <col min="14604" max="14604" width="10.42578125" style="41" customWidth="1"/>
    <col min="14605" max="14605" width="11.85546875" style="41" customWidth="1"/>
    <col min="14606" max="14606" width="14.7109375" style="41" customWidth="1"/>
    <col min="14607" max="14607" width="9" style="41" bestFit="1" customWidth="1"/>
    <col min="14608" max="14847" width="9.140625" style="41"/>
    <col min="14848" max="14848" width="4.7109375" style="41" bestFit="1" customWidth="1"/>
    <col min="14849" max="14849" width="9.7109375" style="41" bestFit="1" customWidth="1"/>
    <col min="14850" max="14850" width="10" style="41" bestFit="1" customWidth="1"/>
    <col min="14851" max="14851" width="8.85546875" style="41" bestFit="1" customWidth="1"/>
    <col min="14852" max="14852" width="22.85546875" style="41" customWidth="1"/>
    <col min="14853" max="14853" width="59.7109375" style="41" bestFit="1" customWidth="1"/>
    <col min="14854" max="14854" width="57.85546875" style="41" bestFit="1" customWidth="1"/>
    <col min="14855" max="14855" width="35.28515625" style="41" bestFit="1" customWidth="1"/>
    <col min="14856" max="14856" width="28.140625" style="41" bestFit="1" customWidth="1"/>
    <col min="14857" max="14857" width="33.140625" style="41" bestFit="1" customWidth="1"/>
    <col min="14858" max="14858" width="26" style="41" bestFit="1" customWidth="1"/>
    <col min="14859" max="14859" width="19.140625" style="41" bestFit="1" customWidth="1"/>
    <col min="14860" max="14860" width="10.42578125" style="41" customWidth="1"/>
    <col min="14861" max="14861" width="11.85546875" style="41" customWidth="1"/>
    <col min="14862" max="14862" width="14.7109375" style="41" customWidth="1"/>
    <col min="14863" max="14863" width="9" style="41" bestFit="1" customWidth="1"/>
    <col min="14864" max="15103" width="9.140625" style="41"/>
    <col min="15104" max="15104" width="4.7109375" style="41" bestFit="1" customWidth="1"/>
    <col min="15105" max="15105" width="9.7109375" style="41" bestFit="1" customWidth="1"/>
    <col min="15106" max="15106" width="10" style="41" bestFit="1" customWidth="1"/>
    <col min="15107" max="15107" width="8.85546875" style="41" bestFit="1" customWidth="1"/>
    <col min="15108" max="15108" width="22.85546875" style="41" customWidth="1"/>
    <col min="15109" max="15109" width="59.7109375" style="41" bestFit="1" customWidth="1"/>
    <col min="15110" max="15110" width="57.85546875" style="41" bestFit="1" customWidth="1"/>
    <col min="15111" max="15111" width="35.28515625" style="41" bestFit="1" customWidth="1"/>
    <col min="15112" max="15112" width="28.140625" style="41" bestFit="1" customWidth="1"/>
    <col min="15113" max="15113" width="33.140625" style="41" bestFit="1" customWidth="1"/>
    <col min="15114" max="15114" width="26" style="41" bestFit="1" customWidth="1"/>
    <col min="15115" max="15115" width="19.140625" style="41" bestFit="1" customWidth="1"/>
    <col min="15116" max="15116" width="10.42578125" style="41" customWidth="1"/>
    <col min="15117" max="15117" width="11.85546875" style="41" customWidth="1"/>
    <col min="15118" max="15118" width="14.7109375" style="41" customWidth="1"/>
    <col min="15119" max="15119" width="9" style="41" bestFit="1" customWidth="1"/>
    <col min="15120" max="15359" width="9.140625" style="41"/>
    <col min="15360" max="15360" width="4.7109375" style="41" bestFit="1" customWidth="1"/>
    <col min="15361" max="15361" width="9.7109375" style="41" bestFit="1" customWidth="1"/>
    <col min="15362" max="15362" width="10" style="41" bestFit="1" customWidth="1"/>
    <col min="15363" max="15363" width="8.85546875" style="41" bestFit="1" customWidth="1"/>
    <col min="15364" max="15364" width="22.85546875" style="41" customWidth="1"/>
    <col min="15365" max="15365" width="59.7109375" style="41" bestFit="1" customWidth="1"/>
    <col min="15366" max="15366" width="57.85546875" style="41" bestFit="1" customWidth="1"/>
    <col min="15367" max="15367" width="35.28515625" style="41" bestFit="1" customWidth="1"/>
    <col min="15368" max="15368" width="28.140625" style="41" bestFit="1" customWidth="1"/>
    <col min="15369" max="15369" width="33.140625" style="41" bestFit="1" customWidth="1"/>
    <col min="15370" max="15370" width="26" style="41" bestFit="1" customWidth="1"/>
    <col min="15371" max="15371" width="19.140625" style="41" bestFit="1" customWidth="1"/>
    <col min="15372" max="15372" width="10.42578125" style="41" customWidth="1"/>
    <col min="15373" max="15373" width="11.85546875" style="41" customWidth="1"/>
    <col min="15374" max="15374" width="14.7109375" style="41" customWidth="1"/>
    <col min="15375" max="15375" width="9" style="41" bestFit="1" customWidth="1"/>
    <col min="15376" max="15615" width="9.140625" style="41"/>
    <col min="15616" max="15616" width="4.7109375" style="41" bestFit="1" customWidth="1"/>
    <col min="15617" max="15617" width="9.7109375" style="41" bestFit="1" customWidth="1"/>
    <col min="15618" max="15618" width="10" style="41" bestFit="1" customWidth="1"/>
    <col min="15619" max="15619" width="8.85546875" style="41" bestFit="1" customWidth="1"/>
    <col min="15620" max="15620" width="22.85546875" style="41" customWidth="1"/>
    <col min="15621" max="15621" width="59.7109375" style="41" bestFit="1" customWidth="1"/>
    <col min="15622" max="15622" width="57.85546875" style="41" bestFit="1" customWidth="1"/>
    <col min="15623" max="15623" width="35.28515625" style="41" bestFit="1" customWidth="1"/>
    <col min="15624" max="15624" width="28.140625" style="41" bestFit="1" customWidth="1"/>
    <col min="15625" max="15625" width="33.140625" style="41" bestFit="1" customWidth="1"/>
    <col min="15626" max="15626" width="26" style="41" bestFit="1" customWidth="1"/>
    <col min="15627" max="15627" width="19.140625" style="41" bestFit="1" customWidth="1"/>
    <col min="15628" max="15628" width="10.42578125" style="41" customWidth="1"/>
    <col min="15629" max="15629" width="11.85546875" style="41" customWidth="1"/>
    <col min="15630" max="15630" width="14.7109375" style="41" customWidth="1"/>
    <col min="15631" max="15631" width="9" style="41" bestFit="1" customWidth="1"/>
    <col min="15632" max="15871" width="9.140625" style="41"/>
    <col min="15872" max="15872" width="4.7109375" style="41" bestFit="1" customWidth="1"/>
    <col min="15873" max="15873" width="9.7109375" style="41" bestFit="1" customWidth="1"/>
    <col min="15874" max="15874" width="10" style="41" bestFit="1" customWidth="1"/>
    <col min="15875" max="15875" width="8.85546875" style="41" bestFit="1" customWidth="1"/>
    <col min="15876" max="15876" width="22.85546875" style="41" customWidth="1"/>
    <col min="15877" max="15877" width="59.7109375" style="41" bestFit="1" customWidth="1"/>
    <col min="15878" max="15878" width="57.85546875" style="41" bestFit="1" customWidth="1"/>
    <col min="15879" max="15879" width="35.28515625" style="41" bestFit="1" customWidth="1"/>
    <col min="15880" max="15880" width="28.140625" style="41" bestFit="1" customWidth="1"/>
    <col min="15881" max="15881" width="33.140625" style="41" bestFit="1" customWidth="1"/>
    <col min="15882" max="15882" width="26" style="41" bestFit="1" customWidth="1"/>
    <col min="15883" max="15883" width="19.140625" style="41" bestFit="1" customWidth="1"/>
    <col min="15884" max="15884" width="10.42578125" style="41" customWidth="1"/>
    <col min="15885" max="15885" width="11.85546875" style="41" customWidth="1"/>
    <col min="15886" max="15886" width="14.7109375" style="41" customWidth="1"/>
    <col min="15887" max="15887" width="9" style="41" bestFit="1" customWidth="1"/>
    <col min="15888" max="16127" width="9.140625" style="41"/>
    <col min="16128" max="16128" width="4.7109375" style="41" bestFit="1" customWidth="1"/>
    <col min="16129" max="16129" width="9.7109375" style="41" bestFit="1" customWidth="1"/>
    <col min="16130" max="16130" width="10" style="41" bestFit="1" customWidth="1"/>
    <col min="16131" max="16131" width="8.85546875" style="41" bestFit="1" customWidth="1"/>
    <col min="16132" max="16132" width="22.85546875" style="41" customWidth="1"/>
    <col min="16133" max="16133" width="59.7109375" style="41" bestFit="1" customWidth="1"/>
    <col min="16134" max="16134" width="57.85546875" style="41" bestFit="1" customWidth="1"/>
    <col min="16135" max="16135" width="35.28515625" style="41" bestFit="1" customWidth="1"/>
    <col min="16136" max="16136" width="28.140625" style="41" bestFit="1" customWidth="1"/>
    <col min="16137" max="16137" width="33.140625" style="41" bestFit="1" customWidth="1"/>
    <col min="16138" max="16138" width="26" style="41" bestFit="1" customWidth="1"/>
    <col min="16139" max="16139" width="19.140625" style="41" bestFit="1" customWidth="1"/>
    <col min="16140" max="16140" width="10.42578125" style="41" customWidth="1"/>
    <col min="16141" max="16141" width="11.85546875" style="41" customWidth="1"/>
    <col min="16142" max="16142" width="14.7109375" style="41" customWidth="1"/>
    <col min="16143" max="16143" width="9" style="41" bestFit="1" customWidth="1"/>
    <col min="16144" max="16384" width="9.140625" style="41"/>
  </cols>
  <sheetData>
    <row r="2" spans="1:21" x14ac:dyDescent="0.35">
      <c r="A2" s="190" t="s">
        <v>2896</v>
      </c>
      <c r="J2" s="203"/>
    </row>
    <row r="4" spans="1:21" s="4" customFormat="1" ht="59.25" customHeight="1" x14ac:dyDescent="0.2">
      <c r="A4" s="952" t="s">
        <v>0</v>
      </c>
      <c r="B4" s="948" t="s">
        <v>1</v>
      </c>
      <c r="C4" s="948" t="s">
        <v>2</v>
      </c>
      <c r="D4" s="948" t="s">
        <v>3</v>
      </c>
      <c r="E4" s="948" t="s">
        <v>4</v>
      </c>
      <c r="F4" s="949" t="s">
        <v>5</v>
      </c>
      <c r="G4" s="948" t="s">
        <v>6</v>
      </c>
      <c r="H4" s="948" t="s">
        <v>7</v>
      </c>
      <c r="I4" s="948"/>
      <c r="J4" s="949" t="s">
        <v>8</v>
      </c>
      <c r="K4" s="950" t="s">
        <v>1440</v>
      </c>
      <c r="L4" s="950"/>
      <c r="M4" s="951" t="s">
        <v>1439</v>
      </c>
      <c r="N4" s="951"/>
      <c r="O4" s="951" t="s">
        <v>11</v>
      </c>
      <c r="P4" s="951"/>
      <c r="Q4" s="948" t="s">
        <v>1438</v>
      </c>
      <c r="R4" s="948" t="s">
        <v>13</v>
      </c>
    </row>
    <row r="5" spans="1:21" s="4" customFormat="1" ht="35.25" customHeight="1" x14ac:dyDescent="0.2">
      <c r="A5" s="952"/>
      <c r="B5" s="948"/>
      <c r="C5" s="948"/>
      <c r="D5" s="948"/>
      <c r="E5" s="948"/>
      <c r="F5" s="949"/>
      <c r="G5" s="948"/>
      <c r="H5" s="198" t="s">
        <v>14</v>
      </c>
      <c r="I5" s="198" t="s">
        <v>15</v>
      </c>
      <c r="J5" s="949"/>
      <c r="K5" s="198">
        <v>2020</v>
      </c>
      <c r="L5" s="198">
        <v>2021</v>
      </c>
      <c r="M5" s="202">
        <v>2020</v>
      </c>
      <c r="N5" s="202">
        <v>2021</v>
      </c>
      <c r="O5" s="202">
        <v>2020</v>
      </c>
      <c r="P5" s="202">
        <v>2021</v>
      </c>
      <c r="Q5" s="948"/>
      <c r="R5" s="948"/>
    </row>
    <row r="6" spans="1:21" s="4" customFormat="1" ht="23.25" customHeight="1" x14ac:dyDescent="0.2">
      <c r="A6" s="201" t="s">
        <v>16</v>
      </c>
      <c r="B6" s="198" t="s">
        <v>17</v>
      </c>
      <c r="C6" s="198" t="s">
        <v>18</v>
      </c>
      <c r="D6" s="198" t="s">
        <v>19</v>
      </c>
      <c r="E6" s="199" t="s">
        <v>20</v>
      </c>
      <c r="F6" s="199" t="s">
        <v>21</v>
      </c>
      <c r="G6" s="199" t="s">
        <v>22</v>
      </c>
      <c r="H6" s="198" t="s">
        <v>23</v>
      </c>
      <c r="I6" s="198" t="s">
        <v>24</v>
      </c>
      <c r="J6" s="199" t="s">
        <v>25</v>
      </c>
      <c r="K6" s="198" t="s">
        <v>26</v>
      </c>
      <c r="L6" s="198" t="s">
        <v>27</v>
      </c>
      <c r="M6" s="200" t="s">
        <v>28</v>
      </c>
      <c r="N6" s="200" t="s">
        <v>29</v>
      </c>
      <c r="O6" s="200" t="s">
        <v>30</v>
      </c>
      <c r="P6" s="200" t="s">
        <v>31</v>
      </c>
      <c r="Q6" s="199" t="s">
        <v>32</v>
      </c>
      <c r="R6" s="198" t="s">
        <v>33</v>
      </c>
    </row>
    <row r="7" spans="1:21" s="8" customFormat="1" ht="63" customHeight="1" x14ac:dyDescent="0.25">
      <c r="A7" s="849">
        <v>1</v>
      </c>
      <c r="B7" s="849">
        <v>1</v>
      </c>
      <c r="C7" s="849">
        <v>4</v>
      </c>
      <c r="D7" s="850">
        <v>5</v>
      </c>
      <c r="E7" s="850" t="s">
        <v>1437</v>
      </c>
      <c r="F7" s="850" t="s">
        <v>2943</v>
      </c>
      <c r="G7" s="850" t="s">
        <v>48</v>
      </c>
      <c r="H7" s="440" t="s">
        <v>195</v>
      </c>
      <c r="I7" s="440">
        <v>4</v>
      </c>
      <c r="J7" s="928" t="s">
        <v>2944</v>
      </c>
      <c r="K7" s="928"/>
      <c r="L7" s="928" t="s">
        <v>1379</v>
      </c>
      <c r="M7" s="929"/>
      <c r="N7" s="929">
        <v>100000</v>
      </c>
      <c r="O7" s="929"/>
      <c r="P7" s="929">
        <v>100000</v>
      </c>
      <c r="Q7" s="928" t="s">
        <v>1026</v>
      </c>
      <c r="R7" s="891" t="s">
        <v>1366</v>
      </c>
    </row>
    <row r="8" spans="1:21" s="8" customFormat="1" ht="100.5" customHeight="1" x14ac:dyDescent="0.25">
      <c r="A8" s="849"/>
      <c r="B8" s="849"/>
      <c r="C8" s="849"/>
      <c r="D8" s="850"/>
      <c r="E8" s="850"/>
      <c r="F8" s="850"/>
      <c r="G8" s="850"/>
      <c r="H8" s="440" t="s">
        <v>1292</v>
      </c>
      <c r="I8" s="440">
        <v>200</v>
      </c>
      <c r="J8" s="928"/>
      <c r="K8" s="928"/>
      <c r="L8" s="928"/>
      <c r="M8" s="929"/>
      <c r="N8" s="929"/>
      <c r="O8" s="929"/>
      <c r="P8" s="929"/>
      <c r="Q8" s="928"/>
      <c r="R8" s="891"/>
    </row>
    <row r="9" spans="1:21" s="196" customFormat="1" ht="75" customHeight="1" x14ac:dyDescent="0.25">
      <c r="A9" s="849">
        <v>2</v>
      </c>
      <c r="B9" s="849">
        <v>1</v>
      </c>
      <c r="C9" s="849">
        <v>4</v>
      </c>
      <c r="D9" s="850">
        <v>5</v>
      </c>
      <c r="E9" s="850" t="s">
        <v>1436</v>
      </c>
      <c r="F9" s="850" t="s">
        <v>1435</v>
      </c>
      <c r="G9" s="850" t="s">
        <v>197</v>
      </c>
      <c r="H9" s="440" t="s">
        <v>51</v>
      </c>
      <c r="I9" s="440">
        <v>1</v>
      </c>
      <c r="J9" s="928" t="s">
        <v>1434</v>
      </c>
      <c r="K9" s="928" t="s">
        <v>45</v>
      </c>
      <c r="L9" s="928" t="s">
        <v>34</v>
      </c>
      <c r="M9" s="929">
        <v>4068.25</v>
      </c>
      <c r="N9" s="929">
        <v>75000</v>
      </c>
      <c r="O9" s="929">
        <v>4068.25</v>
      </c>
      <c r="P9" s="929">
        <v>75000</v>
      </c>
      <c r="Q9" s="928" t="s">
        <v>1026</v>
      </c>
      <c r="R9" s="891" t="s">
        <v>1366</v>
      </c>
      <c r="S9" s="197"/>
      <c r="T9" s="197"/>
    </row>
    <row r="10" spans="1:21" ht="74.25" customHeight="1" x14ac:dyDescent="0.25">
      <c r="A10" s="849"/>
      <c r="B10" s="849"/>
      <c r="C10" s="849"/>
      <c r="D10" s="850"/>
      <c r="E10" s="850"/>
      <c r="F10" s="850"/>
      <c r="G10" s="850"/>
      <c r="H10" s="440" t="s">
        <v>693</v>
      </c>
      <c r="I10" s="440">
        <v>100</v>
      </c>
      <c r="J10" s="928"/>
      <c r="K10" s="928"/>
      <c r="L10" s="928"/>
      <c r="M10" s="929"/>
      <c r="N10" s="929"/>
      <c r="O10" s="929"/>
      <c r="P10" s="929"/>
      <c r="Q10" s="928"/>
      <c r="R10" s="891"/>
    </row>
    <row r="11" spans="1:21" ht="60" customHeight="1" x14ac:dyDescent="0.25">
      <c r="A11" s="849">
        <v>3</v>
      </c>
      <c r="B11" s="849">
        <v>1</v>
      </c>
      <c r="C11" s="849">
        <v>4</v>
      </c>
      <c r="D11" s="850">
        <v>5</v>
      </c>
      <c r="E11" s="850" t="s">
        <v>1433</v>
      </c>
      <c r="F11" s="850" t="s">
        <v>1432</v>
      </c>
      <c r="G11" s="850" t="s">
        <v>48</v>
      </c>
      <c r="H11" s="440" t="s">
        <v>195</v>
      </c>
      <c r="I11" s="440">
        <v>2</v>
      </c>
      <c r="J11" s="928" t="s">
        <v>1431</v>
      </c>
      <c r="K11" s="928" t="s">
        <v>45</v>
      </c>
      <c r="L11" s="928"/>
      <c r="M11" s="929">
        <v>56700.73</v>
      </c>
      <c r="N11" s="870"/>
      <c r="O11" s="929">
        <v>56700.73</v>
      </c>
      <c r="P11" s="929"/>
      <c r="Q11" s="928" t="s">
        <v>1026</v>
      </c>
      <c r="R11" s="891" t="s">
        <v>1366</v>
      </c>
    </row>
    <row r="12" spans="1:21" ht="60" customHeight="1" x14ac:dyDescent="0.25">
      <c r="A12" s="849"/>
      <c r="B12" s="849"/>
      <c r="C12" s="849"/>
      <c r="D12" s="850"/>
      <c r="E12" s="850"/>
      <c r="F12" s="850"/>
      <c r="G12" s="850"/>
      <c r="H12" s="440" t="s">
        <v>1418</v>
      </c>
      <c r="I12" s="440" t="s">
        <v>1430</v>
      </c>
      <c r="J12" s="928"/>
      <c r="K12" s="928"/>
      <c r="L12" s="928"/>
      <c r="M12" s="929"/>
      <c r="N12" s="929"/>
      <c r="O12" s="929"/>
      <c r="P12" s="929"/>
      <c r="Q12" s="928"/>
      <c r="R12" s="891"/>
    </row>
    <row r="13" spans="1:21" ht="63.75" customHeight="1" x14ac:dyDescent="0.25">
      <c r="A13" s="849">
        <v>4</v>
      </c>
      <c r="B13" s="849">
        <v>1</v>
      </c>
      <c r="C13" s="849">
        <v>4</v>
      </c>
      <c r="D13" s="850">
        <v>2</v>
      </c>
      <c r="E13" s="850" t="s">
        <v>1429</v>
      </c>
      <c r="F13" s="850" t="s">
        <v>1428</v>
      </c>
      <c r="G13" s="850" t="s">
        <v>197</v>
      </c>
      <c r="H13" s="440" t="s">
        <v>51</v>
      </c>
      <c r="I13" s="440">
        <v>1</v>
      </c>
      <c r="J13" s="928" t="s">
        <v>1427</v>
      </c>
      <c r="K13" s="928" t="s">
        <v>38</v>
      </c>
      <c r="L13" s="928" t="s">
        <v>34</v>
      </c>
      <c r="M13" s="929">
        <v>4068.25</v>
      </c>
      <c r="N13" s="929">
        <v>75000</v>
      </c>
      <c r="O13" s="929">
        <v>4068.25</v>
      </c>
      <c r="P13" s="929">
        <v>75000</v>
      </c>
      <c r="Q13" s="928" t="s">
        <v>1026</v>
      </c>
      <c r="R13" s="891" t="s">
        <v>1366</v>
      </c>
    </row>
    <row r="14" spans="1:21" ht="93" customHeight="1" x14ac:dyDescent="0.25">
      <c r="A14" s="849"/>
      <c r="B14" s="849"/>
      <c r="C14" s="849"/>
      <c r="D14" s="850"/>
      <c r="E14" s="850"/>
      <c r="F14" s="850"/>
      <c r="G14" s="850"/>
      <c r="H14" s="440" t="s">
        <v>693</v>
      </c>
      <c r="I14" s="440">
        <v>100</v>
      </c>
      <c r="J14" s="928"/>
      <c r="K14" s="928"/>
      <c r="L14" s="928"/>
      <c r="M14" s="929"/>
      <c r="N14" s="929"/>
      <c r="O14" s="929"/>
      <c r="P14" s="929"/>
      <c r="Q14" s="928"/>
      <c r="R14" s="891"/>
    </row>
    <row r="15" spans="1:21" s="38" customFormat="1" ht="75" customHeight="1" x14ac:dyDescent="0.25">
      <c r="A15" s="849">
        <v>5</v>
      </c>
      <c r="B15" s="849">
        <v>1</v>
      </c>
      <c r="C15" s="849">
        <v>4</v>
      </c>
      <c r="D15" s="850">
        <v>2</v>
      </c>
      <c r="E15" s="850" t="s">
        <v>1426</v>
      </c>
      <c r="F15" s="850" t="s">
        <v>1425</v>
      </c>
      <c r="G15" s="850" t="s">
        <v>1424</v>
      </c>
      <c r="H15" s="440" t="s">
        <v>1318</v>
      </c>
      <c r="I15" s="440">
        <v>4</v>
      </c>
      <c r="J15" s="928" t="s">
        <v>1423</v>
      </c>
      <c r="K15" s="928" t="s">
        <v>34</v>
      </c>
      <c r="L15" s="928" t="s">
        <v>34</v>
      </c>
      <c r="M15" s="929">
        <v>5276.53</v>
      </c>
      <c r="N15" s="929">
        <v>40000</v>
      </c>
      <c r="O15" s="929">
        <v>5276.53</v>
      </c>
      <c r="P15" s="929">
        <v>40000</v>
      </c>
      <c r="Q15" s="928" t="s">
        <v>1026</v>
      </c>
      <c r="R15" s="891" t="s">
        <v>1366</v>
      </c>
      <c r="S15" s="41"/>
      <c r="T15" s="41"/>
      <c r="U15" s="41"/>
    </row>
    <row r="16" spans="1:21" s="38" customFormat="1" ht="71.25" customHeight="1" x14ac:dyDescent="0.25">
      <c r="A16" s="849"/>
      <c r="B16" s="849"/>
      <c r="C16" s="849"/>
      <c r="D16" s="850"/>
      <c r="E16" s="850"/>
      <c r="F16" s="850"/>
      <c r="G16" s="850"/>
      <c r="H16" s="440" t="s">
        <v>1292</v>
      </c>
      <c r="I16" s="440">
        <v>200</v>
      </c>
      <c r="J16" s="928"/>
      <c r="K16" s="928"/>
      <c r="L16" s="928"/>
      <c r="M16" s="929"/>
      <c r="N16" s="929"/>
      <c r="O16" s="929"/>
      <c r="P16" s="929"/>
      <c r="Q16" s="928"/>
      <c r="R16" s="891"/>
      <c r="S16" s="41"/>
      <c r="T16" s="41"/>
      <c r="U16" s="41"/>
    </row>
    <row r="17" spans="1:21" s="38" customFormat="1" ht="42.75" customHeight="1" x14ac:dyDescent="0.25">
      <c r="A17" s="849">
        <v>6</v>
      </c>
      <c r="B17" s="849">
        <v>1</v>
      </c>
      <c r="C17" s="849">
        <v>4</v>
      </c>
      <c r="D17" s="850">
        <v>5</v>
      </c>
      <c r="E17" s="850" t="s">
        <v>1422</v>
      </c>
      <c r="F17" s="850" t="s">
        <v>1421</v>
      </c>
      <c r="G17" s="850" t="s">
        <v>1312</v>
      </c>
      <c r="H17" s="440" t="s">
        <v>1311</v>
      </c>
      <c r="I17" s="440">
        <v>2</v>
      </c>
      <c r="J17" s="928" t="s">
        <v>1420</v>
      </c>
      <c r="K17" s="928"/>
      <c r="L17" s="928" t="s">
        <v>1379</v>
      </c>
      <c r="M17" s="929"/>
      <c r="N17" s="929">
        <v>220000</v>
      </c>
      <c r="O17" s="929"/>
      <c r="P17" s="929">
        <v>220000</v>
      </c>
      <c r="Q17" s="928" t="s">
        <v>1419</v>
      </c>
      <c r="R17" s="850" t="s">
        <v>1366</v>
      </c>
      <c r="S17" s="41"/>
      <c r="T17" s="41"/>
      <c r="U17" s="41"/>
    </row>
    <row r="18" spans="1:21" ht="47.25" customHeight="1" x14ac:dyDescent="0.25">
      <c r="A18" s="849"/>
      <c r="B18" s="849"/>
      <c r="C18" s="849"/>
      <c r="D18" s="850"/>
      <c r="E18" s="850"/>
      <c r="F18" s="850"/>
      <c r="G18" s="850"/>
      <c r="H18" s="440" t="s">
        <v>1418</v>
      </c>
      <c r="I18" s="440">
        <v>15</v>
      </c>
      <c r="J18" s="928"/>
      <c r="K18" s="928"/>
      <c r="L18" s="928"/>
      <c r="M18" s="929"/>
      <c r="N18" s="929"/>
      <c r="O18" s="929"/>
      <c r="P18" s="929"/>
      <c r="Q18" s="928"/>
      <c r="R18" s="849"/>
    </row>
    <row r="19" spans="1:21" ht="114" customHeight="1" x14ac:dyDescent="0.25">
      <c r="A19" s="849"/>
      <c r="B19" s="849"/>
      <c r="C19" s="849"/>
      <c r="D19" s="850"/>
      <c r="E19" s="850"/>
      <c r="F19" s="850"/>
      <c r="G19" s="850" t="s">
        <v>1417</v>
      </c>
      <c r="H19" s="441" t="s">
        <v>1416</v>
      </c>
      <c r="I19" s="441">
        <v>1</v>
      </c>
      <c r="J19" s="928"/>
      <c r="K19" s="928"/>
      <c r="L19" s="928"/>
      <c r="M19" s="929"/>
      <c r="N19" s="929"/>
      <c r="O19" s="929"/>
      <c r="P19" s="929"/>
      <c r="Q19" s="928"/>
      <c r="R19" s="849"/>
    </row>
    <row r="20" spans="1:21" ht="40.5" customHeight="1" x14ac:dyDescent="0.25">
      <c r="A20" s="849"/>
      <c r="B20" s="849"/>
      <c r="C20" s="849"/>
      <c r="D20" s="850"/>
      <c r="E20" s="850"/>
      <c r="F20" s="850"/>
      <c r="G20" s="850"/>
      <c r="H20" s="441" t="s">
        <v>693</v>
      </c>
      <c r="I20" s="441">
        <v>30</v>
      </c>
      <c r="J20" s="928"/>
      <c r="K20" s="928"/>
      <c r="L20" s="928"/>
      <c r="M20" s="929"/>
      <c r="N20" s="929"/>
      <c r="O20" s="929"/>
      <c r="P20" s="929"/>
      <c r="Q20" s="928"/>
      <c r="R20" s="849"/>
    </row>
    <row r="21" spans="1:21" ht="77.25" customHeight="1" x14ac:dyDescent="0.25">
      <c r="A21" s="849"/>
      <c r="B21" s="849"/>
      <c r="C21" s="849"/>
      <c r="D21" s="850"/>
      <c r="E21" s="850"/>
      <c r="F21" s="850"/>
      <c r="G21" s="850" t="s">
        <v>1415</v>
      </c>
      <c r="H21" s="441" t="s">
        <v>51</v>
      </c>
      <c r="I21" s="441">
        <v>1</v>
      </c>
      <c r="J21" s="928"/>
      <c r="K21" s="928"/>
      <c r="L21" s="928"/>
      <c r="M21" s="929"/>
      <c r="N21" s="929"/>
      <c r="O21" s="929"/>
      <c r="P21" s="929"/>
      <c r="Q21" s="928"/>
      <c r="R21" s="849"/>
    </row>
    <row r="22" spans="1:21" ht="51" customHeight="1" x14ac:dyDescent="0.25">
      <c r="A22" s="849"/>
      <c r="B22" s="849"/>
      <c r="C22" s="849"/>
      <c r="D22" s="850"/>
      <c r="E22" s="850"/>
      <c r="F22" s="850"/>
      <c r="G22" s="850"/>
      <c r="H22" s="441" t="s">
        <v>693</v>
      </c>
      <c r="I22" s="441">
        <v>100</v>
      </c>
      <c r="J22" s="928"/>
      <c r="K22" s="928"/>
      <c r="L22" s="928"/>
      <c r="M22" s="929"/>
      <c r="N22" s="929"/>
      <c r="O22" s="929"/>
      <c r="P22" s="929"/>
      <c r="Q22" s="928"/>
      <c r="R22" s="849"/>
    </row>
    <row r="23" spans="1:21" ht="56.25" customHeight="1" x14ac:dyDescent="0.25">
      <c r="A23" s="871">
        <v>7</v>
      </c>
      <c r="B23" s="871">
        <v>1</v>
      </c>
      <c r="C23" s="871">
        <v>4</v>
      </c>
      <c r="D23" s="859">
        <v>2</v>
      </c>
      <c r="E23" s="859" t="s">
        <v>1414</v>
      </c>
      <c r="F23" s="859" t="s">
        <v>1413</v>
      </c>
      <c r="G23" s="945" t="s">
        <v>1307</v>
      </c>
      <c r="H23" s="441" t="s">
        <v>1001</v>
      </c>
      <c r="I23" s="441">
        <v>1</v>
      </c>
      <c r="J23" s="859" t="s">
        <v>1286</v>
      </c>
      <c r="K23" s="859" t="s">
        <v>116</v>
      </c>
      <c r="L23" s="859"/>
      <c r="M23" s="946">
        <v>21000</v>
      </c>
      <c r="N23" s="868"/>
      <c r="O23" s="946">
        <v>21000</v>
      </c>
      <c r="P23" s="868"/>
      <c r="Q23" s="859" t="s">
        <v>1267</v>
      </c>
      <c r="R23" s="892" t="s">
        <v>1266</v>
      </c>
    </row>
    <row r="24" spans="1:21" ht="55.5" customHeight="1" x14ac:dyDescent="0.25">
      <c r="A24" s="857"/>
      <c r="B24" s="857"/>
      <c r="C24" s="857"/>
      <c r="D24" s="860"/>
      <c r="E24" s="860"/>
      <c r="F24" s="860"/>
      <c r="G24" s="945"/>
      <c r="H24" s="441" t="s">
        <v>1285</v>
      </c>
      <c r="I24" s="441">
        <v>365</v>
      </c>
      <c r="J24" s="860"/>
      <c r="K24" s="860"/>
      <c r="L24" s="860"/>
      <c r="M24" s="947"/>
      <c r="N24" s="873"/>
      <c r="O24" s="947"/>
      <c r="P24" s="873"/>
      <c r="Q24" s="860"/>
      <c r="R24" s="893"/>
    </row>
    <row r="25" spans="1:21" ht="103.5" customHeight="1" x14ac:dyDescent="0.25">
      <c r="A25" s="858"/>
      <c r="B25" s="858"/>
      <c r="C25" s="858"/>
      <c r="D25" s="861"/>
      <c r="E25" s="861"/>
      <c r="F25" s="861"/>
      <c r="G25" s="441" t="s">
        <v>1412</v>
      </c>
      <c r="H25" s="441" t="s">
        <v>58</v>
      </c>
      <c r="I25" s="441">
        <v>1</v>
      </c>
      <c r="J25" s="861"/>
      <c r="K25" s="861"/>
      <c r="L25" s="861"/>
      <c r="M25" s="861"/>
      <c r="N25" s="861"/>
      <c r="O25" s="861"/>
      <c r="P25" s="861"/>
      <c r="Q25" s="861"/>
      <c r="R25" s="861"/>
    </row>
    <row r="26" spans="1:21" s="195" customFormat="1" ht="52.5" customHeight="1" x14ac:dyDescent="0.25">
      <c r="A26" s="849">
        <v>8</v>
      </c>
      <c r="B26" s="849">
        <v>1</v>
      </c>
      <c r="C26" s="849">
        <v>4</v>
      </c>
      <c r="D26" s="850">
        <v>2</v>
      </c>
      <c r="E26" s="850" t="s">
        <v>1070</v>
      </c>
      <c r="F26" s="850" t="s">
        <v>1411</v>
      </c>
      <c r="G26" s="850" t="s">
        <v>1410</v>
      </c>
      <c r="H26" s="441" t="s">
        <v>51</v>
      </c>
      <c r="I26" s="441">
        <v>1</v>
      </c>
      <c r="J26" s="850" t="s">
        <v>1409</v>
      </c>
      <c r="K26" s="850" t="s">
        <v>1408</v>
      </c>
      <c r="L26" s="850"/>
      <c r="M26" s="870">
        <v>159189.37</v>
      </c>
      <c r="N26" s="870"/>
      <c r="O26" s="870">
        <v>159189.37</v>
      </c>
      <c r="P26" s="870"/>
      <c r="Q26" s="850" t="s">
        <v>1267</v>
      </c>
      <c r="R26" s="891" t="s">
        <v>1266</v>
      </c>
    </row>
    <row r="27" spans="1:21" ht="43.5" customHeight="1" x14ac:dyDescent="0.25">
      <c r="A27" s="849"/>
      <c r="B27" s="849"/>
      <c r="C27" s="849"/>
      <c r="D27" s="850"/>
      <c r="E27" s="850"/>
      <c r="F27" s="850"/>
      <c r="G27" s="850"/>
      <c r="H27" s="441" t="s">
        <v>56</v>
      </c>
      <c r="I27" s="441">
        <v>74</v>
      </c>
      <c r="J27" s="850"/>
      <c r="K27" s="850"/>
      <c r="L27" s="850"/>
      <c r="M27" s="850"/>
      <c r="N27" s="870"/>
      <c r="O27" s="850"/>
      <c r="P27" s="870"/>
      <c r="Q27" s="850"/>
      <c r="R27" s="891"/>
    </row>
    <row r="28" spans="1:21" ht="43.5" customHeight="1" x14ac:dyDescent="0.25">
      <c r="A28" s="849"/>
      <c r="B28" s="849"/>
      <c r="C28" s="849"/>
      <c r="D28" s="850"/>
      <c r="E28" s="850"/>
      <c r="F28" s="850"/>
      <c r="G28" s="859" t="s">
        <v>1407</v>
      </c>
      <c r="H28" s="441" t="s">
        <v>1406</v>
      </c>
      <c r="I28" s="441">
        <v>13</v>
      </c>
      <c r="J28" s="850"/>
      <c r="K28" s="850"/>
      <c r="L28" s="850"/>
      <c r="M28" s="850"/>
      <c r="N28" s="870"/>
      <c r="O28" s="850"/>
      <c r="P28" s="870"/>
      <c r="Q28" s="850"/>
      <c r="R28" s="891"/>
    </row>
    <row r="29" spans="1:21" ht="45" customHeight="1" x14ac:dyDescent="0.25">
      <c r="A29" s="849"/>
      <c r="B29" s="849"/>
      <c r="C29" s="849"/>
      <c r="D29" s="850"/>
      <c r="E29" s="850"/>
      <c r="F29" s="850"/>
      <c r="G29" s="861"/>
      <c r="H29" s="441" t="s">
        <v>1384</v>
      </c>
      <c r="I29" s="467" t="s">
        <v>1405</v>
      </c>
      <c r="J29" s="850"/>
      <c r="K29" s="850"/>
      <c r="L29" s="850"/>
      <c r="M29" s="850"/>
      <c r="N29" s="870"/>
      <c r="O29" s="850"/>
      <c r="P29" s="870"/>
      <c r="Q29" s="850"/>
      <c r="R29" s="891"/>
    </row>
    <row r="30" spans="1:21" ht="45" customHeight="1" x14ac:dyDescent="0.25">
      <c r="A30" s="849"/>
      <c r="B30" s="849"/>
      <c r="C30" s="849"/>
      <c r="D30" s="850"/>
      <c r="E30" s="850"/>
      <c r="F30" s="850"/>
      <c r="G30" s="859" t="s">
        <v>1404</v>
      </c>
      <c r="H30" s="441" t="s">
        <v>58</v>
      </c>
      <c r="I30" s="467" t="s">
        <v>161</v>
      </c>
      <c r="J30" s="850"/>
      <c r="K30" s="850"/>
      <c r="L30" s="850"/>
      <c r="M30" s="850"/>
      <c r="N30" s="870"/>
      <c r="O30" s="850"/>
      <c r="P30" s="870"/>
      <c r="Q30" s="850"/>
      <c r="R30" s="891"/>
    </row>
    <row r="31" spans="1:21" ht="42.75" customHeight="1" x14ac:dyDescent="0.25">
      <c r="A31" s="849"/>
      <c r="B31" s="849"/>
      <c r="C31" s="849"/>
      <c r="D31" s="850"/>
      <c r="E31" s="850"/>
      <c r="F31" s="850"/>
      <c r="G31" s="861"/>
      <c r="H31" s="441" t="s">
        <v>1403</v>
      </c>
      <c r="I31" s="441">
        <v>83</v>
      </c>
      <c r="J31" s="850"/>
      <c r="K31" s="850"/>
      <c r="L31" s="850"/>
      <c r="M31" s="850"/>
      <c r="N31" s="870"/>
      <c r="O31" s="850"/>
      <c r="P31" s="870"/>
      <c r="Q31" s="850"/>
      <c r="R31" s="891"/>
    </row>
    <row r="32" spans="1:21" ht="64.5" customHeight="1" x14ac:dyDescent="0.25">
      <c r="A32" s="849"/>
      <c r="B32" s="849"/>
      <c r="C32" s="849"/>
      <c r="D32" s="850"/>
      <c r="E32" s="850"/>
      <c r="F32" s="850"/>
      <c r="G32" s="441" t="s">
        <v>1402</v>
      </c>
      <c r="H32" s="441" t="s">
        <v>1401</v>
      </c>
      <c r="I32" s="444">
        <v>1</v>
      </c>
      <c r="J32" s="850"/>
      <c r="K32" s="850"/>
      <c r="L32" s="850"/>
      <c r="M32" s="850"/>
      <c r="N32" s="870"/>
      <c r="O32" s="850"/>
      <c r="P32" s="870"/>
      <c r="Q32" s="850"/>
      <c r="R32" s="891"/>
    </row>
    <row r="33" spans="1:18" ht="75" customHeight="1" x14ac:dyDescent="0.25">
      <c r="A33" s="849">
        <v>9</v>
      </c>
      <c r="B33" s="849">
        <v>1</v>
      </c>
      <c r="C33" s="849">
        <v>4</v>
      </c>
      <c r="D33" s="850">
        <v>2</v>
      </c>
      <c r="E33" s="850" t="s">
        <v>1400</v>
      </c>
      <c r="F33" s="850" t="s">
        <v>1399</v>
      </c>
      <c r="G33" s="850" t="s">
        <v>1398</v>
      </c>
      <c r="H33" s="482" t="s">
        <v>1001</v>
      </c>
      <c r="I33" s="482">
        <v>3</v>
      </c>
      <c r="J33" s="859" t="s">
        <v>1397</v>
      </c>
      <c r="K33" s="849" t="s">
        <v>1396</v>
      </c>
      <c r="L33" s="849"/>
      <c r="M33" s="877">
        <v>2000</v>
      </c>
      <c r="N33" s="944"/>
      <c r="O33" s="877">
        <v>2000</v>
      </c>
      <c r="P33" s="944"/>
      <c r="Q33" s="879" t="s">
        <v>1267</v>
      </c>
      <c r="R33" s="850" t="s">
        <v>1266</v>
      </c>
    </row>
    <row r="34" spans="1:18" ht="67.5" customHeight="1" x14ac:dyDescent="0.25">
      <c r="A34" s="849"/>
      <c r="B34" s="849"/>
      <c r="C34" s="849"/>
      <c r="D34" s="850"/>
      <c r="E34" s="850"/>
      <c r="F34" s="850"/>
      <c r="G34" s="850"/>
      <c r="H34" s="441" t="s">
        <v>1317</v>
      </c>
      <c r="I34" s="441">
        <v>358</v>
      </c>
      <c r="J34" s="861"/>
      <c r="K34" s="849"/>
      <c r="L34" s="849"/>
      <c r="M34" s="877"/>
      <c r="N34" s="944"/>
      <c r="O34" s="877"/>
      <c r="P34" s="944"/>
      <c r="Q34" s="879"/>
      <c r="R34" s="849"/>
    </row>
    <row r="35" spans="1:18" s="38" customFormat="1" ht="50.1" customHeight="1" x14ac:dyDescent="0.25">
      <c r="A35" s="849">
        <v>10</v>
      </c>
      <c r="B35" s="849">
        <v>1</v>
      </c>
      <c r="C35" s="849">
        <v>4</v>
      </c>
      <c r="D35" s="850">
        <v>2</v>
      </c>
      <c r="E35" s="850" t="s">
        <v>1395</v>
      </c>
      <c r="F35" s="850" t="s">
        <v>1394</v>
      </c>
      <c r="G35" s="441" t="s">
        <v>1393</v>
      </c>
      <c r="H35" s="440" t="s">
        <v>1392</v>
      </c>
      <c r="I35" s="440">
        <v>3</v>
      </c>
      <c r="J35" s="928" t="s">
        <v>1391</v>
      </c>
      <c r="K35" s="928" t="s">
        <v>38</v>
      </c>
      <c r="L35" s="928" t="s">
        <v>571</v>
      </c>
      <c r="M35" s="929">
        <v>43483</v>
      </c>
      <c r="N35" s="929">
        <v>35000</v>
      </c>
      <c r="O35" s="929">
        <v>43483</v>
      </c>
      <c r="P35" s="929">
        <v>35000</v>
      </c>
      <c r="Q35" s="928" t="s">
        <v>1390</v>
      </c>
      <c r="R35" s="891" t="s">
        <v>955</v>
      </c>
    </row>
    <row r="36" spans="1:18" s="38" customFormat="1" ht="50.1" customHeight="1" x14ac:dyDescent="0.25">
      <c r="A36" s="849"/>
      <c r="B36" s="849"/>
      <c r="C36" s="849"/>
      <c r="D36" s="850"/>
      <c r="E36" s="850"/>
      <c r="F36" s="850"/>
      <c r="G36" s="441" t="s">
        <v>1389</v>
      </c>
      <c r="H36" s="441" t="s">
        <v>1388</v>
      </c>
      <c r="I36" s="441">
        <v>3</v>
      </c>
      <c r="J36" s="928"/>
      <c r="K36" s="928"/>
      <c r="L36" s="928"/>
      <c r="M36" s="929"/>
      <c r="N36" s="929"/>
      <c r="O36" s="929"/>
      <c r="P36" s="929"/>
      <c r="Q36" s="928"/>
      <c r="R36" s="891"/>
    </row>
    <row r="37" spans="1:18" s="38" customFormat="1" ht="37.5" customHeight="1" x14ac:dyDescent="0.25">
      <c r="A37" s="849"/>
      <c r="B37" s="849"/>
      <c r="C37" s="849"/>
      <c r="D37" s="850"/>
      <c r="E37" s="850"/>
      <c r="F37" s="850"/>
      <c r="G37" s="441" t="s">
        <v>1387</v>
      </c>
      <c r="H37" s="441" t="s">
        <v>1292</v>
      </c>
      <c r="I37" s="441">
        <v>300</v>
      </c>
      <c r="J37" s="928"/>
      <c r="K37" s="928"/>
      <c r="L37" s="928"/>
      <c r="M37" s="929"/>
      <c r="N37" s="929"/>
      <c r="O37" s="929"/>
      <c r="P37" s="929"/>
      <c r="Q37" s="928"/>
      <c r="R37" s="891"/>
    </row>
    <row r="38" spans="1:18" s="38" customFormat="1" ht="50.1" customHeight="1" x14ac:dyDescent="0.25">
      <c r="A38" s="849"/>
      <c r="B38" s="849"/>
      <c r="C38" s="849"/>
      <c r="D38" s="850"/>
      <c r="E38" s="850"/>
      <c r="F38" s="850"/>
      <c r="G38" s="850" t="s">
        <v>1386</v>
      </c>
      <c r="H38" s="440" t="s">
        <v>1385</v>
      </c>
      <c r="I38" s="440">
        <v>3</v>
      </c>
      <c r="J38" s="928"/>
      <c r="K38" s="928"/>
      <c r="L38" s="928"/>
      <c r="M38" s="929"/>
      <c r="N38" s="929"/>
      <c r="O38" s="929"/>
      <c r="P38" s="929"/>
      <c r="Q38" s="928"/>
      <c r="R38" s="891"/>
    </row>
    <row r="39" spans="1:18" s="38" customFormat="1" ht="103.5" customHeight="1" x14ac:dyDescent="0.25">
      <c r="A39" s="849"/>
      <c r="B39" s="849"/>
      <c r="C39" s="849"/>
      <c r="D39" s="850"/>
      <c r="E39" s="850"/>
      <c r="F39" s="850"/>
      <c r="G39" s="850"/>
      <c r="H39" s="441" t="s">
        <v>1384</v>
      </c>
      <c r="I39" s="444">
        <v>150</v>
      </c>
      <c r="J39" s="928"/>
      <c r="K39" s="928"/>
      <c r="L39" s="928"/>
      <c r="M39" s="929"/>
      <c r="N39" s="929"/>
      <c r="O39" s="929"/>
      <c r="P39" s="929"/>
      <c r="Q39" s="928"/>
      <c r="R39" s="891"/>
    </row>
    <row r="40" spans="1:18" s="38" customFormat="1" ht="75.75" customHeight="1" x14ac:dyDescent="0.25">
      <c r="A40" s="849">
        <v>11</v>
      </c>
      <c r="B40" s="849">
        <v>1</v>
      </c>
      <c r="C40" s="849">
        <v>4</v>
      </c>
      <c r="D40" s="850">
        <v>2</v>
      </c>
      <c r="E40" s="850" t="s">
        <v>1383</v>
      </c>
      <c r="F40" s="850" t="s">
        <v>1382</v>
      </c>
      <c r="G40" s="850" t="s">
        <v>944</v>
      </c>
      <c r="H40" s="440" t="s">
        <v>1381</v>
      </c>
      <c r="I40" s="440">
        <v>2</v>
      </c>
      <c r="J40" s="928" t="s">
        <v>1380</v>
      </c>
      <c r="K40" s="928"/>
      <c r="L40" s="928" t="s">
        <v>1379</v>
      </c>
      <c r="M40" s="929"/>
      <c r="N40" s="929">
        <v>30000</v>
      </c>
      <c r="O40" s="929"/>
      <c r="P40" s="929">
        <v>30000</v>
      </c>
      <c r="Q40" s="928" t="s">
        <v>1273</v>
      </c>
      <c r="R40" s="891" t="s">
        <v>1280</v>
      </c>
    </row>
    <row r="41" spans="1:18" s="38" customFormat="1" ht="59.25" customHeight="1" x14ac:dyDescent="0.25">
      <c r="A41" s="849"/>
      <c r="B41" s="849"/>
      <c r="C41" s="849"/>
      <c r="D41" s="850"/>
      <c r="E41" s="850"/>
      <c r="F41" s="850"/>
      <c r="G41" s="850"/>
      <c r="H41" s="440" t="s">
        <v>1292</v>
      </c>
      <c r="I41" s="440">
        <v>50</v>
      </c>
      <c r="J41" s="928"/>
      <c r="K41" s="928"/>
      <c r="L41" s="928"/>
      <c r="M41" s="929"/>
      <c r="N41" s="929"/>
      <c r="O41" s="929"/>
      <c r="P41" s="929"/>
      <c r="Q41" s="928"/>
      <c r="R41" s="891"/>
    </row>
    <row r="42" spans="1:18" ht="46.5" customHeight="1" x14ac:dyDescent="0.25">
      <c r="A42" s="912">
        <v>12</v>
      </c>
      <c r="B42" s="912">
        <v>1</v>
      </c>
      <c r="C42" s="912">
        <v>4</v>
      </c>
      <c r="D42" s="905">
        <v>2</v>
      </c>
      <c r="E42" s="905" t="s">
        <v>1378</v>
      </c>
      <c r="F42" s="905" t="s">
        <v>1377</v>
      </c>
      <c r="G42" s="905" t="s">
        <v>1376</v>
      </c>
      <c r="H42" s="483" t="s">
        <v>51</v>
      </c>
      <c r="I42" s="483">
        <v>1</v>
      </c>
      <c r="J42" s="905" t="s">
        <v>1282</v>
      </c>
      <c r="K42" s="905" t="s">
        <v>1281</v>
      </c>
      <c r="L42" s="905"/>
      <c r="M42" s="908">
        <v>61445.71</v>
      </c>
      <c r="N42" s="908"/>
      <c r="O42" s="908">
        <v>61445.71</v>
      </c>
      <c r="P42" s="908"/>
      <c r="Q42" s="905" t="s">
        <v>1273</v>
      </c>
      <c r="R42" s="905" t="s">
        <v>1280</v>
      </c>
    </row>
    <row r="43" spans="1:18" ht="46.5" customHeight="1" x14ac:dyDescent="0.25">
      <c r="A43" s="913"/>
      <c r="B43" s="913"/>
      <c r="C43" s="913"/>
      <c r="D43" s="906"/>
      <c r="E43" s="906"/>
      <c r="F43" s="906"/>
      <c r="G43" s="906"/>
      <c r="H43" s="483" t="s">
        <v>693</v>
      </c>
      <c r="I43" s="483">
        <v>352</v>
      </c>
      <c r="J43" s="906"/>
      <c r="K43" s="906"/>
      <c r="L43" s="906"/>
      <c r="M43" s="909"/>
      <c r="N43" s="909"/>
      <c r="O43" s="909"/>
      <c r="P43" s="909"/>
      <c r="Q43" s="906"/>
      <c r="R43" s="906"/>
    </row>
    <row r="44" spans="1:18" s="38" customFormat="1" ht="54" customHeight="1" x14ac:dyDescent="0.25">
      <c r="A44" s="913"/>
      <c r="B44" s="913"/>
      <c r="C44" s="913"/>
      <c r="D44" s="906"/>
      <c r="E44" s="906"/>
      <c r="F44" s="906"/>
      <c r="G44" s="907"/>
      <c r="H44" s="483" t="s">
        <v>1279</v>
      </c>
      <c r="I44" s="483">
        <v>300</v>
      </c>
      <c r="J44" s="906"/>
      <c r="K44" s="906"/>
      <c r="L44" s="906"/>
      <c r="M44" s="909"/>
      <c r="N44" s="909"/>
      <c r="O44" s="909"/>
      <c r="P44" s="909"/>
      <c r="Q44" s="906"/>
      <c r="R44" s="906"/>
    </row>
    <row r="45" spans="1:18" s="38" customFormat="1" ht="49.5" customHeight="1" x14ac:dyDescent="0.25">
      <c r="A45" s="914"/>
      <c r="B45" s="914"/>
      <c r="C45" s="914"/>
      <c r="D45" s="907"/>
      <c r="E45" s="907"/>
      <c r="F45" s="907"/>
      <c r="G45" s="483" t="s">
        <v>1278</v>
      </c>
      <c r="H45" s="483" t="s">
        <v>58</v>
      </c>
      <c r="I45" s="483">
        <v>1</v>
      </c>
      <c r="J45" s="907"/>
      <c r="K45" s="907"/>
      <c r="L45" s="907"/>
      <c r="M45" s="910"/>
      <c r="N45" s="910"/>
      <c r="O45" s="910"/>
      <c r="P45" s="910"/>
      <c r="Q45" s="907"/>
      <c r="R45" s="907"/>
    </row>
    <row r="46" spans="1:18" s="38" customFormat="1" ht="65.25" customHeight="1" x14ac:dyDescent="0.25">
      <c r="A46" s="849">
        <v>13</v>
      </c>
      <c r="B46" s="928">
        <v>1</v>
      </c>
      <c r="C46" s="928">
        <v>4</v>
      </c>
      <c r="D46" s="928">
        <v>2</v>
      </c>
      <c r="E46" s="928" t="s">
        <v>1375</v>
      </c>
      <c r="F46" s="942" t="s">
        <v>1374</v>
      </c>
      <c r="G46" s="928" t="s">
        <v>1373</v>
      </c>
      <c r="H46" s="440" t="s">
        <v>229</v>
      </c>
      <c r="I46" s="440">
        <v>5</v>
      </c>
      <c r="J46" s="879" t="s">
        <v>1372</v>
      </c>
      <c r="K46" s="943" t="s">
        <v>45</v>
      </c>
      <c r="L46" s="928" t="s">
        <v>34</v>
      </c>
      <c r="M46" s="877">
        <v>44640</v>
      </c>
      <c r="N46" s="929">
        <v>25000</v>
      </c>
      <c r="O46" s="877">
        <v>44640</v>
      </c>
      <c r="P46" s="929">
        <v>25000</v>
      </c>
      <c r="Q46" s="850" t="s">
        <v>1026</v>
      </c>
      <c r="R46" s="850" t="s">
        <v>1371</v>
      </c>
    </row>
    <row r="47" spans="1:18" s="38" customFormat="1" ht="111" customHeight="1" x14ac:dyDescent="0.25">
      <c r="A47" s="849"/>
      <c r="B47" s="928"/>
      <c r="C47" s="928"/>
      <c r="D47" s="928"/>
      <c r="E47" s="928"/>
      <c r="F47" s="942"/>
      <c r="G47" s="928"/>
      <c r="H47" s="440" t="s">
        <v>1370</v>
      </c>
      <c r="I47" s="440">
        <v>500</v>
      </c>
      <c r="J47" s="879"/>
      <c r="K47" s="943"/>
      <c r="L47" s="928"/>
      <c r="M47" s="877"/>
      <c r="N47" s="929"/>
      <c r="O47" s="877"/>
      <c r="P47" s="929"/>
      <c r="Q47" s="850"/>
      <c r="R47" s="850"/>
    </row>
    <row r="48" spans="1:18" ht="100.5" customHeight="1" x14ac:dyDescent="0.25">
      <c r="A48" s="850">
        <v>14</v>
      </c>
      <c r="B48" s="850">
        <v>1</v>
      </c>
      <c r="C48" s="850">
        <v>4</v>
      </c>
      <c r="D48" s="850">
        <v>2</v>
      </c>
      <c r="E48" s="850" t="s">
        <v>1369</v>
      </c>
      <c r="F48" s="940" t="s">
        <v>1368</v>
      </c>
      <c r="G48" s="850" t="s">
        <v>196</v>
      </c>
      <c r="H48" s="467" t="s">
        <v>58</v>
      </c>
      <c r="I48" s="441">
        <v>1</v>
      </c>
      <c r="J48" s="850" t="s">
        <v>1367</v>
      </c>
      <c r="K48" s="850" t="s">
        <v>45</v>
      </c>
      <c r="L48" s="850" t="s">
        <v>34</v>
      </c>
      <c r="M48" s="941"/>
      <c r="N48" s="941">
        <v>60000</v>
      </c>
      <c r="O48" s="941"/>
      <c r="P48" s="870">
        <v>60000</v>
      </c>
      <c r="Q48" s="870" t="s">
        <v>1026</v>
      </c>
      <c r="R48" s="870" t="s">
        <v>1366</v>
      </c>
    </row>
    <row r="49" spans="1:18" ht="112.5" customHeight="1" x14ac:dyDescent="0.25">
      <c r="A49" s="850"/>
      <c r="B49" s="850"/>
      <c r="C49" s="850"/>
      <c r="D49" s="850"/>
      <c r="E49" s="850"/>
      <c r="F49" s="940"/>
      <c r="G49" s="850"/>
      <c r="H49" s="467" t="s">
        <v>1365</v>
      </c>
      <c r="I49" s="441">
        <v>9</v>
      </c>
      <c r="J49" s="850"/>
      <c r="K49" s="850"/>
      <c r="L49" s="850"/>
      <c r="M49" s="941"/>
      <c r="N49" s="941"/>
      <c r="O49" s="941"/>
      <c r="P49" s="870"/>
      <c r="Q49" s="870"/>
      <c r="R49" s="870"/>
    </row>
    <row r="50" spans="1:18" ht="78" customHeight="1" x14ac:dyDescent="0.25">
      <c r="A50" s="849">
        <v>15</v>
      </c>
      <c r="B50" s="849">
        <v>1</v>
      </c>
      <c r="C50" s="849">
        <v>4</v>
      </c>
      <c r="D50" s="850">
        <v>2</v>
      </c>
      <c r="E50" s="850" t="s">
        <v>1364</v>
      </c>
      <c r="F50" s="850" t="s">
        <v>1363</v>
      </c>
      <c r="G50" s="850" t="s">
        <v>1362</v>
      </c>
      <c r="H50" s="440" t="s">
        <v>1361</v>
      </c>
      <c r="I50" s="440">
        <v>2000</v>
      </c>
      <c r="J50" s="928" t="s">
        <v>1360</v>
      </c>
      <c r="K50" s="928" t="s">
        <v>1359</v>
      </c>
      <c r="L50" s="928" t="s">
        <v>1358</v>
      </c>
      <c r="M50" s="929">
        <v>7969.99</v>
      </c>
      <c r="N50" s="929"/>
      <c r="O50" s="929">
        <v>7969.99</v>
      </c>
      <c r="P50" s="929"/>
      <c r="Q50" s="928" t="s">
        <v>1026</v>
      </c>
      <c r="R50" s="891" t="s">
        <v>1357</v>
      </c>
    </row>
    <row r="51" spans="1:18" ht="81" customHeight="1" x14ac:dyDescent="0.25">
      <c r="A51" s="849"/>
      <c r="B51" s="849"/>
      <c r="C51" s="849"/>
      <c r="D51" s="850"/>
      <c r="E51" s="850"/>
      <c r="F51" s="850"/>
      <c r="G51" s="850"/>
      <c r="H51" s="440" t="s">
        <v>1356</v>
      </c>
      <c r="I51" s="440">
        <v>1000</v>
      </c>
      <c r="J51" s="928"/>
      <c r="K51" s="928"/>
      <c r="L51" s="928"/>
      <c r="M51" s="929"/>
      <c r="N51" s="929"/>
      <c r="O51" s="929"/>
      <c r="P51" s="929"/>
      <c r="Q51" s="928"/>
      <c r="R51" s="891"/>
    </row>
    <row r="52" spans="1:18" ht="76.5" customHeight="1" x14ac:dyDescent="0.25">
      <c r="A52" s="849"/>
      <c r="B52" s="849"/>
      <c r="C52" s="849"/>
      <c r="D52" s="850"/>
      <c r="E52" s="850"/>
      <c r="F52" s="850"/>
      <c r="G52" s="850"/>
      <c r="H52" s="440" t="s">
        <v>1355</v>
      </c>
      <c r="I52" s="440">
        <v>1000</v>
      </c>
      <c r="J52" s="928"/>
      <c r="K52" s="928"/>
      <c r="L52" s="928"/>
      <c r="M52" s="929"/>
      <c r="N52" s="929"/>
      <c r="O52" s="929"/>
      <c r="P52" s="929"/>
      <c r="Q52" s="928"/>
      <c r="R52" s="891"/>
    </row>
    <row r="53" spans="1:18" s="38" customFormat="1" ht="68.25" customHeight="1" x14ac:dyDescent="0.25">
      <c r="A53" s="444">
        <v>16</v>
      </c>
      <c r="B53" s="485">
        <v>1</v>
      </c>
      <c r="C53" s="485">
        <v>4</v>
      </c>
      <c r="D53" s="440">
        <v>2</v>
      </c>
      <c r="E53" s="440" t="s">
        <v>1354</v>
      </c>
      <c r="F53" s="486" t="s">
        <v>1353</v>
      </c>
      <c r="G53" s="440" t="s">
        <v>1352</v>
      </c>
      <c r="H53" s="440" t="s">
        <v>1352</v>
      </c>
      <c r="I53" s="440">
        <v>1</v>
      </c>
      <c r="J53" s="440" t="s">
        <v>1351</v>
      </c>
      <c r="K53" s="440" t="s">
        <v>45</v>
      </c>
      <c r="L53" s="440"/>
      <c r="M53" s="442">
        <v>51820</v>
      </c>
      <c r="N53" s="442"/>
      <c r="O53" s="442">
        <v>51820</v>
      </c>
      <c r="P53" s="442"/>
      <c r="Q53" s="440" t="s">
        <v>1273</v>
      </c>
      <c r="R53" s="487" t="s">
        <v>1272</v>
      </c>
    </row>
    <row r="54" spans="1:18" ht="27" customHeight="1" x14ac:dyDescent="0.25">
      <c r="A54" s="938" t="s">
        <v>1350</v>
      </c>
      <c r="B54" s="849">
        <v>1</v>
      </c>
      <c r="C54" s="849">
        <v>4</v>
      </c>
      <c r="D54" s="850">
        <v>2</v>
      </c>
      <c r="E54" s="850" t="s">
        <v>1349</v>
      </c>
      <c r="F54" s="850" t="s">
        <v>1348</v>
      </c>
      <c r="G54" s="859" t="s">
        <v>1347</v>
      </c>
      <c r="H54" s="444" t="s">
        <v>1318</v>
      </c>
      <c r="I54" s="441">
        <v>3</v>
      </c>
      <c r="J54" s="928" t="s">
        <v>1346</v>
      </c>
      <c r="K54" s="928" t="s">
        <v>45</v>
      </c>
      <c r="L54" s="928" t="s">
        <v>34</v>
      </c>
      <c r="M54" s="929">
        <v>72094.58</v>
      </c>
      <c r="N54" s="939">
        <v>100000</v>
      </c>
      <c r="O54" s="929">
        <v>72094.58</v>
      </c>
      <c r="P54" s="877">
        <v>100000</v>
      </c>
      <c r="Q54" s="850" t="s">
        <v>918</v>
      </c>
      <c r="R54" s="928" t="s">
        <v>1260</v>
      </c>
    </row>
    <row r="55" spans="1:18" ht="27" customHeight="1" x14ac:dyDescent="0.25">
      <c r="A55" s="938"/>
      <c r="B55" s="849"/>
      <c r="C55" s="849"/>
      <c r="D55" s="850"/>
      <c r="E55" s="850"/>
      <c r="F55" s="850"/>
      <c r="G55" s="861"/>
      <c r="H55" s="441" t="s">
        <v>1292</v>
      </c>
      <c r="I55" s="441">
        <v>32</v>
      </c>
      <c r="J55" s="928"/>
      <c r="K55" s="928"/>
      <c r="L55" s="928"/>
      <c r="M55" s="929"/>
      <c r="N55" s="939"/>
      <c r="O55" s="929"/>
      <c r="P55" s="877"/>
      <c r="Q55" s="850"/>
      <c r="R55" s="928"/>
    </row>
    <row r="56" spans="1:18" ht="40.5" customHeight="1" x14ac:dyDescent="0.25">
      <c r="A56" s="938"/>
      <c r="B56" s="849"/>
      <c r="C56" s="849"/>
      <c r="D56" s="850"/>
      <c r="E56" s="850"/>
      <c r="F56" s="850"/>
      <c r="G56" s="859" t="s">
        <v>1345</v>
      </c>
      <c r="H56" s="441" t="s">
        <v>1344</v>
      </c>
      <c r="I56" s="441">
        <v>1</v>
      </c>
      <c r="J56" s="928"/>
      <c r="K56" s="928"/>
      <c r="L56" s="928"/>
      <c r="M56" s="929"/>
      <c r="N56" s="939"/>
      <c r="O56" s="929"/>
      <c r="P56" s="877"/>
      <c r="Q56" s="850"/>
      <c r="R56" s="928"/>
    </row>
    <row r="57" spans="1:18" ht="50.25" customHeight="1" x14ac:dyDescent="0.25">
      <c r="A57" s="938"/>
      <c r="B57" s="849"/>
      <c r="C57" s="849"/>
      <c r="D57" s="850"/>
      <c r="E57" s="850"/>
      <c r="F57" s="850"/>
      <c r="G57" s="861"/>
      <c r="H57" s="444" t="s">
        <v>922</v>
      </c>
      <c r="I57" s="441">
        <v>200</v>
      </c>
      <c r="J57" s="928"/>
      <c r="K57" s="928"/>
      <c r="L57" s="928"/>
      <c r="M57" s="929"/>
      <c r="N57" s="939"/>
      <c r="O57" s="929"/>
      <c r="P57" s="877"/>
      <c r="Q57" s="850"/>
      <c r="R57" s="928"/>
    </row>
    <row r="58" spans="1:18" ht="39.75" customHeight="1" x14ac:dyDescent="0.25">
      <c r="A58" s="938"/>
      <c r="B58" s="849"/>
      <c r="C58" s="849"/>
      <c r="D58" s="850"/>
      <c r="E58" s="850"/>
      <c r="F58" s="850"/>
      <c r="G58" s="859" t="s">
        <v>1343</v>
      </c>
      <c r="H58" s="444" t="s">
        <v>195</v>
      </c>
      <c r="I58" s="441">
        <v>3</v>
      </c>
      <c r="J58" s="928"/>
      <c r="K58" s="928"/>
      <c r="L58" s="928"/>
      <c r="M58" s="929"/>
      <c r="N58" s="939"/>
      <c r="O58" s="929"/>
      <c r="P58" s="877"/>
      <c r="Q58" s="850"/>
      <c r="R58" s="928"/>
    </row>
    <row r="59" spans="1:18" ht="47.25" customHeight="1" x14ac:dyDescent="0.25">
      <c r="A59" s="938"/>
      <c r="B59" s="849"/>
      <c r="C59" s="849"/>
      <c r="D59" s="850"/>
      <c r="E59" s="850"/>
      <c r="F59" s="850"/>
      <c r="G59" s="861"/>
      <c r="H59" s="444" t="s">
        <v>693</v>
      </c>
      <c r="I59" s="441">
        <v>124</v>
      </c>
      <c r="J59" s="928"/>
      <c r="K59" s="928"/>
      <c r="L59" s="928"/>
      <c r="M59" s="929"/>
      <c r="N59" s="939"/>
      <c r="O59" s="929"/>
      <c r="P59" s="877"/>
      <c r="Q59" s="850"/>
      <c r="R59" s="928"/>
    </row>
    <row r="60" spans="1:18" ht="42" customHeight="1" x14ac:dyDescent="0.25">
      <c r="A60" s="938"/>
      <c r="B60" s="849"/>
      <c r="C60" s="849"/>
      <c r="D60" s="850"/>
      <c r="E60" s="850"/>
      <c r="F60" s="850"/>
      <c r="G60" s="859" t="s">
        <v>1005</v>
      </c>
      <c r="H60" s="488" t="s">
        <v>44</v>
      </c>
      <c r="I60" s="489">
        <v>2</v>
      </c>
      <c r="J60" s="928"/>
      <c r="K60" s="928"/>
      <c r="L60" s="928"/>
      <c r="M60" s="929"/>
      <c r="N60" s="939"/>
      <c r="O60" s="929"/>
      <c r="P60" s="877"/>
      <c r="Q60" s="850"/>
      <c r="R60" s="928"/>
    </row>
    <row r="61" spans="1:18" ht="53.25" customHeight="1" x14ac:dyDescent="0.25">
      <c r="A61" s="938"/>
      <c r="B61" s="849"/>
      <c r="C61" s="849"/>
      <c r="D61" s="850"/>
      <c r="E61" s="850"/>
      <c r="F61" s="850"/>
      <c r="G61" s="861"/>
      <c r="H61" s="444" t="s">
        <v>693</v>
      </c>
      <c r="I61" s="441">
        <v>50</v>
      </c>
      <c r="J61" s="928"/>
      <c r="K61" s="928"/>
      <c r="L61" s="928"/>
      <c r="M61" s="929"/>
      <c r="N61" s="939"/>
      <c r="O61" s="929"/>
      <c r="P61" s="877"/>
      <c r="Q61" s="850"/>
      <c r="R61" s="928"/>
    </row>
    <row r="62" spans="1:18" ht="40.5" customHeight="1" x14ac:dyDescent="0.25">
      <c r="A62" s="938"/>
      <c r="B62" s="849"/>
      <c r="C62" s="849"/>
      <c r="D62" s="850"/>
      <c r="E62" s="850"/>
      <c r="F62" s="850"/>
      <c r="G62" s="865" t="s">
        <v>1342</v>
      </c>
      <c r="H62" s="444" t="s">
        <v>1318</v>
      </c>
      <c r="I62" s="441">
        <v>6</v>
      </c>
      <c r="J62" s="928"/>
      <c r="K62" s="928"/>
      <c r="L62" s="928"/>
      <c r="M62" s="929"/>
      <c r="N62" s="939"/>
      <c r="O62" s="929"/>
      <c r="P62" s="877"/>
      <c r="Q62" s="850"/>
      <c r="R62" s="928"/>
    </row>
    <row r="63" spans="1:18" ht="35.25" customHeight="1" x14ac:dyDescent="0.25">
      <c r="A63" s="938"/>
      <c r="B63" s="849"/>
      <c r="C63" s="849"/>
      <c r="D63" s="850"/>
      <c r="E63" s="850"/>
      <c r="F63" s="850"/>
      <c r="G63" s="867"/>
      <c r="H63" s="441" t="s">
        <v>1341</v>
      </c>
      <c r="I63" s="441">
        <v>188</v>
      </c>
      <c r="J63" s="928"/>
      <c r="K63" s="928"/>
      <c r="L63" s="928"/>
      <c r="M63" s="929"/>
      <c r="N63" s="939"/>
      <c r="O63" s="929"/>
      <c r="P63" s="877"/>
      <c r="Q63" s="850"/>
      <c r="R63" s="928"/>
    </row>
    <row r="64" spans="1:18" ht="51" customHeight="1" x14ac:dyDescent="0.25">
      <c r="A64" s="938"/>
      <c r="B64" s="849"/>
      <c r="C64" s="849"/>
      <c r="D64" s="850"/>
      <c r="E64" s="850"/>
      <c r="F64" s="850"/>
      <c r="G64" s="850" t="s">
        <v>920</v>
      </c>
      <c r="H64" s="441" t="s">
        <v>921</v>
      </c>
      <c r="I64" s="441">
        <v>1</v>
      </c>
      <c r="J64" s="928"/>
      <c r="K64" s="928"/>
      <c r="L64" s="928"/>
      <c r="M64" s="929"/>
      <c r="N64" s="939"/>
      <c r="O64" s="929"/>
      <c r="P64" s="877"/>
      <c r="Q64" s="850"/>
      <c r="R64" s="928"/>
    </row>
    <row r="65" spans="1:18" ht="50.25" customHeight="1" x14ac:dyDescent="0.25">
      <c r="A65" s="938"/>
      <c r="B65" s="849"/>
      <c r="C65" s="849"/>
      <c r="D65" s="850"/>
      <c r="E65" s="850"/>
      <c r="F65" s="850"/>
      <c r="G65" s="850"/>
      <c r="H65" s="444" t="s">
        <v>922</v>
      </c>
      <c r="I65" s="441">
        <v>4250</v>
      </c>
      <c r="J65" s="928"/>
      <c r="K65" s="928"/>
      <c r="L65" s="928"/>
      <c r="M65" s="929"/>
      <c r="N65" s="939"/>
      <c r="O65" s="929"/>
      <c r="P65" s="877"/>
      <c r="Q65" s="850"/>
      <c r="R65" s="928"/>
    </row>
    <row r="66" spans="1:18" ht="54.75" customHeight="1" x14ac:dyDescent="0.25">
      <c r="A66" s="859">
        <v>18</v>
      </c>
      <c r="B66" s="859">
        <v>1</v>
      </c>
      <c r="C66" s="859">
        <v>4</v>
      </c>
      <c r="D66" s="859">
        <v>2</v>
      </c>
      <c r="E66" s="850" t="s">
        <v>1340</v>
      </c>
      <c r="F66" s="850" t="s">
        <v>1339</v>
      </c>
      <c r="G66" s="441" t="s">
        <v>1128</v>
      </c>
      <c r="H66" s="441" t="s">
        <v>1338</v>
      </c>
      <c r="I66" s="441">
        <v>5</v>
      </c>
      <c r="J66" s="928" t="s">
        <v>1337</v>
      </c>
      <c r="K66" s="928" t="s">
        <v>38</v>
      </c>
      <c r="L66" s="928" t="s">
        <v>571</v>
      </c>
      <c r="M66" s="929">
        <v>59901</v>
      </c>
      <c r="N66" s="929">
        <v>80000</v>
      </c>
      <c r="O66" s="929">
        <v>59901</v>
      </c>
      <c r="P66" s="929">
        <v>80000</v>
      </c>
      <c r="Q66" s="928" t="s">
        <v>918</v>
      </c>
      <c r="R66" s="891" t="s">
        <v>1260</v>
      </c>
    </row>
    <row r="67" spans="1:18" ht="57" customHeight="1" x14ac:dyDescent="0.25">
      <c r="A67" s="860"/>
      <c r="B67" s="860"/>
      <c r="C67" s="860"/>
      <c r="D67" s="860"/>
      <c r="E67" s="850"/>
      <c r="F67" s="850"/>
      <c r="G67" s="850" t="s">
        <v>1336</v>
      </c>
      <c r="H67" s="441" t="s">
        <v>51</v>
      </c>
      <c r="I67" s="441">
        <v>1</v>
      </c>
      <c r="J67" s="928"/>
      <c r="K67" s="928"/>
      <c r="L67" s="928"/>
      <c r="M67" s="929"/>
      <c r="N67" s="929"/>
      <c r="O67" s="929"/>
      <c r="P67" s="929"/>
      <c r="Q67" s="928"/>
      <c r="R67" s="891"/>
    </row>
    <row r="68" spans="1:18" ht="56.25" customHeight="1" x14ac:dyDescent="0.25">
      <c r="A68" s="860"/>
      <c r="B68" s="860"/>
      <c r="C68" s="860"/>
      <c r="D68" s="860"/>
      <c r="E68" s="850"/>
      <c r="F68" s="850"/>
      <c r="G68" s="850"/>
      <c r="H68" s="441" t="s">
        <v>52</v>
      </c>
      <c r="I68" s="441">
        <v>70</v>
      </c>
      <c r="J68" s="928"/>
      <c r="K68" s="928"/>
      <c r="L68" s="928"/>
      <c r="M68" s="929"/>
      <c r="N68" s="929"/>
      <c r="O68" s="929"/>
      <c r="P68" s="929"/>
      <c r="Q68" s="928"/>
      <c r="R68" s="891"/>
    </row>
    <row r="69" spans="1:18" ht="57.75" customHeight="1" x14ac:dyDescent="0.25">
      <c r="A69" s="861"/>
      <c r="B69" s="861"/>
      <c r="C69" s="861"/>
      <c r="D69" s="861"/>
      <c r="E69" s="850"/>
      <c r="F69" s="850"/>
      <c r="G69" s="441" t="s">
        <v>1335</v>
      </c>
      <c r="H69" s="441" t="s">
        <v>1334</v>
      </c>
      <c r="I69" s="441">
        <v>1</v>
      </c>
      <c r="J69" s="928"/>
      <c r="K69" s="928"/>
      <c r="L69" s="928"/>
      <c r="M69" s="929"/>
      <c r="N69" s="929"/>
      <c r="O69" s="929"/>
      <c r="P69" s="929"/>
      <c r="Q69" s="928"/>
      <c r="R69" s="891"/>
    </row>
    <row r="70" spans="1:18" ht="36" customHeight="1" x14ac:dyDescent="0.25">
      <c r="A70" s="859">
        <v>19</v>
      </c>
      <c r="B70" s="859">
        <v>1</v>
      </c>
      <c r="C70" s="859">
        <v>4</v>
      </c>
      <c r="D70" s="859">
        <v>2</v>
      </c>
      <c r="E70" s="859" t="s">
        <v>1332</v>
      </c>
      <c r="F70" s="859" t="s">
        <v>1331</v>
      </c>
      <c r="G70" s="859" t="s">
        <v>1330</v>
      </c>
      <c r="H70" s="441" t="s">
        <v>693</v>
      </c>
      <c r="I70" s="441">
        <v>100</v>
      </c>
      <c r="J70" s="930" t="s">
        <v>1329</v>
      </c>
      <c r="K70" s="930" t="s">
        <v>38</v>
      </c>
      <c r="L70" s="930" t="s">
        <v>34</v>
      </c>
      <c r="M70" s="926">
        <v>69227.199999999997</v>
      </c>
      <c r="N70" s="926">
        <v>210000</v>
      </c>
      <c r="O70" s="926">
        <v>69227.199999999997</v>
      </c>
      <c r="P70" s="926">
        <v>210000</v>
      </c>
      <c r="Q70" s="930" t="s">
        <v>918</v>
      </c>
      <c r="R70" s="892" t="s">
        <v>1328</v>
      </c>
    </row>
    <row r="71" spans="1:18" ht="39.75" customHeight="1" x14ac:dyDescent="0.25">
      <c r="A71" s="860"/>
      <c r="B71" s="860"/>
      <c r="C71" s="860"/>
      <c r="D71" s="860"/>
      <c r="E71" s="860"/>
      <c r="F71" s="860"/>
      <c r="G71" s="861"/>
      <c r="H71" s="441" t="s">
        <v>1318</v>
      </c>
      <c r="I71" s="441">
        <v>3</v>
      </c>
      <c r="J71" s="936"/>
      <c r="K71" s="936"/>
      <c r="L71" s="936"/>
      <c r="M71" s="937"/>
      <c r="N71" s="937"/>
      <c r="O71" s="937"/>
      <c r="P71" s="937"/>
      <c r="Q71" s="936"/>
      <c r="R71" s="893"/>
    </row>
    <row r="72" spans="1:18" ht="36.75" customHeight="1" x14ac:dyDescent="0.25">
      <c r="A72" s="860"/>
      <c r="B72" s="860"/>
      <c r="C72" s="860"/>
      <c r="D72" s="860"/>
      <c r="E72" s="860"/>
      <c r="F72" s="860"/>
      <c r="G72" s="441" t="s">
        <v>1327</v>
      </c>
      <c r="H72" s="441" t="s">
        <v>922</v>
      </c>
      <c r="I72" s="441" t="s">
        <v>1326</v>
      </c>
      <c r="J72" s="936"/>
      <c r="K72" s="936"/>
      <c r="L72" s="936"/>
      <c r="M72" s="937"/>
      <c r="N72" s="937"/>
      <c r="O72" s="937"/>
      <c r="P72" s="937"/>
      <c r="Q72" s="936"/>
      <c r="R72" s="893"/>
    </row>
    <row r="73" spans="1:18" ht="36" customHeight="1" x14ac:dyDescent="0.25">
      <c r="A73" s="860"/>
      <c r="B73" s="860"/>
      <c r="C73" s="860"/>
      <c r="D73" s="860"/>
      <c r="E73" s="860"/>
      <c r="F73" s="860"/>
      <c r="G73" s="859" t="s">
        <v>1325</v>
      </c>
      <c r="H73" s="441" t="s">
        <v>1317</v>
      </c>
      <c r="I73" s="441">
        <v>250</v>
      </c>
      <c r="J73" s="936"/>
      <c r="K73" s="936"/>
      <c r="L73" s="936"/>
      <c r="M73" s="937"/>
      <c r="N73" s="937"/>
      <c r="O73" s="937"/>
      <c r="P73" s="937"/>
      <c r="Q73" s="936"/>
      <c r="R73" s="893"/>
    </row>
    <row r="74" spans="1:18" ht="36" customHeight="1" x14ac:dyDescent="0.25">
      <c r="A74" s="860"/>
      <c r="B74" s="860"/>
      <c r="C74" s="860"/>
      <c r="D74" s="860"/>
      <c r="E74" s="860"/>
      <c r="F74" s="860"/>
      <c r="G74" s="861"/>
      <c r="H74" s="441" t="s">
        <v>51</v>
      </c>
      <c r="I74" s="441">
        <v>2</v>
      </c>
      <c r="J74" s="936"/>
      <c r="K74" s="936"/>
      <c r="L74" s="936"/>
      <c r="M74" s="937"/>
      <c r="N74" s="937"/>
      <c r="O74" s="937"/>
      <c r="P74" s="937"/>
      <c r="Q74" s="936"/>
      <c r="R74" s="893"/>
    </row>
    <row r="75" spans="1:18" ht="34.5" customHeight="1" x14ac:dyDescent="0.25">
      <c r="A75" s="860"/>
      <c r="B75" s="860"/>
      <c r="C75" s="860"/>
      <c r="D75" s="860"/>
      <c r="E75" s="860"/>
      <c r="F75" s="860"/>
      <c r="G75" s="859" t="s">
        <v>1324</v>
      </c>
      <c r="H75" s="441" t="s">
        <v>693</v>
      </c>
      <c r="I75" s="441">
        <v>50</v>
      </c>
      <c r="J75" s="936"/>
      <c r="K75" s="936"/>
      <c r="L75" s="936"/>
      <c r="M75" s="937"/>
      <c r="N75" s="937"/>
      <c r="O75" s="937"/>
      <c r="P75" s="937"/>
      <c r="Q75" s="936"/>
      <c r="R75" s="893"/>
    </row>
    <row r="76" spans="1:18" ht="40.5" customHeight="1" x14ac:dyDescent="0.25">
      <c r="A76" s="860"/>
      <c r="B76" s="860"/>
      <c r="C76" s="860"/>
      <c r="D76" s="860"/>
      <c r="E76" s="860"/>
      <c r="F76" s="860"/>
      <c r="G76" s="861"/>
      <c r="H76" s="441" t="s">
        <v>195</v>
      </c>
      <c r="I76" s="441">
        <v>2</v>
      </c>
      <c r="J76" s="936"/>
      <c r="K76" s="936"/>
      <c r="L76" s="936"/>
      <c r="M76" s="937"/>
      <c r="N76" s="937"/>
      <c r="O76" s="937"/>
      <c r="P76" s="937"/>
      <c r="Q76" s="936"/>
      <c r="R76" s="893"/>
    </row>
    <row r="77" spans="1:18" ht="33" customHeight="1" x14ac:dyDescent="0.25">
      <c r="A77" s="860"/>
      <c r="B77" s="860"/>
      <c r="C77" s="860"/>
      <c r="D77" s="860"/>
      <c r="E77" s="860"/>
      <c r="F77" s="860"/>
      <c r="G77" s="441" t="s">
        <v>979</v>
      </c>
      <c r="H77" s="441" t="s">
        <v>229</v>
      </c>
      <c r="I77" s="441">
        <v>1</v>
      </c>
      <c r="J77" s="936"/>
      <c r="K77" s="936"/>
      <c r="L77" s="936"/>
      <c r="M77" s="937"/>
      <c r="N77" s="937"/>
      <c r="O77" s="937"/>
      <c r="P77" s="937"/>
      <c r="Q77" s="936"/>
      <c r="R77" s="893"/>
    </row>
    <row r="78" spans="1:18" ht="54.75" customHeight="1" x14ac:dyDescent="0.25">
      <c r="A78" s="861"/>
      <c r="B78" s="861"/>
      <c r="C78" s="861"/>
      <c r="D78" s="861"/>
      <c r="E78" s="861"/>
      <c r="F78" s="861"/>
      <c r="G78" s="441" t="s">
        <v>1323</v>
      </c>
      <c r="H78" s="441" t="s">
        <v>1320</v>
      </c>
      <c r="I78" s="441">
        <v>1</v>
      </c>
      <c r="J78" s="931"/>
      <c r="K78" s="931"/>
      <c r="L78" s="931"/>
      <c r="M78" s="927"/>
      <c r="N78" s="927"/>
      <c r="O78" s="927"/>
      <c r="P78" s="927"/>
      <c r="Q78" s="931"/>
      <c r="R78" s="894"/>
    </row>
    <row r="79" spans="1:18" ht="47.25" customHeight="1" x14ac:dyDescent="0.25">
      <c r="A79" s="859">
        <v>20</v>
      </c>
      <c r="B79" s="859">
        <v>1</v>
      </c>
      <c r="C79" s="859">
        <v>4</v>
      </c>
      <c r="D79" s="859">
        <v>2</v>
      </c>
      <c r="E79" s="859" t="s">
        <v>1322</v>
      </c>
      <c r="F79" s="859" t="s">
        <v>2945</v>
      </c>
      <c r="G79" s="441" t="s">
        <v>1321</v>
      </c>
      <c r="H79" s="441" t="s">
        <v>1320</v>
      </c>
      <c r="I79" s="441">
        <v>1</v>
      </c>
      <c r="J79" s="930" t="s">
        <v>1319</v>
      </c>
      <c r="K79" s="930" t="s">
        <v>38</v>
      </c>
      <c r="L79" s="930" t="s">
        <v>571</v>
      </c>
      <c r="M79" s="926">
        <v>60000</v>
      </c>
      <c r="N79" s="926">
        <v>40000</v>
      </c>
      <c r="O79" s="926">
        <v>60000</v>
      </c>
      <c r="P79" s="926">
        <v>40000</v>
      </c>
      <c r="Q79" s="930" t="s">
        <v>918</v>
      </c>
      <c r="R79" s="892" t="s">
        <v>1260</v>
      </c>
    </row>
    <row r="80" spans="1:18" ht="66" customHeight="1" x14ac:dyDescent="0.25">
      <c r="A80" s="860"/>
      <c r="B80" s="860"/>
      <c r="C80" s="860"/>
      <c r="D80" s="860"/>
      <c r="E80" s="860"/>
      <c r="F80" s="860"/>
      <c r="G80" s="859" t="s">
        <v>457</v>
      </c>
      <c r="H80" s="441" t="s">
        <v>1318</v>
      </c>
      <c r="I80" s="441">
        <v>2</v>
      </c>
      <c r="J80" s="936"/>
      <c r="K80" s="936"/>
      <c r="L80" s="936"/>
      <c r="M80" s="937"/>
      <c r="N80" s="937"/>
      <c r="O80" s="937"/>
      <c r="P80" s="937"/>
      <c r="Q80" s="936"/>
      <c r="R80" s="893"/>
    </row>
    <row r="81" spans="1:18" ht="119.25" customHeight="1" x14ac:dyDescent="0.25">
      <c r="A81" s="861"/>
      <c r="B81" s="861"/>
      <c r="C81" s="861"/>
      <c r="D81" s="861"/>
      <c r="E81" s="861"/>
      <c r="F81" s="861"/>
      <c r="G81" s="861"/>
      <c r="H81" s="441" t="s">
        <v>1317</v>
      </c>
      <c r="I81" s="441">
        <v>40</v>
      </c>
      <c r="J81" s="931"/>
      <c r="K81" s="931"/>
      <c r="L81" s="931"/>
      <c r="M81" s="927"/>
      <c r="N81" s="927"/>
      <c r="O81" s="927"/>
      <c r="P81" s="927"/>
      <c r="Q81" s="931"/>
      <c r="R81" s="894"/>
    </row>
    <row r="82" spans="1:18" ht="46.5" customHeight="1" x14ac:dyDescent="0.25">
      <c r="A82" s="849">
        <v>21</v>
      </c>
      <c r="B82" s="849">
        <v>1</v>
      </c>
      <c r="C82" s="849">
        <v>4</v>
      </c>
      <c r="D82" s="850">
        <v>2</v>
      </c>
      <c r="E82" s="850" t="s">
        <v>1316</v>
      </c>
      <c r="F82" s="850" t="s">
        <v>1315</v>
      </c>
      <c r="G82" s="871" t="s">
        <v>48</v>
      </c>
      <c r="H82" s="441" t="s">
        <v>56</v>
      </c>
      <c r="I82" s="441">
        <v>120</v>
      </c>
      <c r="J82" s="928" t="s">
        <v>1314</v>
      </c>
      <c r="K82" s="928" t="s">
        <v>38</v>
      </c>
      <c r="L82" s="928" t="s">
        <v>38</v>
      </c>
      <c r="M82" s="929">
        <v>74118</v>
      </c>
      <c r="N82" s="929">
        <v>80000</v>
      </c>
      <c r="O82" s="929">
        <v>74118</v>
      </c>
      <c r="P82" s="929">
        <v>80000</v>
      </c>
      <c r="Q82" s="928" t="s">
        <v>1313</v>
      </c>
      <c r="R82" s="850" t="s">
        <v>1280</v>
      </c>
    </row>
    <row r="83" spans="1:18" ht="46.5" customHeight="1" x14ac:dyDescent="0.25">
      <c r="A83" s="849"/>
      <c r="B83" s="849"/>
      <c r="C83" s="849"/>
      <c r="D83" s="850"/>
      <c r="E83" s="850"/>
      <c r="F83" s="850"/>
      <c r="G83" s="858"/>
      <c r="H83" s="441" t="s">
        <v>48</v>
      </c>
      <c r="I83" s="441">
        <v>2</v>
      </c>
      <c r="J83" s="928"/>
      <c r="K83" s="928"/>
      <c r="L83" s="928"/>
      <c r="M83" s="929"/>
      <c r="N83" s="929"/>
      <c r="O83" s="929"/>
      <c r="P83" s="929"/>
      <c r="Q83" s="928"/>
      <c r="R83" s="850"/>
    </row>
    <row r="84" spans="1:18" ht="46.5" customHeight="1" x14ac:dyDescent="0.25">
      <c r="A84" s="849"/>
      <c r="B84" s="849"/>
      <c r="C84" s="849"/>
      <c r="D84" s="850"/>
      <c r="E84" s="850"/>
      <c r="F84" s="850"/>
      <c r="G84" s="871" t="s">
        <v>1312</v>
      </c>
      <c r="H84" s="441" t="s">
        <v>693</v>
      </c>
      <c r="I84" s="441">
        <v>40</v>
      </c>
      <c r="J84" s="928"/>
      <c r="K84" s="928"/>
      <c r="L84" s="928"/>
      <c r="M84" s="929"/>
      <c r="N84" s="929"/>
      <c r="O84" s="929"/>
      <c r="P84" s="929"/>
      <c r="Q84" s="928"/>
      <c r="R84" s="850"/>
    </row>
    <row r="85" spans="1:18" ht="46.5" customHeight="1" x14ac:dyDescent="0.25">
      <c r="A85" s="849"/>
      <c r="B85" s="849"/>
      <c r="C85" s="849"/>
      <c r="D85" s="850"/>
      <c r="E85" s="850"/>
      <c r="F85" s="850"/>
      <c r="G85" s="858"/>
      <c r="H85" s="441" t="s">
        <v>1311</v>
      </c>
      <c r="I85" s="441">
        <v>1</v>
      </c>
      <c r="J85" s="928"/>
      <c r="K85" s="928"/>
      <c r="L85" s="928"/>
      <c r="M85" s="929"/>
      <c r="N85" s="929"/>
      <c r="O85" s="929"/>
      <c r="P85" s="929"/>
      <c r="Q85" s="928"/>
      <c r="R85" s="850"/>
    </row>
    <row r="86" spans="1:18" ht="46.5" customHeight="1" x14ac:dyDescent="0.25">
      <c r="A86" s="849"/>
      <c r="B86" s="849"/>
      <c r="C86" s="849"/>
      <c r="D86" s="850"/>
      <c r="E86" s="850"/>
      <c r="F86" s="850"/>
      <c r="G86" s="444" t="s">
        <v>55</v>
      </c>
      <c r="H86" s="441" t="s">
        <v>1020</v>
      </c>
      <c r="I86" s="441">
        <v>1</v>
      </c>
      <c r="J86" s="928"/>
      <c r="K86" s="928"/>
      <c r="L86" s="928"/>
      <c r="M86" s="929"/>
      <c r="N86" s="929"/>
      <c r="O86" s="929"/>
      <c r="P86" s="929"/>
      <c r="Q86" s="928"/>
      <c r="R86" s="850"/>
    </row>
    <row r="87" spans="1:18" ht="46.5" customHeight="1" x14ac:dyDescent="0.25">
      <c r="A87" s="849"/>
      <c r="B87" s="849"/>
      <c r="C87" s="849"/>
      <c r="D87" s="850"/>
      <c r="E87" s="850"/>
      <c r="F87" s="850"/>
      <c r="G87" s="444" t="s">
        <v>1128</v>
      </c>
      <c r="H87" s="441" t="s">
        <v>1310</v>
      </c>
      <c r="I87" s="441">
        <v>2</v>
      </c>
      <c r="J87" s="928"/>
      <c r="K87" s="928"/>
      <c r="L87" s="928"/>
      <c r="M87" s="929"/>
      <c r="N87" s="929"/>
      <c r="O87" s="929"/>
      <c r="P87" s="929"/>
      <c r="Q87" s="928"/>
      <c r="R87" s="850"/>
    </row>
    <row r="88" spans="1:18" ht="58.5" customHeight="1" x14ac:dyDescent="0.25">
      <c r="A88" s="871">
        <v>22</v>
      </c>
      <c r="B88" s="871">
        <v>1</v>
      </c>
      <c r="C88" s="871">
        <v>4</v>
      </c>
      <c r="D88" s="871">
        <v>2</v>
      </c>
      <c r="E88" s="859" t="s">
        <v>1309</v>
      </c>
      <c r="F88" s="859" t="s">
        <v>1308</v>
      </c>
      <c r="G88" s="850" t="s">
        <v>1307</v>
      </c>
      <c r="H88" s="441" t="s">
        <v>1001</v>
      </c>
      <c r="I88" s="441">
        <v>1</v>
      </c>
      <c r="J88" s="859" t="s">
        <v>2946</v>
      </c>
      <c r="K88" s="859" t="s">
        <v>38</v>
      </c>
      <c r="L88" s="859"/>
      <c r="M88" s="868">
        <v>19645</v>
      </c>
      <c r="N88" s="868"/>
      <c r="O88" s="868">
        <v>19645</v>
      </c>
      <c r="P88" s="868"/>
      <c r="Q88" s="859" t="s">
        <v>1267</v>
      </c>
      <c r="R88" s="892" t="s">
        <v>1266</v>
      </c>
    </row>
    <row r="89" spans="1:18" ht="57" customHeight="1" x14ac:dyDescent="0.25">
      <c r="A89" s="857"/>
      <c r="B89" s="857"/>
      <c r="C89" s="857"/>
      <c r="D89" s="857"/>
      <c r="E89" s="860"/>
      <c r="F89" s="860"/>
      <c r="G89" s="850"/>
      <c r="H89" s="441" t="s">
        <v>56</v>
      </c>
      <c r="I89" s="441">
        <v>180</v>
      </c>
      <c r="J89" s="860"/>
      <c r="K89" s="860"/>
      <c r="L89" s="860"/>
      <c r="M89" s="873"/>
      <c r="N89" s="873"/>
      <c r="O89" s="873"/>
      <c r="P89" s="873"/>
      <c r="Q89" s="860"/>
      <c r="R89" s="893"/>
    </row>
    <row r="90" spans="1:18" ht="72" customHeight="1" x14ac:dyDescent="0.25">
      <c r="A90" s="858"/>
      <c r="B90" s="858"/>
      <c r="C90" s="858"/>
      <c r="D90" s="858"/>
      <c r="E90" s="861"/>
      <c r="F90" s="861"/>
      <c r="G90" s="441" t="s">
        <v>1024</v>
      </c>
      <c r="H90" s="441" t="s">
        <v>229</v>
      </c>
      <c r="I90" s="441">
        <v>1</v>
      </c>
      <c r="J90" s="861"/>
      <c r="K90" s="861"/>
      <c r="L90" s="861"/>
      <c r="M90" s="869"/>
      <c r="N90" s="869"/>
      <c r="O90" s="869"/>
      <c r="P90" s="869"/>
      <c r="Q90" s="861"/>
      <c r="R90" s="894"/>
    </row>
    <row r="91" spans="1:18" ht="62.25" customHeight="1" x14ac:dyDescent="0.25">
      <c r="A91" s="849">
        <v>23</v>
      </c>
      <c r="B91" s="849">
        <v>1</v>
      </c>
      <c r="C91" s="849">
        <v>4</v>
      </c>
      <c r="D91" s="850">
        <v>2</v>
      </c>
      <c r="E91" s="850" t="s">
        <v>1306</v>
      </c>
      <c r="F91" s="850" t="s">
        <v>1305</v>
      </c>
      <c r="G91" s="859" t="s">
        <v>1304</v>
      </c>
      <c r="H91" s="441" t="s">
        <v>1001</v>
      </c>
      <c r="I91" s="441">
        <v>1</v>
      </c>
      <c r="J91" s="928" t="s">
        <v>2947</v>
      </c>
      <c r="K91" s="928" t="s">
        <v>38</v>
      </c>
      <c r="L91" s="928"/>
      <c r="M91" s="929" t="s">
        <v>1303</v>
      </c>
      <c r="N91" s="929"/>
      <c r="O91" s="929">
        <v>18135</v>
      </c>
      <c r="P91" s="929"/>
      <c r="Q91" s="928" t="s">
        <v>1267</v>
      </c>
      <c r="R91" s="850" t="s">
        <v>1266</v>
      </c>
    </row>
    <row r="92" spans="1:18" ht="58.5" customHeight="1" x14ac:dyDescent="0.25">
      <c r="A92" s="849"/>
      <c r="B92" s="849"/>
      <c r="C92" s="849"/>
      <c r="D92" s="850"/>
      <c r="E92" s="850"/>
      <c r="F92" s="850"/>
      <c r="G92" s="861"/>
      <c r="H92" s="441" t="s">
        <v>56</v>
      </c>
      <c r="I92" s="441">
        <v>83</v>
      </c>
      <c r="J92" s="928"/>
      <c r="K92" s="928"/>
      <c r="L92" s="928"/>
      <c r="M92" s="929"/>
      <c r="N92" s="929"/>
      <c r="O92" s="929"/>
      <c r="P92" s="929"/>
      <c r="Q92" s="928"/>
      <c r="R92" s="849"/>
    </row>
    <row r="93" spans="1:18" ht="43.5" customHeight="1" x14ac:dyDescent="0.25">
      <c r="A93" s="849"/>
      <c r="B93" s="849"/>
      <c r="C93" s="849"/>
      <c r="D93" s="850"/>
      <c r="E93" s="850"/>
      <c r="F93" s="850"/>
      <c r="G93" s="859" t="s">
        <v>55</v>
      </c>
      <c r="H93" s="441" t="s">
        <v>194</v>
      </c>
      <c r="I93" s="441">
        <v>1</v>
      </c>
      <c r="J93" s="928"/>
      <c r="K93" s="928"/>
      <c r="L93" s="928"/>
      <c r="M93" s="929"/>
      <c r="N93" s="929"/>
      <c r="O93" s="929"/>
      <c r="P93" s="929"/>
      <c r="Q93" s="928"/>
      <c r="R93" s="849"/>
    </row>
    <row r="94" spans="1:18" ht="42" customHeight="1" x14ac:dyDescent="0.25">
      <c r="A94" s="849"/>
      <c r="B94" s="849"/>
      <c r="C94" s="849"/>
      <c r="D94" s="850"/>
      <c r="E94" s="850"/>
      <c r="F94" s="850"/>
      <c r="G94" s="861"/>
      <c r="H94" s="441" t="s">
        <v>922</v>
      </c>
      <c r="I94" s="441">
        <v>1000</v>
      </c>
      <c r="J94" s="928"/>
      <c r="K94" s="928"/>
      <c r="L94" s="928"/>
      <c r="M94" s="929"/>
      <c r="N94" s="929"/>
      <c r="O94" s="929"/>
      <c r="P94" s="929"/>
      <c r="Q94" s="928"/>
      <c r="R94" s="849"/>
    </row>
    <row r="95" spans="1:18" ht="72" customHeight="1" x14ac:dyDescent="0.25">
      <c r="A95" s="871">
        <v>24</v>
      </c>
      <c r="B95" s="932">
        <v>1</v>
      </c>
      <c r="C95" s="849">
        <v>4</v>
      </c>
      <c r="D95" s="934">
        <v>2</v>
      </c>
      <c r="E95" s="850" t="s">
        <v>1302</v>
      </c>
      <c r="F95" s="934" t="s">
        <v>1301</v>
      </c>
      <c r="G95" s="859" t="s">
        <v>1263</v>
      </c>
      <c r="H95" s="482" t="s">
        <v>1300</v>
      </c>
      <c r="I95" s="482">
        <v>1</v>
      </c>
      <c r="J95" s="930" t="s">
        <v>1299</v>
      </c>
      <c r="K95" s="930" t="s">
        <v>38</v>
      </c>
      <c r="L95" s="871" t="s">
        <v>45</v>
      </c>
      <c r="M95" s="926">
        <v>73800</v>
      </c>
      <c r="N95" s="877">
        <v>40000</v>
      </c>
      <c r="O95" s="926">
        <v>73800</v>
      </c>
      <c r="P95" s="877">
        <v>40000</v>
      </c>
      <c r="Q95" s="928" t="s">
        <v>918</v>
      </c>
      <c r="R95" s="891" t="s">
        <v>1260</v>
      </c>
    </row>
    <row r="96" spans="1:18" ht="96.75" customHeight="1" x14ac:dyDescent="0.25">
      <c r="A96" s="858"/>
      <c r="B96" s="933"/>
      <c r="C96" s="849"/>
      <c r="D96" s="935"/>
      <c r="E96" s="850"/>
      <c r="F96" s="935"/>
      <c r="G96" s="861"/>
      <c r="H96" s="441" t="s">
        <v>1298</v>
      </c>
      <c r="I96" s="441">
        <v>1</v>
      </c>
      <c r="J96" s="931"/>
      <c r="K96" s="931"/>
      <c r="L96" s="858"/>
      <c r="M96" s="927"/>
      <c r="N96" s="877"/>
      <c r="O96" s="927"/>
      <c r="P96" s="877"/>
      <c r="Q96" s="928"/>
      <c r="R96" s="891"/>
    </row>
    <row r="97" spans="1:18" ht="117.75" customHeight="1" x14ac:dyDescent="0.25">
      <c r="A97" s="849">
        <v>25</v>
      </c>
      <c r="B97" s="849">
        <v>1</v>
      </c>
      <c r="C97" s="849">
        <v>4</v>
      </c>
      <c r="D97" s="850">
        <v>2</v>
      </c>
      <c r="E97" s="850" t="s">
        <v>1297</v>
      </c>
      <c r="F97" s="850" t="s">
        <v>1296</v>
      </c>
      <c r="G97" s="850" t="s">
        <v>1295</v>
      </c>
      <c r="H97" s="441" t="s">
        <v>195</v>
      </c>
      <c r="I97" s="482">
        <v>3</v>
      </c>
      <c r="J97" s="928" t="s">
        <v>1294</v>
      </c>
      <c r="K97" s="928" t="s">
        <v>38</v>
      </c>
      <c r="L97" s="928" t="s">
        <v>89</v>
      </c>
      <c r="M97" s="929">
        <v>20000</v>
      </c>
      <c r="N97" s="929">
        <v>0</v>
      </c>
      <c r="O97" s="929">
        <v>20000</v>
      </c>
      <c r="P97" s="929">
        <v>0</v>
      </c>
      <c r="Q97" s="928" t="s">
        <v>918</v>
      </c>
      <c r="R97" s="891" t="s">
        <v>1293</v>
      </c>
    </row>
    <row r="98" spans="1:18" ht="66.75" customHeight="1" x14ac:dyDescent="0.25">
      <c r="A98" s="849"/>
      <c r="B98" s="849"/>
      <c r="C98" s="849"/>
      <c r="D98" s="850"/>
      <c r="E98" s="850"/>
      <c r="F98" s="850"/>
      <c r="G98" s="850"/>
      <c r="H98" s="441" t="s">
        <v>1292</v>
      </c>
      <c r="I98" s="482">
        <v>200</v>
      </c>
      <c r="J98" s="928"/>
      <c r="K98" s="928"/>
      <c r="L98" s="928"/>
      <c r="M98" s="929"/>
      <c r="N98" s="929"/>
      <c r="O98" s="929"/>
      <c r="P98" s="929"/>
      <c r="Q98" s="928"/>
      <c r="R98" s="891"/>
    </row>
    <row r="99" spans="1:18" ht="35.25" customHeight="1" x14ac:dyDescent="0.25">
      <c r="A99" s="849">
        <v>26</v>
      </c>
      <c r="B99" s="849">
        <v>1</v>
      </c>
      <c r="C99" s="849">
        <v>4</v>
      </c>
      <c r="D99" s="850">
        <v>2</v>
      </c>
      <c r="E99" s="850" t="s">
        <v>1291</v>
      </c>
      <c r="F99" s="850" t="s">
        <v>1290</v>
      </c>
      <c r="G99" s="850" t="s">
        <v>920</v>
      </c>
      <c r="H99" s="441" t="s">
        <v>194</v>
      </c>
      <c r="I99" s="441">
        <v>1</v>
      </c>
      <c r="J99" s="911" t="s">
        <v>1289</v>
      </c>
      <c r="K99" s="849" t="s">
        <v>38</v>
      </c>
      <c r="L99" s="849"/>
      <c r="M99" s="877">
        <v>14775.6</v>
      </c>
      <c r="N99" s="877"/>
      <c r="O99" s="877">
        <v>14775.6</v>
      </c>
      <c r="P99" s="877"/>
      <c r="Q99" s="850" t="s">
        <v>918</v>
      </c>
      <c r="R99" s="850" t="s">
        <v>919</v>
      </c>
    </row>
    <row r="100" spans="1:18" ht="72.75" customHeight="1" x14ac:dyDescent="0.25">
      <c r="A100" s="849"/>
      <c r="B100" s="849"/>
      <c r="C100" s="849"/>
      <c r="D100" s="850"/>
      <c r="E100" s="850"/>
      <c r="F100" s="850"/>
      <c r="G100" s="850"/>
      <c r="H100" s="441" t="s">
        <v>922</v>
      </c>
      <c r="I100" s="441">
        <v>3000</v>
      </c>
      <c r="J100" s="911"/>
      <c r="K100" s="849"/>
      <c r="L100" s="849"/>
      <c r="M100" s="877"/>
      <c r="N100" s="877"/>
      <c r="O100" s="877"/>
      <c r="P100" s="877"/>
      <c r="Q100" s="850"/>
      <c r="R100" s="850"/>
    </row>
    <row r="101" spans="1:18" ht="63" customHeight="1" x14ac:dyDescent="0.25">
      <c r="A101" s="918">
        <v>27</v>
      </c>
      <c r="B101" s="918">
        <v>1</v>
      </c>
      <c r="C101" s="918">
        <v>4</v>
      </c>
      <c r="D101" s="865">
        <v>2</v>
      </c>
      <c r="E101" s="865" t="s">
        <v>1288</v>
      </c>
      <c r="F101" s="865" t="s">
        <v>1287</v>
      </c>
      <c r="G101" s="865" t="s">
        <v>607</v>
      </c>
      <c r="H101" s="491">
        <v>1</v>
      </c>
      <c r="I101" s="491" t="s">
        <v>1001</v>
      </c>
      <c r="J101" s="865" t="s">
        <v>1286</v>
      </c>
      <c r="K101" s="865"/>
      <c r="L101" s="865" t="s">
        <v>53</v>
      </c>
      <c r="M101" s="922"/>
      <c r="N101" s="924">
        <v>170000</v>
      </c>
      <c r="O101" s="924"/>
      <c r="P101" s="924">
        <v>170000</v>
      </c>
      <c r="Q101" s="865" t="s">
        <v>1267</v>
      </c>
      <c r="R101" s="920" t="s">
        <v>1266</v>
      </c>
    </row>
    <row r="102" spans="1:18" ht="63.75" customHeight="1" x14ac:dyDescent="0.25">
      <c r="A102" s="919"/>
      <c r="B102" s="919"/>
      <c r="C102" s="919"/>
      <c r="D102" s="867"/>
      <c r="E102" s="867"/>
      <c r="F102" s="867"/>
      <c r="G102" s="867"/>
      <c r="H102" s="491">
        <v>150</v>
      </c>
      <c r="I102" s="491" t="s">
        <v>1285</v>
      </c>
      <c r="J102" s="867"/>
      <c r="K102" s="867"/>
      <c r="L102" s="867"/>
      <c r="M102" s="923"/>
      <c r="N102" s="925"/>
      <c r="O102" s="925"/>
      <c r="P102" s="925"/>
      <c r="Q102" s="867"/>
      <c r="R102" s="921"/>
    </row>
    <row r="103" spans="1:18" ht="58.5" customHeight="1" x14ac:dyDescent="0.25">
      <c r="A103" s="912">
        <v>28</v>
      </c>
      <c r="B103" s="912">
        <v>1</v>
      </c>
      <c r="C103" s="912">
        <v>4</v>
      </c>
      <c r="D103" s="905">
        <v>2</v>
      </c>
      <c r="E103" s="905" t="s">
        <v>1284</v>
      </c>
      <c r="F103" s="915" t="s">
        <v>1283</v>
      </c>
      <c r="G103" s="905" t="s">
        <v>197</v>
      </c>
      <c r="H103" s="483" t="s">
        <v>51</v>
      </c>
      <c r="I103" s="483">
        <v>1</v>
      </c>
      <c r="J103" s="905" t="s">
        <v>1282</v>
      </c>
      <c r="K103" s="905"/>
      <c r="L103" s="905" t="s">
        <v>1281</v>
      </c>
      <c r="M103" s="908"/>
      <c r="N103" s="908">
        <v>120000</v>
      </c>
      <c r="O103" s="908"/>
      <c r="P103" s="908">
        <v>120000</v>
      </c>
      <c r="Q103" s="905" t="s">
        <v>1273</v>
      </c>
      <c r="R103" s="905" t="s">
        <v>1280</v>
      </c>
    </row>
    <row r="104" spans="1:18" ht="67.5" customHeight="1" x14ac:dyDescent="0.25">
      <c r="A104" s="913"/>
      <c r="B104" s="913"/>
      <c r="C104" s="913"/>
      <c r="D104" s="906"/>
      <c r="E104" s="906"/>
      <c r="F104" s="916"/>
      <c r="G104" s="906"/>
      <c r="H104" s="483" t="s">
        <v>693</v>
      </c>
      <c r="I104" s="483">
        <v>200</v>
      </c>
      <c r="J104" s="906"/>
      <c r="K104" s="906"/>
      <c r="L104" s="906"/>
      <c r="M104" s="909"/>
      <c r="N104" s="909"/>
      <c r="O104" s="909"/>
      <c r="P104" s="909"/>
      <c r="Q104" s="906"/>
      <c r="R104" s="906"/>
    </row>
    <row r="105" spans="1:18" ht="90.75" customHeight="1" x14ac:dyDescent="0.25">
      <c r="A105" s="913"/>
      <c r="B105" s="913"/>
      <c r="C105" s="913"/>
      <c r="D105" s="906"/>
      <c r="E105" s="906"/>
      <c r="F105" s="916"/>
      <c r="G105" s="907"/>
      <c r="H105" s="483" t="s">
        <v>1279</v>
      </c>
      <c r="I105" s="483">
        <v>300</v>
      </c>
      <c r="J105" s="906"/>
      <c r="K105" s="906"/>
      <c r="L105" s="906"/>
      <c r="M105" s="909"/>
      <c r="N105" s="909"/>
      <c r="O105" s="909"/>
      <c r="P105" s="909"/>
      <c r="Q105" s="906"/>
      <c r="R105" s="906"/>
    </row>
    <row r="106" spans="1:18" ht="53.25" customHeight="1" x14ac:dyDescent="0.25">
      <c r="A106" s="914"/>
      <c r="B106" s="914"/>
      <c r="C106" s="914"/>
      <c r="D106" s="907"/>
      <c r="E106" s="907"/>
      <c r="F106" s="917"/>
      <c r="G106" s="483" t="s">
        <v>1278</v>
      </c>
      <c r="H106" s="483" t="s">
        <v>58</v>
      </c>
      <c r="I106" s="483">
        <v>1</v>
      </c>
      <c r="J106" s="907"/>
      <c r="K106" s="907"/>
      <c r="L106" s="907"/>
      <c r="M106" s="910"/>
      <c r="N106" s="910"/>
      <c r="O106" s="910"/>
      <c r="P106" s="910"/>
      <c r="Q106" s="907"/>
      <c r="R106" s="907"/>
    </row>
    <row r="107" spans="1:18" ht="51" customHeight="1" x14ac:dyDescent="0.25">
      <c r="A107" s="444">
        <v>29</v>
      </c>
      <c r="B107" s="485">
        <v>1</v>
      </c>
      <c r="C107" s="485">
        <v>4</v>
      </c>
      <c r="D107" s="440">
        <v>2</v>
      </c>
      <c r="E107" s="440" t="s">
        <v>1277</v>
      </c>
      <c r="F107" s="440" t="s">
        <v>1276</v>
      </c>
      <c r="G107" s="440" t="s">
        <v>1275</v>
      </c>
      <c r="H107" s="440" t="s">
        <v>1275</v>
      </c>
      <c r="I107" s="440">
        <v>1</v>
      </c>
      <c r="J107" s="440" t="s">
        <v>1274</v>
      </c>
      <c r="K107" s="440"/>
      <c r="L107" s="440" t="s">
        <v>34</v>
      </c>
      <c r="M107" s="442"/>
      <c r="N107" s="442">
        <v>90000</v>
      </c>
      <c r="O107" s="442"/>
      <c r="P107" s="442">
        <v>90000</v>
      </c>
      <c r="Q107" s="440" t="s">
        <v>1273</v>
      </c>
      <c r="R107" s="487" t="s">
        <v>1272</v>
      </c>
    </row>
    <row r="108" spans="1:18" ht="75.75" customHeight="1" x14ac:dyDescent="0.25">
      <c r="A108" s="871">
        <v>30</v>
      </c>
      <c r="B108" s="871">
        <v>1</v>
      </c>
      <c r="C108" s="871">
        <v>4</v>
      </c>
      <c r="D108" s="871">
        <v>2</v>
      </c>
      <c r="E108" s="859" t="s">
        <v>1271</v>
      </c>
      <c r="F108" s="859" t="s">
        <v>1270</v>
      </c>
      <c r="G108" s="850" t="s">
        <v>1269</v>
      </c>
      <c r="H108" s="441" t="s">
        <v>1001</v>
      </c>
      <c r="I108" s="441">
        <v>1</v>
      </c>
      <c r="J108" s="859" t="s">
        <v>1268</v>
      </c>
      <c r="K108" s="859"/>
      <c r="L108" s="859" t="s">
        <v>38</v>
      </c>
      <c r="M108" s="868"/>
      <c r="N108" s="868">
        <v>350000</v>
      </c>
      <c r="O108" s="868"/>
      <c r="P108" s="868">
        <v>350000</v>
      </c>
      <c r="Q108" s="859" t="s">
        <v>1267</v>
      </c>
      <c r="R108" s="892" t="s">
        <v>1266</v>
      </c>
    </row>
    <row r="109" spans="1:18" ht="254.1" customHeight="1" x14ac:dyDescent="0.25">
      <c r="A109" s="857"/>
      <c r="B109" s="857"/>
      <c r="C109" s="857"/>
      <c r="D109" s="857"/>
      <c r="E109" s="860"/>
      <c r="F109" s="860"/>
      <c r="G109" s="850"/>
      <c r="H109" s="441" t="s">
        <v>56</v>
      </c>
      <c r="I109" s="441">
        <v>100</v>
      </c>
      <c r="J109" s="860"/>
      <c r="K109" s="860"/>
      <c r="L109" s="860"/>
      <c r="M109" s="873"/>
      <c r="N109" s="873"/>
      <c r="O109" s="873"/>
      <c r="P109" s="873"/>
      <c r="Q109" s="860"/>
      <c r="R109" s="893"/>
    </row>
    <row r="110" spans="1:18" ht="75.75" customHeight="1" x14ac:dyDescent="0.25">
      <c r="A110" s="857"/>
      <c r="B110" s="857"/>
      <c r="C110" s="857"/>
      <c r="D110" s="857"/>
      <c r="E110" s="860"/>
      <c r="F110" s="860"/>
      <c r="G110" s="859" t="s">
        <v>443</v>
      </c>
      <c r="H110" s="441" t="s">
        <v>204</v>
      </c>
      <c r="I110" s="441">
        <v>1</v>
      </c>
      <c r="J110" s="860"/>
      <c r="K110" s="860"/>
      <c r="L110" s="860"/>
      <c r="M110" s="873"/>
      <c r="N110" s="873"/>
      <c r="O110" s="873"/>
      <c r="P110" s="873"/>
      <c r="Q110" s="860"/>
      <c r="R110" s="893"/>
    </row>
    <row r="111" spans="1:18" ht="45" customHeight="1" x14ac:dyDescent="0.25">
      <c r="A111" s="857"/>
      <c r="B111" s="857"/>
      <c r="C111" s="857"/>
      <c r="D111" s="857"/>
      <c r="E111" s="860"/>
      <c r="F111" s="860"/>
      <c r="G111" s="861"/>
      <c r="H111" s="441" t="s">
        <v>693</v>
      </c>
      <c r="I111" s="441">
        <v>32</v>
      </c>
      <c r="J111" s="860"/>
      <c r="K111" s="860"/>
      <c r="L111" s="860"/>
      <c r="M111" s="860"/>
      <c r="N111" s="860"/>
      <c r="O111" s="860"/>
      <c r="P111" s="860"/>
      <c r="Q111" s="860"/>
      <c r="R111" s="860"/>
    </row>
    <row r="112" spans="1:18" ht="43.5" customHeight="1" x14ac:dyDescent="0.25">
      <c r="A112" s="858"/>
      <c r="B112" s="858"/>
      <c r="C112" s="858"/>
      <c r="D112" s="858"/>
      <c r="E112" s="861"/>
      <c r="F112" s="861"/>
      <c r="G112" s="441" t="s">
        <v>1024</v>
      </c>
      <c r="H112" s="441" t="s">
        <v>229</v>
      </c>
      <c r="I112" s="441">
        <v>1</v>
      </c>
      <c r="J112" s="861"/>
      <c r="K112" s="861"/>
      <c r="L112" s="861"/>
      <c r="M112" s="861"/>
      <c r="N112" s="861"/>
      <c r="O112" s="861"/>
      <c r="P112" s="861"/>
      <c r="Q112" s="861"/>
      <c r="R112" s="861"/>
    </row>
    <row r="113" spans="1:18" ht="107.25" customHeight="1" x14ac:dyDescent="0.25">
      <c r="A113" s="612">
        <v>31</v>
      </c>
      <c r="B113" s="1224">
        <v>1</v>
      </c>
      <c r="C113" s="612">
        <v>4</v>
      </c>
      <c r="D113" s="1225">
        <v>2</v>
      </c>
      <c r="E113" s="611" t="s">
        <v>1265</v>
      </c>
      <c r="F113" s="611" t="s">
        <v>1264</v>
      </c>
      <c r="G113" s="611" t="s">
        <v>1263</v>
      </c>
      <c r="H113" s="611" t="s">
        <v>1262</v>
      </c>
      <c r="I113" s="611">
        <v>1</v>
      </c>
      <c r="J113" s="615" t="s">
        <v>1261</v>
      </c>
      <c r="K113" s="615"/>
      <c r="L113" s="612" t="s">
        <v>34</v>
      </c>
      <c r="M113" s="616"/>
      <c r="N113" s="613">
        <v>60000</v>
      </c>
      <c r="O113" s="616"/>
      <c r="P113" s="613">
        <v>60000</v>
      </c>
      <c r="Q113" s="615" t="s">
        <v>918</v>
      </c>
      <c r="R113" s="614" t="s">
        <v>1260</v>
      </c>
    </row>
    <row r="114" spans="1:18" ht="18.75" customHeight="1" x14ac:dyDescent="0.35"/>
    <row r="115" spans="1:18" ht="18.75" customHeight="1" x14ac:dyDescent="0.35">
      <c r="M115" s="903"/>
      <c r="N115" s="904" t="s">
        <v>35</v>
      </c>
      <c r="O115" s="904"/>
      <c r="P115" s="904"/>
    </row>
    <row r="116" spans="1:18" ht="18.75" customHeight="1" x14ac:dyDescent="0.35">
      <c r="M116" s="903"/>
      <c r="N116" s="699" t="s">
        <v>36</v>
      </c>
      <c r="O116" s="903" t="s">
        <v>37</v>
      </c>
      <c r="P116" s="903"/>
    </row>
    <row r="117" spans="1:18" x14ac:dyDescent="0.35">
      <c r="M117" s="903"/>
      <c r="N117" s="701"/>
      <c r="O117" s="194">
        <v>2020</v>
      </c>
      <c r="P117" s="194">
        <v>2021</v>
      </c>
      <c r="R117" s="2"/>
    </row>
    <row r="118" spans="1:18" ht="15" customHeight="1" x14ac:dyDescent="0.35">
      <c r="M118" s="191" t="s">
        <v>2931</v>
      </c>
      <c r="N118" s="56">
        <v>31</v>
      </c>
      <c r="O118" s="109">
        <f>O9+O11+O13+O15+O23+O26+O33+O35+O42+O46+O50+O53+O54+O66+O70+O79+O82+O88+O91+O95+O97+O99</f>
        <v>943358.21</v>
      </c>
      <c r="P118" s="109">
        <f>P7+P9+P13+P15+P17+P35+P40+P46+P48+P54+P66+P70+P79+P82+P95+P97+P101+P103+P107+P108+P113</f>
        <v>2000000</v>
      </c>
      <c r="Q118" s="2"/>
    </row>
    <row r="119" spans="1:18" ht="15" customHeight="1" x14ac:dyDescent="0.35"/>
    <row r="120" spans="1:18" ht="18.75" customHeight="1" x14ac:dyDescent="0.35">
      <c r="M120" s="41"/>
      <c r="N120" s="41"/>
    </row>
    <row r="121" spans="1:18" ht="15.75" customHeight="1" x14ac:dyDescent="0.35">
      <c r="M121" s="41"/>
      <c r="N121" s="41"/>
    </row>
    <row r="123" spans="1:18" x14ac:dyDescent="0.35">
      <c r="M123" s="41"/>
      <c r="O123" s="41"/>
      <c r="P123" s="41"/>
    </row>
    <row r="124" spans="1:18" x14ac:dyDescent="0.35">
      <c r="M124" s="41"/>
      <c r="N124" s="41"/>
      <c r="O124" s="41"/>
      <c r="P124" s="41"/>
    </row>
  </sheetData>
  <mergeCells count="480">
    <mergeCell ref="F4:F5"/>
    <mergeCell ref="Q17:Q22"/>
    <mergeCell ref="B33:B34"/>
    <mergeCell ref="C33:C34"/>
    <mergeCell ref="D33:D34"/>
    <mergeCell ref="E33:E34"/>
    <mergeCell ref="F33:F34"/>
    <mergeCell ref="G33:G34"/>
    <mergeCell ref="C7:C8"/>
    <mergeCell ref="D7:D8"/>
    <mergeCell ref="E7:E8"/>
    <mergeCell ref="F7:F8"/>
    <mergeCell ref="E17:E22"/>
    <mergeCell ref="F17:F22"/>
    <mergeCell ref="L7:L8"/>
    <mergeCell ref="L26:L32"/>
    <mergeCell ref="M26:M32"/>
    <mergeCell ref="N26:N32"/>
    <mergeCell ref="O26:O32"/>
    <mergeCell ref="P26:P32"/>
    <mergeCell ref="N9:N10"/>
    <mergeCell ref="O9:O10"/>
    <mergeCell ref="P9:P10"/>
    <mergeCell ref="Q9:Q10"/>
    <mergeCell ref="R7:R8"/>
    <mergeCell ref="Q4:Q5"/>
    <mergeCell ref="R4:R5"/>
    <mergeCell ref="O7:O8"/>
    <mergeCell ref="P7:P8"/>
    <mergeCell ref="Q7:Q8"/>
    <mergeCell ref="M7:M8"/>
    <mergeCell ref="N7:N8"/>
    <mergeCell ref="A7:A8"/>
    <mergeCell ref="B7:B8"/>
    <mergeCell ref="G7:G8"/>
    <mergeCell ref="J7:J8"/>
    <mergeCell ref="K7:K8"/>
    <mergeCell ref="G4:G5"/>
    <mergeCell ref="H4:I4"/>
    <mergeCell ref="J4:J5"/>
    <mergeCell ref="K4:L4"/>
    <mergeCell ref="M4:N4"/>
    <mergeCell ref="O4:P4"/>
    <mergeCell ref="A4:A5"/>
    <mergeCell ref="B4:B5"/>
    <mergeCell ref="C4:C5"/>
    <mergeCell ref="D4:D5"/>
    <mergeCell ref="E4:E5"/>
    <mergeCell ref="Q15:Q16"/>
    <mergeCell ref="R15:R16"/>
    <mergeCell ref="A17:A22"/>
    <mergeCell ref="B17:B22"/>
    <mergeCell ref="C17:C22"/>
    <mergeCell ref="D17:D22"/>
    <mergeCell ref="L23:L25"/>
    <mergeCell ref="M23:M25"/>
    <mergeCell ref="N23:N25"/>
    <mergeCell ref="O23:O25"/>
    <mergeCell ref="P23:P25"/>
    <mergeCell ref="Q23:Q25"/>
    <mergeCell ref="P15:P16"/>
    <mergeCell ref="L15:L16"/>
    <mergeCell ref="M15:M16"/>
    <mergeCell ref="J15:J16"/>
    <mergeCell ref="K15:K16"/>
    <mergeCell ref="A15:A16"/>
    <mergeCell ref="B15:B16"/>
    <mergeCell ref="C15:C16"/>
    <mergeCell ref="D15:D16"/>
    <mergeCell ref="E15:E16"/>
    <mergeCell ref="G17:G18"/>
    <mergeCell ref="N17:N22"/>
    <mergeCell ref="L40:L41"/>
    <mergeCell ref="M40:M41"/>
    <mergeCell ref="N40:N41"/>
    <mergeCell ref="R35:R39"/>
    <mergeCell ref="O40:O41"/>
    <mergeCell ref="P40:P41"/>
    <mergeCell ref="Q40:Q41"/>
    <mergeCell ref="R40:R41"/>
    <mergeCell ref="G40:G41"/>
    <mergeCell ref="J40:J41"/>
    <mergeCell ref="K40:K41"/>
    <mergeCell ref="M35:M39"/>
    <mergeCell ref="N35:N39"/>
    <mergeCell ref="O35:O39"/>
    <mergeCell ref="P35:P39"/>
    <mergeCell ref="Q35:Q39"/>
    <mergeCell ref="K35:K39"/>
    <mergeCell ref="L35:L39"/>
    <mergeCell ref="G38:G39"/>
    <mergeCell ref="R9:R10"/>
    <mergeCell ref="N11:N12"/>
    <mergeCell ref="O11:O12"/>
    <mergeCell ref="P11:P12"/>
    <mergeCell ref="Q11:Q12"/>
    <mergeCell ref="R11:R12"/>
    <mergeCell ref="F9:F10"/>
    <mergeCell ref="G9:G10"/>
    <mergeCell ref="J9:J10"/>
    <mergeCell ref="K9:K10"/>
    <mergeCell ref="L9:L10"/>
    <mergeCell ref="M9:M10"/>
    <mergeCell ref="J11:J12"/>
    <mergeCell ref="K11:K12"/>
    <mergeCell ref="L11:L12"/>
    <mergeCell ref="F11:F12"/>
    <mergeCell ref="M11:M12"/>
    <mergeCell ref="G11:G12"/>
    <mergeCell ref="A9:A10"/>
    <mergeCell ref="B9:B10"/>
    <mergeCell ref="C9:C10"/>
    <mergeCell ref="D9:D10"/>
    <mergeCell ref="E9:E10"/>
    <mergeCell ref="A11:A12"/>
    <mergeCell ref="B11:B12"/>
    <mergeCell ref="C11:C12"/>
    <mergeCell ref="D11:D12"/>
    <mergeCell ref="E11:E12"/>
    <mergeCell ref="A13:A14"/>
    <mergeCell ref="L13:L14"/>
    <mergeCell ref="M13:M14"/>
    <mergeCell ref="N13:N14"/>
    <mergeCell ref="O13:O14"/>
    <mergeCell ref="P13:P14"/>
    <mergeCell ref="G13:G14"/>
    <mergeCell ref="Q13:Q14"/>
    <mergeCell ref="R13:R14"/>
    <mergeCell ref="B13:B14"/>
    <mergeCell ref="C13:C14"/>
    <mergeCell ref="D13:D14"/>
    <mergeCell ref="E13:E14"/>
    <mergeCell ref="F13:F14"/>
    <mergeCell ref="J13:J14"/>
    <mergeCell ref="K13:K14"/>
    <mergeCell ref="F15:F16"/>
    <mergeCell ref="J23:J25"/>
    <mergeCell ref="K23:K25"/>
    <mergeCell ref="P17:P22"/>
    <mergeCell ref="A23:A25"/>
    <mergeCell ref="B23:B25"/>
    <mergeCell ref="C23:C25"/>
    <mergeCell ref="D23:D25"/>
    <mergeCell ref="E23:E25"/>
    <mergeCell ref="F23:F25"/>
    <mergeCell ref="G15:G16"/>
    <mergeCell ref="O17:O22"/>
    <mergeCell ref="J17:J22"/>
    <mergeCell ref="K17:K22"/>
    <mergeCell ref="L17:L22"/>
    <mergeCell ref="M17:M22"/>
    <mergeCell ref="N15:N16"/>
    <mergeCell ref="O15:O16"/>
    <mergeCell ref="R17:R22"/>
    <mergeCell ref="G19:G20"/>
    <mergeCell ref="G21:G22"/>
    <mergeCell ref="G26:G27"/>
    <mergeCell ref="J26:J32"/>
    <mergeCell ref="K26:K32"/>
    <mergeCell ref="G23:G24"/>
    <mergeCell ref="R26:R32"/>
    <mergeCell ref="G28:G29"/>
    <mergeCell ref="R23:R25"/>
    <mergeCell ref="Q26:Q32"/>
    <mergeCell ref="R33:R34"/>
    <mergeCell ref="M33:M34"/>
    <mergeCell ref="N33:N34"/>
    <mergeCell ref="O33:O34"/>
    <mergeCell ref="J33:J34"/>
    <mergeCell ref="K33:K34"/>
    <mergeCell ref="L33:L34"/>
    <mergeCell ref="A33:A34"/>
    <mergeCell ref="D26:D32"/>
    <mergeCell ref="E26:E32"/>
    <mergeCell ref="F26:F32"/>
    <mergeCell ref="G30:G31"/>
    <mergeCell ref="M42:M45"/>
    <mergeCell ref="N42:N45"/>
    <mergeCell ref="A42:A45"/>
    <mergeCell ref="K46:K47"/>
    <mergeCell ref="A26:A32"/>
    <mergeCell ref="B26:B32"/>
    <mergeCell ref="C26:C32"/>
    <mergeCell ref="P33:P34"/>
    <mergeCell ref="Q33:Q34"/>
    <mergeCell ref="A35:A39"/>
    <mergeCell ref="B35:B39"/>
    <mergeCell ref="C35:C39"/>
    <mergeCell ref="D35:D39"/>
    <mergeCell ref="E35:E39"/>
    <mergeCell ref="F35:F39"/>
    <mergeCell ref="J35:J39"/>
    <mergeCell ref="A40:A41"/>
    <mergeCell ref="B40:B41"/>
    <mergeCell ref="C40:C41"/>
    <mergeCell ref="D40:D41"/>
    <mergeCell ref="E40:E41"/>
    <mergeCell ref="F40:F41"/>
    <mergeCell ref="B42:B45"/>
    <mergeCell ref="C42:C45"/>
    <mergeCell ref="A48:A49"/>
    <mergeCell ref="B48:B49"/>
    <mergeCell ref="C48:C49"/>
    <mergeCell ref="A50:A52"/>
    <mergeCell ref="R42:R45"/>
    <mergeCell ref="G46:G47"/>
    <mergeCell ref="P48:P49"/>
    <mergeCell ref="Q48:Q49"/>
    <mergeCell ref="O42:O45"/>
    <mergeCell ref="P42:P45"/>
    <mergeCell ref="Q42:Q45"/>
    <mergeCell ref="A46:A47"/>
    <mergeCell ref="B46:B47"/>
    <mergeCell ref="C46:C47"/>
    <mergeCell ref="D46:D47"/>
    <mergeCell ref="E46:E47"/>
    <mergeCell ref="F46:F47"/>
    <mergeCell ref="D42:D45"/>
    <mergeCell ref="E42:E45"/>
    <mergeCell ref="F42:F45"/>
    <mergeCell ref="G42:G44"/>
    <mergeCell ref="J42:J45"/>
    <mergeCell ref="K42:K45"/>
    <mergeCell ref="L42:L45"/>
    <mergeCell ref="R50:R52"/>
    <mergeCell ref="P46:P47"/>
    <mergeCell ref="D48:D49"/>
    <mergeCell ref="E48:E49"/>
    <mergeCell ref="F48:F49"/>
    <mergeCell ref="Q46:Q47"/>
    <mergeCell ref="R46:R47"/>
    <mergeCell ref="L48:L49"/>
    <mergeCell ref="M48:M49"/>
    <mergeCell ref="N48:N49"/>
    <mergeCell ref="R48:R49"/>
    <mergeCell ref="O48:O49"/>
    <mergeCell ref="G48:G49"/>
    <mergeCell ref="J48:J49"/>
    <mergeCell ref="K48:K49"/>
    <mergeCell ref="M46:M47"/>
    <mergeCell ref="N46:N47"/>
    <mergeCell ref="O46:O47"/>
    <mergeCell ref="L46:L47"/>
    <mergeCell ref="J46:J47"/>
    <mergeCell ref="F50:F52"/>
    <mergeCell ref="G50:G52"/>
    <mergeCell ref="J50:J52"/>
    <mergeCell ref="K50:K52"/>
    <mergeCell ref="R54:R65"/>
    <mergeCell ref="G56:G57"/>
    <mergeCell ref="G58:G59"/>
    <mergeCell ref="G60:G61"/>
    <mergeCell ref="G62:G63"/>
    <mergeCell ref="G64:G65"/>
    <mergeCell ref="K54:K65"/>
    <mergeCell ref="L54:L65"/>
    <mergeCell ref="M54:M65"/>
    <mergeCell ref="N54:N65"/>
    <mergeCell ref="O54:O65"/>
    <mergeCell ref="B50:B52"/>
    <mergeCell ref="C50:C52"/>
    <mergeCell ref="D50:D52"/>
    <mergeCell ref="E50:E52"/>
    <mergeCell ref="N50:N52"/>
    <mergeCell ref="O50:O52"/>
    <mergeCell ref="P50:P52"/>
    <mergeCell ref="Q50:Q52"/>
    <mergeCell ref="P54:P65"/>
    <mergeCell ref="Q54:Q65"/>
    <mergeCell ref="M50:M52"/>
    <mergeCell ref="L50:L52"/>
    <mergeCell ref="F54:F65"/>
    <mergeCell ref="G54:G55"/>
    <mergeCell ref="J54:J65"/>
    <mergeCell ref="A66:A69"/>
    <mergeCell ref="B66:B69"/>
    <mergeCell ref="C66:C69"/>
    <mergeCell ref="D66:D69"/>
    <mergeCell ref="E66:E69"/>
    <mergeCell ref="F66:F69"/>
    <mergeCell ref="J66:J69"/>
    <mergeCell ref="A54:A65"/>
    <mergeCell ref="B54:B65"/>
    <mergeCell ref="C54:C65"/>
    <mergeCell ref="D54:D65"/>
    <mergeCell ref="E54:E65"/>
    <mergeCell ref="P66:P69"/>
    <mergeCell ref="Q66:Q69"/>
    <mergeCell ref="R66:R69"/>
    <mergeCell ref="G67:G68"/>
    <mergeCell ref="M66:M69"/>
    <mergeCell ref="N66:N69"/>
    <mergeCell ref="O66:O69"/>
    <mergeCell ref="K66:K69"/>
    <mergeCell ref="L66:L69"/>
    <mergeCell ref="A70:A78"/>
    <mergeCell ref="B70:B78"/>
    <mergeCell ref="C70:C78"/>
    <mergeCell ref="D70:D78"/>
    <mergeCell ref="E70:E78"/>
    <mergeCell ref="F70:F78"/>
    <mergeCell ref="G70:G71"/>
    <mergeCell ref="G73:G74"/>
    <mergeCell ref="G75:G76"/>
    <mergeCell ref="Q79:Q81"/>
    <mergeCell ref="R79:R81"/>
    <mergeCell ref="G80:G81"/>
    <mergeCell ref="J70:J78"/>
    <mergeCell ref="K70:K78"/>
    <mergeCell ref="L70:L78"/>
    <mergeCell ref="M70:M78"/>
    <mergeCell ref="N70:N78"/>
    <mergeCell ref="O70:O78"/>
    <mergeCell ref="P70:P78"/>
    <mergeCell ref="K79:K81"/>
    <mergeCell ref="L79:L81"/>
    <mergeCell ref="M79:M81"/>
    <mergeCell ref="N79:N81"/>
    <mergeCell ref="O79:O81"/>
    <mergeCell ref="P79:P81"/>
    <mergeCell ref="Q70:Q78"/>
    <mergeCell ref="R70:R78"/>
    <mergeCell ref="A79:A81"/>
    <mergeCell ref="B79:B81"/>
    <mergeCell ref="C79:C81"/>
    <mergeCell ref="D79:D81"/>
    <mergeCell ref="E79:E81"/>
    <mergeCell ref="F79:F81"/>
    <mergeCell ref="J79:J81"/>
    <mergeCell ref="D82:D87"/>
    <mergeCell ref="E82:E87"/>
    <mergeCell ref="F82:F87"/>
    <mergeCell ref="G82:G83"/>
    <mergeCell ref="J82:J87"/>
    <mergeCell ref="A82:A87"/>
    <mergeCell ref="B82:B87"/>
    <mergeCell ref="C82:C87"/>
    <mergeCell ref="R88:R90"/>
    <mergeCell ref="G88:G89"/>
    <mergeCell ref="J88:J90"/>
    <mergeCell ref="K88:K90"/>
    <mergeCell ref="L88:L90"/>
    <mergeCell ref="M88:M90"/>
    <mergeCell ref="N88:N90"/>
    <mergeCell ref="K82:K87"/>
    <mergeCell ref="N82:N87"/>
    <mergeCell ref="O82:O87"/>
    <mergeCell ref="P82:P87"/>
    <mergeCell ref="Q82:Q87"/>
    <mergeCell ref="R82:R87"/>
    <mergeCell ref="G84:G85"/>
    <mergeCell ref="L82:L87"/>
    <mergeCell ref="M82:M87"/>
    <mergeCell ref="A88:A90"/>
    <mergeCell ref="B88:B90"/>
    <mergeCell ref="C88:C90"/>
    <mergeCell ref="D88:D90"/>
    <mergeCell ref="E88:E90"/>
    <mergeCell ref="F88:F90"/>
    <mergeCell ref="O91:O94"/>
    <mergeCell ref="P91:P94"/>
    <mergeCell ref="Q91:Q94"/>
    <mergeCell ref="O88:O90"/>
    <mergeCell ref="P88:P90"/>
    <mergeCell ref="Q88:Q90"/>
    <mergeCell ref="R91:R94"/>
    <mergeCell ref="G93:G94"/>
    <mergeCell ref="A91:A94"/>
    <mergeCell ref="B91:B94"/>
    <mergeCell ref="C91:C94"/>
    <mergeCell ref="D91:D94"/>
    <mergeCell ref="J95:J96"/>
    <mergeCell ref="K95:K96"/>
    <mergeCell ref="L91:L94"/>
    <mergeCell ref="L95:L96"/>
    <mergeCell ref="M91:M94"/>
    <mergeCell ref="N91:N94"/>
    <mergeCell ref="E91:E94"/>
    <mergeCell ref="F91:F94"/>
    <mergeCell ref="G91:G92"/>
    <mergeCell ref="J91:J94"/>
    <mergeCell ref="K91:K94"/>
    <mergeCell ref="A95:A96"/>
    <mergeCell ref="B95:B96"/>
    <mergeCell ref="C95:C96"/>
    <mergeCell ref="D95:D96"/>
    <mergeCell ref="E95:E96"/>
    <mergeCell ref="F95:F96"/>
    <mergeCell ref="G95:G96"/>
    <mergeCell ref="R95:R96"/>
    <mergeCell ref="M95:M96"/>
    <mergeCell ref="N95:N96"/>
    <mergeCell ref="O95:O96"/>
    <mergeCell ref="P95:P96"/>
    <mergeCell ref="Q95:Q96"/>
    <mergeCell ref="A97:A98"/>
    <mergeCell ref="B97:B98"/>
    <mergeCell ref="C97:C98"/>
    <mergeCell ref="D97:D98"/>
    <mergeCell ref="E97:E98"/>
    <mergeCell ref="F97:F98"/>
    <mergeCell ref="G97:G98"/>
    <mergeCell ref="J97:J98"/>
    <mergeCell ref="R97:R98"/>
    <mergeCell ref="L97:L98"/>
    <mergeCell ref="M97:M98"/>
    <mergeCell ref="N97:N98"/>
    <mergeCell ref="O97:O98"/>
    <mergeCell ref="K97:K98"/>
    <mergeCell ref="P97:P98"/>
    <mergeCell ref="Q97:Q98"/>
    <mergeCell ref="R101:R102"/>
    <mergeCell ref="L101:L102"/>
    <mergeCell ref="M101:M102"/>
    <mergeCell ref="N101:N102"/>
    <mergeCell ref="O101:O102"/>
    <mergeCell ref="P101:P102"/>
    <mergeCell ref="Q101:Q102"/>
    <mergeCell ref="P99:P100"/>
    <mergeCell ref="Q99:Q100"/>
    <mergeCell ref="R99:R100"/>
    <mergeCell ref="L99:L100"/>
    <mergeCell ref="M99:M100"/>
    <mergeCell ref="N99:N100"/>
    <mergeCell ref="O99:O100"/>
    <mergeCell ref="G101:G102"/>
    <mergeCell ref="J101:J102"/>
    <mergeCell ref="K101:K102"/>
    <mergeCell ref="G99:G100"/>
    <mergeCell ref="J99:J100"/>
    <mergeCell ref="K99:K100"/>
    <mergeCell ref="A103:A106"/>
    <mergeCell ref="B103:B106"/>
    <mergeCell ref="C103:C106"/>
    <mergeCell ref="D103:D106"/>
    <mergeCell ref="E103:E106"/>
    <mergeCell ref="F103:F106"/>
    <mergeCell ref="A101:A102"/>
    <mergeCell ref="B101:B102"/>
    <mergeCell ref="C101:C102"/>
    <mergeCell ref="A99:A100"/>
    <mergeCell ref="B99:B100"/>
    <mergeCell ref="C99:C100"/>
    <mergeCell ref="D99:D100"/>
    <mergeCell ref="E99:E100"/>
    <mergeCell ref="F99:F100"/>
    <mergeCell ref="D101:D102"/>
    <mergeCell ref="E101:E102"/>
    <mergeCell ref="F101:F102"/>
    <mergeCell ref="L103:L106"/>
    <mergeCell ref="M103:M106"/>
    <mergeCell ref="N103:N106"/>
    <mergeCell ref="Q108:Q112"/>
    <mergeCell ref="R108:R112"/>
    <mergeCell ref="G110:G111"/>
    <mergeCell ref="G103:G105"/>
    <mergeCell ref="J103:J106"/>
    <mergeCell ref="K103:K106"/>
    <mergeCell ref="O103:O106"/>
    <mergeCell ref="P103:P106"/>
    <mergeCell ref="Q103:Q106"/>
    <mergeCell ref="R103:R106"/>
    <mergeCell ref="A108:A112"/>
    <mergeCell ref="B108:B112"/>
    <mergeCell ref="C108:C112"/>
    <mergeCell ref="D108:D112"/>
    <mergeCell ref="E108:E112"/>
    <mergeCell ref="F108:F112"/>
    <mergeCell ref="M115:M117"/>
    <mergeCell ref="N115:P115"/>
    <mergeCell ref="N116:N117"/>
    <mergeCell ref="O116:P116"/>
    <mergeCell ref="L108:L112"/>
    <mergeCell ref="M108:M112"/>
    <mergeCell ref="N108:N112"/>
    <mergeCell ref="O108:O112"/>
    <mergeCell ref="P108:P112"/>
    <mergeCell ref="G108:G109"/>
    <mergeCell ref="J108:J112"/>
    <mergeCell ref="K108:K112"/>
  </mergeCells>
  <pageMargins left="0.7" right="0.7" top="0.75" bottom="0.75" header="0.3" footer="0.3"/>
  <pageSetup paperSize="8" scale="57" fitToHeight="0" orientation="landscape" horizontalDpi="1200" verticalDpi="1200" r:id="rId1"/>
  <headerFooter>
    <oddHeader>&amp;R&amp;KFF0000wersja 17 czerwca 2020 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995D-F8FA-44ED-94DF-BD950264A115}">
  <dimension ref="A2:S102"/>
  <sheetViews>
    <sheetView topLeftCell="A85" zoomScale="50" zoomScaleNormal="50" workbookViewId="0">
      <selection activeCell="A100" sqref="A100"/>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216" t="s">
        <v>2897</v>
      </c>
      <c r="F2" s="8"/>
    </row>
    <row r="3" spans="1:19" x14ac:dyDescent="0.25">
      <c r="M3" s="2"/>
      <c r="N3" s="2"/>
      <c r="O3" s="2"/>
      <c r="P3" s="2"/>
    </row>
    <row r="4" spans="1:19" s="4" customFormat="1" ht="56.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19" s="4" customForma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19" s="8" customFormat="1" ht="135" x14ac:dyDescent="0.25">
      <c r="A7" s="424">
        <v>1</v>
      </c>
      <c r="B7" s="425">
        <v>1</v>
      </c>
      <c r="C7" s="424">
        <v>4</v>
      </c>
      <c r="D7" s="425">
        <v>2</v>
      </c>
      <c r="E7" s="436" t="s">
        <v>1628</v>
      </c>
      <c r="F7" s="436" t="s">
        <v>1627</v>
      </c>
      <c r="G7" s="425" t="s">
        <v>230</v>
      </c>
      <c r="H7" s="495" t="s">
        <v>1626</v>
      </c>
      <c r="I7" s="496" t="s">
        <v>1625</v>
      </c>
      <c r="J7" s="425" t="s">
        <v>1551</v>
      </c>
      <c r="K7" s="439" t="s">
        <v>34</v>
      </c>
      <c r="L7" s="439"/>
      <c r="M7" s="427">
        <v>58523.15</v>
      </c>
      <c r="N7" s="424"/>
      <c r="O7" s="427">
        <v>58523.15</v>
      </c>
      <c r="P7" s="427"/>
      <c r="Q7" s="425" t="s">
        <v>1442</v>
      </c>
      <c r="R7" s="425" t="s">
        <v>1441</v>
      </c>
      <c r="S7" s="12"/>
    </row>
    <row r="8" spans="1:19" s="8" customFormat="1" ht="345" x14ac:dyDescent="0.25">
      <c r="A8" s="424">
        <v>2</v>
      </c>
      <c r="B8" s="424">
        <v>1</v>
      </c>
      <c r="C8" s="424">
        <v>4</v>
      </c>
      <c r="D8" s="425">
        <v>2</v>
      </c>
      <c r="E8" s="436" t="s">
        <v>1624</v>
      </c>
      <c r="F8" s="436" t="s">
        <v>1623</v>
      </c>
      <c r="G8" s="425" t="s">
        <v>1622</v>
      </c>
      <c r="H8" s="495" t="s">
        <v>1621</v>
      </c>
      <c r="I8" s="496" t="s">
        <v>1620</v>
      </c>
      <c r="J8" s="425" t="s">
        <v>1443</v>
      </c>
      <c r="K8" s="439" t="s">
        <v>34</v>
      </c>
      <c r="L8" s="439"/>
      <c r="M8" s="427">
        <v>41476.85</v>
      </c>
      <c r="N8" s="424"/>
      <c r="O8" s="427">
        <v>41476.85</v>
      </c>
      <c r="P8" s="427"/>
      <c r="Q8" s="425" t="s">
        <v>1442</v>
      </c>
      <c r="R8" s="425" t="s">
        <v>1441</v>
      </c>
      <c r="S8" s="12"/>
    </row>
    <row r="9" spans="1:19" ht="210" x14ac:dyDescent="0.25">
      <c r="A9" s="424">
        <v>3</v>
      </c>
      <c r="B9" s="424">
        <v>1</v>
      </c>
      <c r="C9" s="424">
        <v>4</v>
      </c>
      <c r="D9" s="425">
        <v>5</v>
      </c>
      <c r="E9" s="436" t="s">
        <v>1619</v>
      </c>
      <c r="F9" s="436" t="s">
        <v>1618</v>
      </c>
      <c r="G9" s="425" t="s">
        <v>1617</v>
      </c>
      <c r="H9" s="495" t="s">
        <v>1616</v>
      </c>
      <c r="I9" s="496" t="s">
        <v>1615</v>
      </c>
      <c r="J9" s="425" t="s">
        <v>1614</v>
      </c>
      <c r="K9" s="439" t="s">
        <v>34</v>
      </c>
      <c r="L9" s="439"/>
      <c r="M9" s="427">
        <v>44570</v>
      </c>
      <c r="N9" s="424"/>
      <c r="O9" s="427">
        <v>44570</v>
      </c>
      <c r="P9" s="427"/>
      <c r="Q9" s="425" t="s">
        <v>1442</v>
      </c>
      <c r="R9" s="425" t="s">
        <v>1441</v>
      </c>
      <c r="S9" s="13"/>
    </row>
    <row r="10" spans="1:19" ht="225" x14ac:dyDescent="0.25">
      <c r="A10" s="424">
        <v>4</v>
      </c>
      <c r="B10" s="424">
        <v>1</v>
      </c>
      <c r="C10" s="424">
        <v>4</v>
      </c>
      <c r="D10" s="425">
        <v>5</v>
      </c>
      <c r="E10" s="436" t="s">
        <v>1574</v>
      </c>
      <c r="F10" s="436" t="s">
        <v>1613</v>
      </c>
      <c r="G10" s="425" t="s">
        <v>1612</v>
      </c>
      <c r="H10" s="495" t="s">
        <v>1611</v>
      </c>
      <c r="I10" s="496" t="s">
        <v>1610</v>
      </c>
      <c r="J10" s="425" t="s">
        <v>1570</v>
      </c>
      <c r="K10" s="439" t="s">
        <v>34</v>
      </c>
      <c r="L10" s="439"/>
      <c r="M10" s="427">
        <v>81253.52</v>
      </c>
      <c r="N10" s="424"/>
      <c r="O10" s="427">
        <v>81253.52</v>
      </c>
      <c r="P10" s="427"/>
      <c r="Q10" s="425" t="s">
        <v>1442</v>
      </c>
      <c r="R10" s="425" t="s">
        <v>1441</v>
      </c>
      <c r="S10" s="13"/>
    </row>
    <row r="11" spans="1:19" ht="225" x14ac:dyDescent="0.25">
      <c r="A11" s="424">
        <v>5</v>
      </c>
      <c r="B11" s="424">
        <v>1</v>
      </c>
      <c r="C11" s="424">
        <v>4</v>
      </c>
      <c r="D11" s="425">
        <v>5</v>
      </c>
      <c r="E11" s="436" t="s">
        <v>1609</v>
      </c>
      <c r="F11" s="436" t="s">
        <v>1608</v>
      </c>
      <c r="G11" s="425" t="s">
        <v>197</v>
      </c>
      <c r="H11" s="495" t="s">
        <v>1607</v>
      </c>
      <c r="I11" s="496" t="s">
        <v>1606</v>
      </c>
      <c r="J11" s="425" t="s">
        <v>1605</v>
      </c>
      <c r="K11" s="439" t="s">
        <v>34</v>
      </c>
      <c r="L11" s="439"/>
      <c r="M11" s="427">
        <v>6098</v>
      </c>
      <c r="N11" s="424"/>
      <c r="O11" s="427">
        <v>6098</v>
      </c>
      <c r="P11" s="427"/>
      <c r="Q11" s="425" t="s">
        <v>1442</v>
      </c>
      <c r="R11" s="425" t="s">
        <v>1441</v>
      </c>
      <c r="S11" s="13"/>
    </row>
    <row r="12" spans="1:19" ht="210" x14ac:dyDescent="0.25">
      <c r="A12" s="424">
        <v>6</v>
      </c>
      <c r="B12" s="424">
        <v>1</v>
      </c>
      <c r="C12" s="424">
        <v>4</v>
      </c>
      <c r="D12" s="425">
        <v>5</v>
      </c>
      <c r="E12" s="436" t="s">
        <v>1604</v>
      </c>
      <c r="F12" s="436" t="s">
        <v>1603</v>
      </c>
      <c r="G12" s="425" t="s">
        <v>1602</v>
      </c>
      <c r="H12" s="495" t="s">
        <v>1601</v>
      </c>
      <c r="I12" s="496" t="s">
        <v>1600</v>
      </c>
      <c r="J12" s="425" t="s">
        <v>1599</v>
      </c>
      <c r="K12" s="439" t="s">
        <v>162</v>
      </c>
      <c r="L12" s="439"/>
      <c r="M12" s="427">
        <v>4199.9799999999996</v>
      </c>
      <c r="N12" s="424"/>
      <c r="O12" s="427">
        <v>4199.9799999999996</v>
      </c>
      <c r="P12" s="427"/>
      <c r="Q12" s="425" t="s">
        <v>1442</v>
      </c>
      <c r="R12" s="425" t="s">
        <v>1441</v>
      </c>
    </row>
    <row r="13" spans="1:19" ht="255" x14ac:dyDescent="0.25">
      <c r="A13" s="424">
        <v>7</v>
      </c>
      <c r="B13" s="424">
        <v>1</v>
      </c>
      <c r="C13" s="424">
        <v>4</v>
      </c>
      <c r="D13" s="425">
        <v>2</v>
      </c>
      <c r="E13" s="436" t="s">
        <v>1598</v>
      </c>
      <c r="F13" s="436" t="s">
        <v>1597</v>
      </c>
      <c r="G13" s="425" t="s">
        <v>1596</v>
      </c>
      <c r="H13" s="495" t="s">
        <v>1595</v>
      </c>
      <c r="I13" s="496" t="s">
        <v>1594</v>
      </c>
      <c r="J13" s="425" t="s">
        <v>1593</v>
      </c>
      <c r="K13" s="439" t="s">
        <v>162</v>
      </c>
      <c r="L13" s="439"/>
      <c r="M13" s="427">
        <v>35000</v>
      </c>
      <c r="N13" s="424"/>
      <c r="O13" s="427">
        <v>35000</v>
      </c>
      <c r="P13" s="427"/>
      <c r="Q13" s="425" t="s">
        <v>1442</v>
      </c>
      <c r="R13" s="425" t="s">
        <v>1441</v>
      </c>
    </row>
    <row r="14" spans="1:19" ht="195" x14ac:dyDescent="0.25">
      <c r="A14" s="424">
        <v>8</v>
      </c>
      <c r="B14" s="424">
        <v>1</v>
      </c>
      <c r="C14" s="424">
        <v>4</v>
      </c>
      <c r="D14" s="425">
        <v>2</v>
      </c>
      <c r="E14" s="436" t="s">
        <v>1592</v>
      </c>
      <c r="F14" s="436" t="s">
        <v>1591</v>
      </c>
      <c r="G14" s="425" t="s">
        <v>1590</v>
      </c>
      <c r="H14" s="495" t="s">
        <v>1589</v>
      </c>
      <c r="I14" s="496" t="s">
        <v>1588</v>
      </c>
      <c r="J14" s="425" t="s">
        <v>1587</v>
      </c>
      <c r="K14" s="439" t="s">
        <v>162</v>
      </c>
      <c r="L14" s="439"/>
      <c r="M14" s="427">
        <v>4930.17</v>
      </c>
      <c r="N14" s="424"/>
      <c r="O14" s="427">
        <v>4930.17</v>
      </c>
      <c r="P14" s="427"/>
      <c r="Q14" s="425" t="s">
        <v>1442</v>
      </c>
      <c r="R14" s="425" t="s">
        <v>1441</v>
      </c>
    </row>
    <row r="15" spans="1:19" ht="345" x14ac:dyDescent="0.25">
      <c r="A15" s="424">
        <v>9</v>
      </c>
      <c r="B15" s="424">
        <v>1</v>
      </c>
      <c r="C15" s="424">
        <v>4</v>
      </c>
      <c r="D15" s="425">
        <v>2</v>
      </c>
      <c r="E15" s="436" t="s">
        <v>1586</v>
      </c>
      <c r="F15" s="436" t="s">
        <v>1585</v>
      </c>
      <c r="G15" s="425" t="s">
        <v>1584</v>
      </c>
      <c r="H15" s="495" t="s">
        <v>1583</v>
      </c>
      <c r="I15" s="496" t="s">
        <v>1582</v>
      </c>
      <c r="J15" s="425" t="s">
        <v>1581</v>
      </c>
      <c r="K15" s="439" t="s">
        <v>162</v>
      </c>
      <c r="L15" s="439"/>
      <c r="M15" s="427">
        <v>27000</v>
      </c>
      <c r="N15" s="424"/>
      <c r="O15" s="427">
        <v>27000</v>
      </c>
      <c r="P15" s="427"/>
      <c r="Q15" s="425" t="s">
        <v>1442</v>
      </c>
      <c r="R15" s="425" t="s">
        <v>1441</v>
      </c>
    </row>
    <row r="16" spans="1:19" ht="270" x14ac:dyDescent="0.25">
      <c r="A16" s="424">
        <v>10</v>
      </c>
      <c r="B16" s="424">
        <v>1</v>
      </c>
      <c r="C16" s="424">
        <v>4</v>
      </c>
      <c r="D16" s="425">
        <v>2</v>
      </c>
      <c r="E16" s="436" t="s">
        <v>1580</v>
      </c>
      <c r="F16" s="436" t="s">
        <v>1579</v>
      </c>
      <c r="G16" s="425" t="s">
        <v>1578</v>
      </c>
      <c r="H16" s="495" t="s">
        <v>1577</v>
      </c>
      <c r="I16" s="496" t="s">
        <v>1576</v>
      </c>
      <c r="J16" s="425" t="s">
        <v>1575</v>
      </c>
      <c r="K16" s="439" t="s">
        <v>53</v>
      </c>
      <c r="L16" s="439"/>
      <c r="M16" s="427">
        <v>78000</v>
      </c>
      <c r="N16" s="424"/>
      <c r="O16" s="427">
        <v>78000</v>
      </c>
      <c r="P16" s="427"/>
      <c r="Q16" s="425" t="s">
        <v>1442</v>
      </c>
      <c r="R16" s="425" t="s">
        <v>1441</v>
      </c>
    </row>
    <row r="17" spans="1:18" ht="54.75" customHeight="1" x14ac:dyDescent="0.25">
      <c r="A17" s="636">
        <v>11</v>
      </c>
      <c r="B17" s="636">
        <v>1</v>
      </c>
      <c r="C17" s="636">
        <v>4</v>
      </c>
      <c r="D17" s="630">
        <v>5</v>
      </c>
      <c r="E17" s="805" t="s">
        <v>1574</v>
      </c>
      <c r="F17" s="805" t="s">
        <v>1573</v>
      </c>
      <c r="G17" s="630" t="s">
        <v>1572</v>
      </c>
      <c r="H17" s="436" t="s">
        <v>1557</v>
      </c>
      <c r="I17" s="79" t="s">
        <v>1571</v>
      </c>
      <c r="J17" s="630" t="s">
        <v>1570</v>
      </c>
      <c r="K17" s="731"/>
      <c r="L17" s="731" t="s">
        <v>34</v>
      </c>
      <c r="M17" s="693"/>
      <c r="N17" s="693">
        <v>134500</v>
      </c>
      <c r="O17" s="693"/>
      <c r="P17" s="693">
        <v>134500</v>
      </c>
      <c r="Q17" s="630" t="s">
        <v>1442</v>
      </c>
      <c r="R17" s="630" t="s">
        <v>1441</v>
      </c>
    </row>
    <row r="18" spans="1:18" ht="63" customHeight="1" x14ac:dyDescent="0.25">
      <c r="A18" s="670"/>
      <c r="B18" s="670"/>
      <c r="C18" s="670"/>
      <c r="D18" s="656"/>
      <c r="E18" s="807"/>
      <c r="F18" s="807"/>
      <c r="G18" s="656"/>
      <c r="H18" s="436" t="s">
        <v>1555</v>
      </c>
      <c r="I18" s="79" t="s">
        <v>1569</v>
      </c>
      <c r="J18" s="656"/>
      <c r="K18" s="732"/>
      <c r="L18" s="732"/>
      <c r="M18" s="694"/>
      <c r="N18" s="694"/>
      <c r="O18" s="694"/>
      <c r="P18" s="694"/>
      <c r="Q18" s="656"/>
      <c r="R18" s="656"/>
    </row>
    <row r="19" spans="1:18" ht="81" customHeight="1" x14ac:dyDescent="0.25">
      <c r="A19" s="637"/>
      <c r="B19" s="637"/>
      <c r="C19" s="637"/>
      <c r="D19" s="631"/>
      <c r="E19" s="806"/>
      <c r="F19" s="806"/>
      <c r="G19" s="631"/>
      <c r="H19" s="436" t="s">
        <v>1568</v>
      </c>
      <c r="I19" s="79" t="s">
        <v>1567</v>
      </c>
      <c r="J19" s="631"/>
      <c r="K19" s="818"/>
      <c r="L19" s="818"/>
      <c r="M19" s="695"/>
      <c r="N19" s="695"/>
      <c r="O19" s="695"/>
      <c r="P19" s="695"/>
      <c r="Q19" s="631"/>
      <c r="R19" s="631"/>
    </row>
    <row r="20" spans="1:18" ht="57.75" customHeight="1" x14ac:dyDescent="0.25">
      <c r="A20" s="636">
        <v>12</v>
      </c>
      <c r="B20" s="636">
        <v>1</v>
      </c>
      <c r="C20" s="636">
        <v>4</v>
      </c>
      <c r="D20" s="630">
        <v>5</v>
      </c>
      <c r="E20" s="805" t="s">
        <v>1566</v>
      </c>
      <c r="F20" s="805" t="s">
        <v>1565</v>
      </c>
      <c r="G20" s="630" t="s">
        <v>1564</v>
      </c>
      <c r="H20" s="436" t="s">
        <v>1563</v>
      </c>
      <c r="I20" s="79" t="s">
        <v>41</v>
      </c>
      <c r="J20" s="630" t="s">
        <v>1562</v>
      </c>
      <c r="K20" s="731"/>
      <c r="L20" s="731" t="s">
        <v>34</v>
      </c>
      <c r="M20" s="693"/>
      <c r="N20" s="693">
        <v>63960</v>
      </c>
      <c r="O20" s="693"/>
      <c r="P20" s="693">
        <v>63960</v>
      </c>
      <c r="Q20" s="630" t="s">
        <v>1442</v>
      </c>
      <c r="R20" s="630" t="s">
        <v>1441</v>
      </c>
    </row>
    <row r="21" spans="1:18" ht="60" customHeight="1" x14ac:dyDescent="0.25">
      <c r="A21" s="670"/>
      <c r="B21" s="670"/>
      <c r="C21" s="670"/>
      <c r="D21" s="656"/>
      <c r="E21" s="807"/>
      <c r="F21" s="807"/>
      <c r="G21" s="656"/>
      <c r="H21" s="436" t="s">
        <v>1537</v>
      </c>
      <c r="I21" s="79" t="s">
        <v>1561</v>
      </c>
      <c r="J21" s="656"/>
      <c r="K21" s="732"/>
      <c r="L21" s="732"/>
      <c r="M21" s="694"/>
      <c r="N21" s="670"/>
      <c r="O21" s="694"/>
      <c r="P21" s="694"/>
      <c r="Q21" s="656"/>
      <c r="R21" s="656"/>
    </row>
    <row r="22" spans="1:18" ht="57.75" customHeight="1" x14ac:dyDescent="0.25">
      <c r="A22" s="670"/>
      <c r="B22" s="670"/>
      <c r="C22" s="670"/>
      <c r="D22" s="656"/>
      <c r="E22" s="807"/>
      <c r="F22" s="807"/>
      <c r="G22" s="656"/>
      <c r="H22" s="436" t="s">
        <v>1459</v>
      </c>
      <c r="I22" s="79" t="s">
        <v>41</v>
      </c>
      <c r="J22" s="656"/>
      <c r="K22" s="732"/>
      <c r="L22" s="732"/>
      <c r="M22" s="694"/>
      <c r="N22" s="670"/>
      <c r="O22" s="694"/>
      <c r="P22" s="694"/>
      <c r="Q22" s="656" t="s">
        <v>1442</v>
      </c>
      <c r="R22" s="656" t="s">
        <v>1441</v>
      </c>
    </row>
    <row r="23" spans="1:18" ht="57" customHeight="1" x14ac:dyDescent="0.25">
      <c r="A23" s="637"/>
      <c r="B23" s="637"/>
      <c r="C23" s="637"/>
      <c r="D23" s="631"/>
      <c r="E23" s="806"/>
      <c r="F23" s="806"/>
      <c r="G23" s="631"/>
      <c r="H23" s="436" t="s">
        <v>1456</v>
      </c>
      <c r="I23" s="79" t="s">
        <v>232</v>
      </c>
      <c r="J23" s="631"/>
      <c r="K23" s="818"/>
      <c r="L23" s="818"/>
      <c r="M23" s="695"/>
      <c r="N23" s="637"/>
      <c r="O23" s="695"/>
      <c r="P23" s="695"/>
      <c r="Q23" s="631"/>
      <c r="R23" s="631"/>
    </row>
    <row r="24" spans="1:18" ht="97.5" customHeight="1" x14ac:dyDescent="0.25">
      <c r="A24" s="636">
        <v>13</v>
      </c>
      <c r="B24" s="636">
        <v>1</v>
      </c>
      <c r="C24" s="636">
        <v>4</v>
      </c>
      <c r="D24" s="630">
        <v>5</v>
      </c>
      <c r="E24" s="805" t="s">
        <v>1560</v>
      </c>
      <c r="F24" s="805" t="s">
        <v>1559</v>
      </c>
      <c r="G24" s="630" t="s">
        <v>1558</v>
      </c>
      <c r="H24" s="436" t="s">
        <v>1557</v>
      </c>
      <c r="I24" s="79" t="s">
        <v>41</v>
      </c>
      <c r="J24" s="630" t="s">
        <v>1556</v>
      </c>
      <c r="K24" s="731"/>
      <c r="L24" s="731" t="s">
        <v>34</v>
      </c>
      <c r="M24" s="693"/>
      <c r="N24" s="693">
        <v>34200</v>
      </c>
      <c r="O24" s="693"/>
      <c r="P24" s="693">
        <v>34200</v>
      </c>
      <c r="Q24" s="630" t="s">
        <v>1442</v>
      </c>
      <c r="R24" s="630" t="s">
        <v>1441</v>
      </c>
    </row>
    <row r="25" spans="1:18" ht="84.75" customHeight="1" x14ac:dyDescent="0.25">
      <c r="A25" s="637"/>
      <c r="B25" s="637"/>
      <c r="C25" s="637"/>
      <c r="D25" s="631"/>
      <c r="E25" s="806"/>
      <c r="F25" s="806"/>
      <c r="G25" s="631"/>
      <c r="H25" s="436" t="s">
        <v>1555</v>
      </c>
      <c r="I25" s="79" t="s">
        <v>1554</v>
      </c>
      <c r="J25" s="631"/>
      <c r="K25" s="818"/>
      <c r="L25" s="818"/>
      <c r="M25" s="695"/>
      <c r="N25" s="695"/>
      <c r="O25" s="695"/>
      <c r="P25" s="695"/>
      <c r="Q25" s="631"/>
      <c r="R25" s="631"/>
    </row>
    <row r="26" spans="1:18" ht="108" customHeight="1" x14ac:dyDescent="0.25">
      <c r="A26" s="636">
        <v>14</v>
      </c>
      <c r="B26" s="636">
        <v>1</v>
      </c>
      <c r="C26" s="636">
        <v>4</v>
      </c>
      <c r="D26" s="630">
        <v>2</v>
      </c>
      <c r="E26" s="805" t="s">
        <v>1553</v>
      </c>
      <c r="F26" s="805" t="s">
        <v>1552</v>
      </c>
      <c r="G26" s="630" t="s">
        <v>230</v>
      </c>
      <c r="H26" s="436" t="s">
        <v>904</v>
      </c>
      <c r="I26" s="79" t="s">
        <v>41</v>
      </c>
      <c r="J26" s="630" t="s">
        <v>1551</v>
      </c>
      <c r="K26" s="731"/>
      <c r="L26" s="731" t="s">
        <v>34</v>
      </c>
      <c r="M26" s="693"/>
      <c r="N26" s="693">
        <v>20000</v>
      </c>
      <c r="O26" s="693"/>
      <c r="P26" s="693">
        <v>20000</v>
      </c>
      <c r="Q26" s="630" t="s">
        <v>1442</v>
      </c>
      <c r="R26" s="630" t="s">
        <v>1441</v>
      </c>
    </row>
    <row r="27" spans="1:18" ht="136.5" customHeight="1" x14ac:dyDescent="0.25">
      <c r="A27" s="637"/>
      <c r="B27" s="637"/>
      <c r="C27" s="637"/>
      <c r="D27" s="631"/>
      <c r="E27" s="806"/>
      <c r="F27" s="806"/>
      <c r="G27" s="631"/>
      <c r="H27" s="436" t="s">
        <v>1550</v>
      </c>
      <c r="I27" s="79" t="s">
        <v>202</v>
      </c>
      <c r="J27" s="631"/>
      <c r="K27" s="818"/>
      <c r="L27" s="818"/>
      <c r="M27" s="695"/>
      <c r="N27" s="695"/>
      <c r="O27" s="695"/>
      <c r="P27" s="695"/>
      <c r="Q27" s="631"/>
      <c r="R27" s="631"/>
    </row>
    <row r="28" spans="1:18" ht="87" customHeight="1" x14ac:dyDescent="0.25">
      <c r="A28" s="636">
        <v>15</v>
      </c>
      <c r="B28" s="636">
        <v>1</v>
      </c>
      <c r="C28" s="636">
        <v>4</v>
      </c>
      <c r="D28" s="630">
        <v>2</v>
      </c>
      <c r="E28" s="805" t="s">
        <v>1549</v>
      </c>
      <c r="F28" s="805" t="s">
        <v>1548</v>
      </c>
      <c r="G28" s="630" t="s">
        <v>44</v>
      </c>
      <c r="H28" s="436" t="s">
        <v>1538</v>
      </c>
      <c r="I28" s="79" t="s">
        <v>41</v>
      </c>
      <c r="J28" s="630" t="s">
        <v>1547</v>
      </c>
      <c r="K28" s="731"/>
      <c r="L28" s="731" t="s">
        <v>34</v>
      </c>
      <c r="M28" s="693"/>
      <c r="N28" s="693">
        <v>97300</v>
      </c>
      <c r="O28" s="693"/>
      <c r="P28" s="693">
        <v>97300</v>
      </c>
      <c r="Q28" s="630" t="s">
        <v>1442</v>
      </c>
      <c r="R28" s="630" t="s">
        <v>1441</v>
      </c>
    </row>
    <row r="29" spans="1:18" ht="102" customHeight="1" x14ac:dyDescent="0.25">
      <c r="A29" s="637"/>
      <c r="B29" s="637"/>
      <c r="C29" s="637"/>
      <c r="D29" s="631"/>
      <c r="E29" s="806"/>
      <c r="F29" s="806"/>
      <c r="G29" s="631"/>
      <c r="H29" s="436" t="s">
        <v>1537</v>
      </c>
      <c r="I29" s="79" t="s">
        <v>231</v>
      </c>
      <c r="J29" s="631"/>
      <c r="K29" s="818"/>
      <c r="L29" s="818"/>
      <c r="M29" s="695"/>
      <c r="N29" s="695"/>
      <c r="O29" s="695"/>
      <c r="P29" s="695"/>
      <c r="Q29" s="631"/>
      <c r="R29" s="631"/>
    </row>
    <row r="30" spans="1:18" ht="303.75" customHeight="1" x14ac:dyDescent="0.25">
      <c r="A30" s="424">
        <v>16</v>
      </c>
      <c r="B30" s="424">
        <v>1</v>
      </c>
      <c r="C30" s="424">
        <v>4</v>
      </c>
      <c r="D30" s="425">
        <v>2</v>
      </c>
      <c r="E30" s="436" t="s">
        <v>1546</v>
      </c>
      <c r="F30" s="436" t="s">
        <v>1545</v>
      </c>
      <c r="G30" s="425" t="s">
        <v>1116</v>
      </c>
      <c r="H30" s="436" t="s">
        <v>1083</v>
      </c>
      <c r="I30" s="79" t="s">
        <v>476</v>
      </c>
      <c r="J30" s="425" t="s">
        <v>1544</v>
      </c>
      <c r="K30" s="439"/>
      <c r="L30" s="439" t="s">
        <v>34</v>
      </c>
      <c r="M30" s="427"/>
      <c r="N30" s="427">
        <v>122400</v>
      </c>
      <c r="O30" s="427"/>
      <c r="P30" s="427">
        <v>122400</v>
      </c>
      <c r="Q30" s="425" t="s">
        <v>1442</v>
      </c>
      <c r="R30" s="425" t="s">
        <v>1441</v>
      </c>
    </row>
    <row r="31" spans="1:18" ht="65.25" customHeight="1" x14ac:dyDescent="0.25">
      <c r="A31" s="636">
        <v>17</v>
      </c>
      <c r="B31" s="636">
        <v>1</v>
      </c>
      <c r="C31" s="636">
        <v>4</v>
      </c>
      <c r="D31" s="630">
        <v>5</v>
      </c>
      <c r="E31" s="805" t="s">
        <v>1543</v>
      </c>
      <c r="F31" s="805" t="s">
        <v>1542</v>
      </c>
      <c r="G31" s="630" t="s">
        <v>1541</v>
      </c>
      <c r="H31" s="436" t="s">
        <v>1459</v>
      </c>
      <c r="I31" s="79" t="s">
        <v>1458</v>
      </c>
      <c r="J31" s="630" t="s">
        <v>1540</v>
      </c>
      <c r="K31" s="731"/>
      <c r="L31" s="731" t="s">
        <v>34</v>
      </c>
      <c r="M31" s="693"/>
      <c r="N31" s="693">
        <v>37340</v>
      </c>
      <c r="O31" s="693"/>
      <c r="P31" s="693">
        <v>37340</v>
      </c>
      <c r="Q31" s="630" t="s">
        <v>1442</v>
      </c>
      <c r="R31" s="630" t="s">
        <v>1441</v>
      </c>
    </row>
    <row r="32" spans="1:18" ht="69" customHeight="1" x14ac:dyDescent="0.25">
      <c r="A32" s="670"/>
      <c r="B32" s="670"/>
      <c r="C32" s="670"/>
      <c r="D32" s="656"/>
      <c r="E32" s="807"/>
      <c r="F32" s="807"/>
      <c r="G32" s="656"/>
      <c r="H32" s="436" t="s">
        <v>1456</v>
      </c>
      <c r="I32" s="79" t="s">
        <v>1539</v>
      </c>
      <c r="J32" s="656"/>
      <c r="K32" s="732"/>
      <c r="L32" s="732"/>
      <c r="M32" s="694"/>
      <c r="N32" s="694"/>
      <c r="O32" s="694"/>
      <c r="P32" s="694"/>
      <c r="Q32" s="656"/>
      <c r="R32" s="656"/>
    </row>
    <row r="33" spans="1:18" ht="69.75" customHeight="1" x14ac:dyDescent="0.25">
      <c r="A33" s="670"/>
      <c r="B33" s="670"/>
      <c r="C33" s="670"/>
      <c r="D33" s="656"/>
      <c r="E33" s="807"/>
      <c r="F33" s="807"/>
      <c r="G33" s="656"/>
      <c r="H33" s="436" t="s">
        <v>1538</v>
      </c>
      <c r="I33" s="79" t="s">
        <v>41</v>
      </c>
      <c r="J33" s="656"/>
      <c r="K33" s="732"/>
      <c r="L33" s="732"/>
      <c r="M33" s="694"/>
      <c r="N33" s="694"/>
      <c r="O33" s="694"/>
      <c r="P33" s="694"/>
      <c r="Q33" s="656"/>
      <c r="R33" s="656"/>
    </row>
    <row r="34" spans="1:18" ht="129.75" customHeight="1" x14ac:dyDescent="0.25">
      <c r="A34" s="637"/>
      <c r="B34" s="637"/>
      <c r="C34" s="637"/>
      <c r="D34" s="631"/>
      <c r="E34" s="806"/>
      <c r="F34" s="806"/>
      <c r="G34" s="631"/>
      <c r="H34" s="436" t="s">
        <v>1537</v>
      </c>
      <c r="I34" s="79" t="s">
        <v>231</v>
      </c>
      <c r="J34" s="631"/>
      <c r="K34" s="818"/>
      <c r="L34" s="818"/>
      <c r="M34" s="695"/>
      <c r="N34" s="695"/>
      <c r="O34" s="695"/>
      <c r="P34" s="695"/>
      <c r="Q34" s="631"/>
      <c r="R34" s="631"/>
    </row>
    <row r="35" spans="1:18" ht="135.75" customHeight="1" x14ac:dyDescent="0.25">
      <c r="A35" s="636">
        <v>18</v>
      </c>
      <c r="B35" s="636">
        <v>1</v>
      </c>
      <c r="C35" s="636">
        <v>4</v>
      </c>
      <c r="D35" s="630">
        <v>2</v>
      </c>
      <c r="E35" s="805" t="s">
        <v>1536</v>
      </c>
      <c r="F35" s="805" t="s">
        <v>1535</v>
      </c>
      <c r="G35" s="630" t="s">
        <v>457</v>
      </c>
      <c r="H35" s="436" t="s">
        <v>1459</v>
      </c>
      <c r="I35" s="79" t="s">
        <v>1458</v>
      </c>
      <c r="J35" s="630" t="s">
        <v>1534</v>
      </c>
      <c r="K35" s="731"/>
      <c r="L35" s="731" t="s">
        <v>34</v>
      </c>
      <c r="M35" s="693"/>
      <c r="N35" s="693">
        <v>22000</v>
      </c>
      <c r="O35" s="693"/>
      <c r="P35" s="693">
        <v>22000</v>
      </c>
      <c r="Q35" s="630" t="s">
        <v>1442</v>
      </c>
      <c r="R35" s="630" t="s">
        <v>1441</v>
      </c>
    </row>
    <row r="36" spans="1:18" ht="108" customHeight="1" x14ac:dyDescent="0.25">
      <c r="A36" s="637"/>
      <c r="B36" s="637"/>
      <c r="C36" s="637"/>
      <c r="D36" s="631"/>
      <c r="E36" s="806"/>
      <c r="F36" s="806"/>
      <c r="G36" s="631"/>
      <c r="H36" s="436" t="s">
        <v>1456</v>
      </c>
      <c r="I36" s="79" t="s">
        <v>1455</v>
      </c>
      <c r="J36" s="631"/>
      <c r="K36" s="818"/>
      <c r="L36" s="818"/>
      <c r="M36" s="695"/>
      <c r="N36" s="695"/>
      <c r="O36" s="695"/>
      <c r="P36" s="695"/>
      <c r="Q36" s="631"/>
      <c r="R36" s="631"/>
    </row>
    <row r="37" spans="1:18" ht="105.75" customHeight="1" x14ac:dyDescent="0.25">
      <c r="A37" s="636">
        <v>19</v>
      </c>
      <c r="B37" s="636">
        <v>1</v>
      </c>
      <c r="C37" s="636">
        <v>4</v>
      </c>
      <c r="D37" s="630">
        <v>2</v>
      </c>
      <c r="E37" s="805" t="s">
        <v>1533</v>
      </c>
      <c r="F37" s="805" t="s">
        <v>1532</v>
      </c>
      <c r="G37" s="630" t="s">
        <v>457</v>
      </c>
      <c r="H37" s="436" t="s">
        <v>1459</v>
      </c>
      <c r="I37" s="79" t="s">
        <v>1458</v>
      </c>
      <c r="J37" s="630" t="s">
        <v>1531</v>
      </c>
      <c r="K37" s="731"/>
      <c r="L37" s="731" t="s">
        <v>34</v>
      </c>
      <c r="M37" s="693"/>
      <c r="N37" s="693">
        <v>22000</v>
      </c>
      <c r="O37" s="693"/>
      <c r="P37" s="693">
        <v>22000</v>
      </c>
      <c r="Q37" s="630" t="s">
        <v>1442</v>
      </c>
      <c r="R37" s="630" t="s">
        <v>1441</v>
      </c>
    </row>
    <row r="38" spans="1:18" ht="141" customHeight="1" x14ac:dyDescent="0.25">
      <c r="A38" s="637"/>
      <c r="B38" s="637"/>
      <c r="C38" s="637"/>
      <c r="D38" s="631"/>
      <c r="E38" s="806"/>
      <c r="F38" s="806"/>
      <c r="G38" s="631"/>
      <c r="H38" s="436" t="s">
        <v>1456</v>
      </c>
      <c r="I38" s="79" t="s">
        <v>1455</v>
      </c>
      <c r="J38" s="631"/>
      <c r="K38" s="818"/>
      <c r="L38" s="818"/>
      <c r="M38" s="695"/>
      <c r="N38" s="695"/>
      <c r="O38" s="695"/>
      <c r="P38" s="695"/>
      <c r="Q38" s="631"/>
      <c r="R38" s="631"/>
    </row>
    <row r="39" spans="1:18" ht="117.75" customHeight="1" x14ac:dyDescent="0.25">
      <c r="A39" s="636">
        <v>20</v>
      </c>
      <c r="B39" s="636">
        <v>1</v>
      </c>
      <c r="C39" s="636">
        <v>4</v>
      </c>
      <c r="D39" s="630">
        <v>2</v>
      </c>
      <c r="E39" s="805" t="s">
        <v>1530</v>
      </c>
      <c r="F39" s="805" t="s">
        <v>1529</v>
      </c>
      <c r="G39" s="630" t="s">
        <v>457</v>
      </c>
      <c r="H39" s="436" t="s">
        <v>1459</v>
      </c>
      <c r="I39" s="79" t="s">
        <v>1458</v>
      </c>
      <c r="J39" s="630" t="s">
        <v>1528</v>
      </c>
      <c r="K39" s="731"/>
      <c r="L39" s="731" t="s">
        <v>34</v>
      </c>
      <c r="M39" s="693"/>
      <c r="N39" s="693">
        <v>22000</v>
      </c>
      <c r="O39" s="693"/>
      <c r="P39" s="693">
        <v>22000</v>
      </c>
      <c r="Q39" s="630" t="s">
        <v>1442</v>
      </c>
      <c r="R39" s="630" t="s">
        <v>1441</v>
      </c>
    </row>
    <row r="40" spans="1:18" ht="129.75" customHeight="1" x14ac:dyDescent="0.25">
      <c r="A40" s="637"/>
      <c r="B40" s="637"/>
      <c r="C40" s="637"/>
      <c r="D40" s="631"/>
      <c r="E40" s="806"/>
      <c r="F40" s="806"/>
      <c r="G40" s="631"/>
      <c r="H40" s="436" t="s">
        <v>1456</v>
      </c>
      <c r="I40" s="79" t="s">
        <v>1455</v>
      </c>
      <c r="J40" s="631"/>
      <c r="K40" s="818"/>
      <c r="L40" s="818"/>
      <c r="M40" s="695"/>
      <c r="N40" s="695"/>
      <c r="O40" s="695"/>
      <c r="P40" s="695"/>
      <c r="Q40" s="631"/>
      <c r="R40" s="631"/>
    </row>
    <row r="41" spans="1:18" ht="120.75" customHeight="1" x14ac:dyDescent="0.25">
      <c r="A41" s="636">
        <v>21</v>
      </c>
      <c r="B41" s="636">
        <v>1</v>
      </c>
      <c r="C41" s="636">
        <v>4</v>
      </c>
      <c r="D41" s="630">
        <v>2</v>
      </c>
      <c r="E41" s="805" t="s">
        <v>1527</v>
      </c>
      <c r="F41" s="805" t="s">
        <v>1526</v>
      </c>
      <c r="G41" s="630" t="s">
        <v>457</v>
      </c>
      <c r="H41" s="436" t="s">
        <v>1459</v>
      </c>
      <c r="I41" s="79" t="s">
        <v>1458</v>
      </c>
      <c r="J41" s="630" t="s">
        <v>1525</v>
      </c>
      <c r="K41" s="731"/>
      <c r="L41" s="731" t="s">
        <v>34</v>
      </c>
      <c r="M41" s="693"/>
      <c r="N41" s="693">
        <v>22000</v>
      </c>
      <c r="O41" s="693"/>
      <c r="P41" s="693">
        <v>22000</v>
      </c>
      <c r="Q41" s="630" t="s">
        <v>1442</v>
      </c>
      <c r="R41" s="630" t="s">
        <v>1441</v>
      </c>
    </row>
    <row r="42" spans="1:18" ht="123" customHeight="1" x14ac:dyDescent="0.25">
      <c r="A42" s="637"/>
      <c r="B42" s="637"/>
      <c r="C42" s="637"/>
      <c r="D42" s="631"/>
      <c r="E42" s="806"/>
      <c r="F42" s="806"/>
      <c r="G42" s="631"/>
      <c r="H42" s="436" t="s">
        <v>1456</v>
      </c>
      <c r="I42" s="79" t="s">
        <v>1455</v>
      </c>
      <c r="J42" s="631"/>
      <c r="K42" s="818"/>
      <c r="L42" s="818"/>
      <c r="M42" s="695"/>
      <c r="N42" s="695"/>
      <c r="O42" s="695"/>
      <c r="P42" s="695"/>
      <c r="Q42" s="631"/>
      <c r="R42" s="631"/>
    </row>
    <row r="43" spans="1:18" ht="112.5" customHeight="1" x14ac:dyDescent="0.25">
      <c r="A43" s="636">
        <v>22</v>
      </c>
      <c r="B43" s="636">
        <v>1</v>
      </c>
      <c r="C43" s="636">
        <v>4</v>
      </c>
      <c r="D43" s="630">
        <v>2</v>
      </c>
      <c r="E43" s="805" t="s">
        <v>1524</v>
      </c>
      <c r="F43" s="805" t="s">
        <v>1523</v>
      </c>
      <c r="G43" s="630" t="s">
        <v>457</v>
      </c>
      <c r="H43" s="436" t="s">
        <v>1459</v>
      </c>
      <c r="I43" s="79" t="s">
        <v>1458</v>
      </c>
      <c r="J43" s="630" t="s">
        <v>1522</v>
      </c>
      <c r="K43" s="731"/>
      <c r="L43" s="731" t="s">
        <v>34</v>
      </c>
      <c r="M43" s="693"/>
      <c r="N43" s="693">
        <v>22000</v>
      </c>
      <c r="O43" s="693"/>
      <c r="P43" s="693">
        <v>22000</v>
      </c>
      <c r="Q43" s="630" t="s">
        <v>1442</v>
      </c>
      <c r="R43" s="630" t="s">
        <v>1441</v>
      </c>
    </row>
    <row r="44" spans="1:18" ht="130.5" customHeight="1" x14ac:dyDescent="0.25">
      <c r="A44" s="637"/>
      <c r="B44" s="637"/>
      <c r="C44" s="637"/>
      <c r="D44" s="631"/>
      <c r="E44" s="806"/>
      <c r="F44" s="806"/>
      <c r="G44" s="631"/>
      <c r="H44" s="436" t="s">
        <v>1456</v>
      </c>
      <c r="I44" s="79" t="s">
        <v>1455</v>
      </c>
      <c r="J44" s="631"/>
      <c r="K44" s="818"/>
      <c r="L44" s="818"/>
      <c r="M44" s="695"/>
      <c r="N44" s="695"/>
      <c r="O44" s="695"/>
      <c r="P44" s="695"/>
      <c r="Q44" s="631"/>
      <c r="R44" s="631"/>
    </row>
    <row r="45" spans="1:18" ht="106.5" customHeight="1" x14ac:dyDescent="0.25">
      <c r="A45" s="636">
        <v>23</v>
      </c>
      <c r="B45" s="636">
        <v>1</v>
      </c>
      <c r="C45" s="636">
        <v>4</v>
      </c>
      <c r="D45" s="630">
        <v>2</v>
      </c>
      <c r="E45" s="805" t="s">
        <v>1521</v>
      </c>
      <c r="F45" s="805" t="s">
        <v>1520</v>
      </c>
      <c r="G45" s="630" t="s">
        <v>457</v>
      </c>
      <c r="H45" s="436" t="s">
        <v>1459</v>
      </c>
      <c r="I45" s="79" t="s">
        <v>1458</v>
      </c>
      <c r="J45" s="630" t="s">
        <v>1519</v>
      </c>
      <c r="K45" s="731"/>
      <c r="L45" s="731" t="s">
        <v>34</v>
      </c>
      <c r="M45" s="693"/>
      <c r="N45" s="693">
        <v>22000</v>
      </c>
      <c r="O45" s="693"/>
      <c r="P45" s="693">
        <v>22000</v>
      </c>
      <c r="Q45" s="630" t="s">
        <v>1442</v>
      </c>
      <c r="R45" s="630" t="s">
        <v>1441</v>
      </c>
    </row>
    <row r="46" spans="1:18" ht="139.5" customHeight="1" x14ac:dyDescent="0.25">
      <c r="A46" s="637"/>
      <c r="B46" s="637"/>
      <c r="C46" s="637"/>
      <c r="D46" s="631"/>
      <c r="E46" s="806"/>
      <c r="F46" s="806"/>
      <c r="G46" s="631"/>
      <c r="H46" s="436" t="s">
        <v>1456</v>
      </c>
      <c r="I46" s="79" t="s">
        <v>1455</v>
      </c>
      <c r="J46" s="631"/>
      <c r="K46" s="818"/>
      <c r="L46" s="818"/>
      <c r="M46" s="695"/>
      <c r="N46" s="695"/>
      <c r="O46" s="695"/>
      <c r="P46" s="695"/>
      <c r="Q46" s="631"/>
      <c r="R46" s="631"/>
    </row>
    <row r="47" spans="1:18" ht="96.75" customHeight="1" x14ac:dyDescent="0.25">
      <c r="A47" s="636">
        <v>24</v>
      </c>
      <c r="B47" s="636">
        <v>1</v>
      </c>
      <c r="C47" s="636">
        <v>4</v>
      </c>
      <c r="D47" s="630">
        <v>2</v>
      </c>
      <c r="E47" s="805" t="s">
        <v>1518</v>
      </c>
      <c r="F47" s="805" t="s">
        <v>1517</v>
      </c>
      <c r="G47" s="630" t="s">
        <v>457</v>
      </c>
      <c r="H47" s="436" t="s">
        <v>1459</v>
      </c>
      <c r="I47" s="79" t="s">
        <v>1458</v>
      </c>
      <c r="J47" s="630" t="s">
        <v>1516</v>
      </c>
      <c r="K47" s="731"/>
      <c r="L47" s="731" t="s">
        <v>34</v>
      </c>
      <c r="M47" s="693"/>
      <c r="N47" s="693">
        <v>22000</v>
      </c>
      <c r="O47" s="693"/>
      <c r="P47" s="693">
        <v>22000</v>
      </c>
      <c r="Q47" s="630" t="s">
        <v>1442</v>
      </c>
      <c r="R47" s="630" t="s">
        <v>1441</v>
      </c>
    </row>
    <row r="48" spans="1:18" ht="147.75" customHeight="1" x14ac:dyDescent="0.25">
      <c r="A48" s="637"/>
      <c r="B48" s="637"/>
      <c r="C48" s="637"/>
      <c r="D48" s="631"/>
      <c r="E48" s="806"/>
      <c r="F48" s="806"/>
      <c r="G48" s="631"/>
      <c r="H48" s="436" t="s">
        <v>1456</v>
      </c>
      <c r="I48" s="79" t="s">
        <v>1455</v>
      </c>
      <c r="J48" s="631"/>
      <c r="K48" s="818"/>
      <c r="L48" s="818"/>
      <c r="M48" s="695"/>
      <c r="N48" s="695"/>
      <c r="O48" s="695"/>
      <c r="P48" s="695"/>
      <c r="Q48" s="631"/>
      <c r="R48" s="631"/>
    </row>
    <row r="49" spans="1:18" ht="116.25" customHeight="1" x14ac:dyDescent="0.25">
      <c r="A49" s="636">
        <v>25</v>
      </c>
      <c r="B49" s="636">
        <v>1</v>
      </c>
      <c r="C49" s="636">
        <v>4</v>
      </c>
      <c r="D49" s="630">
        <v>2</v>
      </c>
      <c r="E49" s="805" t="s">
        <v>1515</v>
      </c>
      <c r="F49" s="805" t="s">
        <v>1514</v>
      </c>
      <c r="G49" s="630" t="s">
        <v>457</v>
      </c>
      <c r="H49" s="436" t="s">
        <v>1459</v>
      </c>
      <c r="I49" s="79" t="s">
        <v>1458</v>
      </c>
      <c r="J49" s="630" t="s">
        <v>1513</v>
      </c>
      <c r="K49" s="731"/>
      <c r="L49" s="731" t="s">
        <v>34</v>
      </c>
      <c r="M49" s="693"/>
      <c r="N49" s="693">
        <v>22000</v>
      </c>
      <c r="O49" s="693"/>
      <c r="P49" s="693">
        <v>22000</v>
      </c>
      <c r="Q49" s="630" t="s">
        <v>1442</v>
      </c>
      <c r="R49" s="630" t="s">
        <v>1441</v>
      </c>
    </row>
    <row r="50" spans="1:18" ht="129.75" customHeight="1" x14ac:dyDescent="0.25">
      <c r="A50" s="637"/>
      <c r="B50" s="637"/>
      <c r="C50" s="637"/>
      <c r="D50" s="631"/>
      <c r="E50" s="806"/>
      <c r="F50" s="806"/>
      <c r="G50" s="631"/>
      <c r="H50" s="436" t="s">
        <v>1456</v>
      </c>
      <c r="I50" s="79" t="s">
        <v>1455</v>
      </c>
      <c r="J50" s="631"/>
      <c r="K50" s="818"/>
      <c r="L50" s="818"/>
      <c r="M50" s="695"/>
      <c r="N50" s="695"/>
      <c r="O50" s="695"/>
      <c r="P50" s="695"/>
      <c r="Q50" s="631"/>
      <c r="R50" s="631"/>
    </row>
    <row r="51" spans="1:18" ht="123" customHeight="1" x14ac:dyDescent="0.25">
      <c r="A51" s="636">
        <v>26</v>
      </c>
      <c r="B51" s="636">
        <v>1</v>
      </c>
      <c r="C51" s="636">
        <v>4</v>
      </c>
      <c r="D51" s="630">
        <v>2</v>
      </c>
      <c r="E51" s="805" t="s">
        <v>1512</v>
      </c>
      <c r="F51" s="805" t="s">
        <v>1511</v>
      </c>
      <c r="G51" s="630" t="s">
        <v>457</v>
      </c>
      <c r="H51" s="436" t="s">
        <v>1459</v>
      </c>
      <c r="I51" s="79" t="s">
        <v>1458</v>
      </c>
      <c r="J51" s="630" t="s">
        <v>1510</v>
      </c>
      <c r="K51" s="731"/>
      <c r="L51" s="731" t="s">
        <v>34</v>
      </c>
      <c r="M51" s="693"/>
      <c r="N51" s="693">
        <v>22000</v>
      </c>
      <c r="O51" s="693"/>
      <c r="P51" s="693">
        <v>22000</v>
      </c>
      <c r="Q51" s="630" t="s">
        <v>1442</v>
      </c>
      <c r="R51" s="630" t="s">
        <v>1441</v>
      </c>
    </row>
    <row r="52" spans="1:18" ht="129.75" customHeight="1" x14ac:dyDescent="0.25">
      <c r="A52" s="637"/>
      <c r="B52" s="637"/>
      <c r="C52" s="637"/>
      <c r="D52" s="631"/>
      <c r="E52" s="806"/>
      <c r="F52" s="806"/>
      <c r="G52" s="631"/>
      <c r="H52" s="436" t="s">
        <v>1456</v>
      </c>
      <c r="I52" s="79" t="s">
        <v>1455</v>
      </c>
      <c r="J52" s="631"/>
      <c r="K52" s="818"/>
      <c r="L52" s="818"/>
      <c r="M52" s="695"/>
      <c r="N52" s="695"/>
      <c r="O52" s="695"/>
      <c r="P52" s="695"/>
      <c r="Q52" s="631"/>
      <c r="R52" s="631"/>
    </row>
    <row r="53" spans="1:18" ht="123" customHeight="1" x14ac:dyDescent="0.25">
      <c r="A53" s="636">
        <v>27</v>
      </c>
      <c r="B53" s="636">
        <v>1</v>
      </c>
      <c r="C53" s="636">
        <v>4</v>
      </c>
      <c r="D53" s="630">
        <v>2</v>
      </c>
      <c r="E53" s="805" t="s">
        <v>1509</v>
      </c>
      <c r="F53" s="805" t="s">
        <v>1508</v>
      </c>
      <c r="G53" s="630" t="s">
        <v>457</v>
      </c>
      <c r="H53" s="436" t="s">
        <v>1459</v>
      </c>
      <c r="I53" s="79" t="s">
        <v>1458</v>
      </c>
      <c r="J53" s="630" t="s">
        <v>1507</v>
      </c>
      <c r="K53" s="731"/>
      <c r="L53" s="731" t="s">
        <v>34</v>
      </c>
      <c r="M53" s="693"/>
      <c r="N53" s="693">
        <v>22000</v>
      </c>
      <c r="O53" s="693"/>
      <c r="P53" s="693">
        <v>22000</v>
      </c>
      <c r="Q53" s="630" t="s">
        <v>1442</v>
      </c>
      <c r="R53" s="630" t="s">
        <v>1441</v>
      </c>
    </row>
    <row r="54" spans="1:18" ht="126" customHeight="1" x14ac:dyDescent="0.25">
      <c r="A54" s="637"/>
      <c r="B54" s="637"/>
      <c r="C54" s="637"/>
      <c r="D54" s="631"/>
      <c r="E54" s="806"/>
      <c r="F54" s="806"/>
      <c r="G54" s="631"/>
      <c r="H54" s="436" t="s">
        <v>1456</v>
      </c>
      <c r="I54" s="79" t="s">
        <v>1455</v>
      </c>
      <c r="J54" s="631"/>
      <c r="K54" s="818"/>
      <c r="L54" s="818"/>
      <c r="M54" s="695"/>
      <c r="N54" s="695"/>
      <c r="O54" s="695"/>
      <c r="P54" s="695"/>
      <c r="Q54" s="631"/>
      <c r="R54" s="631"/>
    </row>
    <row r="55" spans="1:18" ht="114" customHeight="1" x14ac:dyDescent="0.25">
      <c r="A55" s="636">
        <v>28</v>
      </c>
      <c r="B55" s="636">
        <v>1</v>
      </c>
      <c r="C55" s="636">
        <v>4</v>
      </c>
      <c r="D55" s="630">
        <v>2</v>
      </c>
      <c r="E55" s="805" t="s">
        <v>1506</v>
      </c>
      <c r="F55" s="805" t="s">
        <v>1505</v>
      </c>
      <c r="G55" s="630" t="s">
        <v>457</v>
      </c>
      <c r="H55" s="436" t="s">
        <v>1459</v>
      </c>
      <c r="I55" s="79" t="s">
        <v>1458</v>
      </c>
      <c r="J55" s="630" t="s">
        <v>1504</v>
      </c>
      <c r="K55" s="731"/>
      <c r="L55" s="731" t="s">
        <v>34</v>
      </c>
      <c r="M55" s="693"/>
      <c r="N55" s="693">
        <v>22000</v>
      </c>
      <c r="O55" s="693"/>
      <c r="P55" s="693">
        <v>22000</v>
      </c>
      <c r="Q55" s="630" t="s">
        <v>1442</v>
      </c>
      <c r="R55" s="630" t="s">
        <v>1441</v>
      </c>
    </row>
    <row r="56" spans="1:18" ht="132.75" customHeight="1" x14ac:dyDescent="0.25">
      <c r="A56" s="637"/>
      <c r="B56" s="637"/>
      <c r="C56" s="637"/>
      <c r="D56" s="631"/>
      <c r="E56" s="806"/>
      <c r="F56" s="806"/>
      <c r="G56" s="631"/>
      <c r="H56" s="436" t="s">
        <v>1456</v>
      </c>
      <c r="I56" s="79" t="s">
        <v>1455</v>
      </c>
      <c r="J56" s="631"/>
      <c r="K56" s="818"/>
      <c r="L56" s="818"/>
      <c r="M56" s="695"/>
      <c r="N56" s="695"/>
      <c r="O56" s="695"/>
      <c r="P56" s="695"/>
      <c r="Q56" s="631"/>
      <c r="R56" s="631"/>
    </row>
    <row r="57" spans="1:18" ht="104.25" customHeight="1" x14ac:dyDescent="0.25">
      <c r="A57" s="636">
        <v>29</v>
      </c>
      <c r="B57" s="636">
        <v>1</v>
      </c>
      <c r="C57" s="636">
        <v>4</v>
      </c>
      <c r="D57" s="630">
        <v>2</v>
      </c>
      <c r="E57" s="805" t="s">
        <v>1503</v>
      </c>
      <c r="F57" s="805" t="s">
        <v>1502</v>
      </c>
      <c r="G57" s="630" t="s">
        <v>457</v>
      </c>
      <c r="H57" s="436" t="s">
        <v>1459</v>
      </c>
      <c r="I57" s="79" t="s">
        <v>1458</v>
      </c>
      <c r="J57" s="630" t="s">
        <v>1501</v>
      </c>
      <c r="K57" s="731"/>
      <c r="L57" s="731" t="s">
        <v>34</v>
      </c>
      <c r="M57" s="693"/>
      <c r="N57" s="693">
        <v>22000</v>
      </c>
      <c r="O57" s="693"/>
      <c r="P57" s="693">
        <v>22000</v>
      </c>
      <c r="Q57" s="630" t="s">
        <v>1442</v>
      </c>
      <c r="R57" s="630" t="s">
        <v>1441</v>
      </c>
    </row>
    <row r="58" spans="1:18" ht="139.5" customHeight="1" x14ac:dyDescent="0.25">
      <c r="A58" s="637"/>
      <c r="B58" s="637"/>
      <c r="C58" s="637"/>
      <c r="D58" s="631"/>
      <c r="E58" s="806"/>
      <c r="F58" s="806"/>
      <c r="G58" s="631"/>
      <c r="H58" s="436" t="s">
        <v>1456</v>
      </c>
      <c r="I58" s="79" t="s">
        <v>1455</v>
      </c>
      <c r="J58" s="631"/>
      <c r="K58" s="818"/>
      <c r="L58" s="818"/>
      <c r="M58" s="695"/>
      <c r="N58" s="695"/>
      <c r="O58" s="695"/>
      <c r="P58" s="695"/>
      <c r="Q58" s="631"/>
      <c r="R58" s="631"/>
    </row>
    <row r="59" spans="1:18" ht="115.5" customHeight="1" x14ac:dyDescent="0.25">
      <c r="A59" s="636">
        <v>30</v>
      </c>
      <c r="B59" s="636">
        <v>1</v>
      </c>
      <c r="C59" s="636">
        <v>4</v>
      </c>
      <c r="D59" s="630">
        <v>2</v>
      </c>
      <c r="E59" s="805" t="s">
        <v>1500</v>
      </c>
      <c r="F59" s="805" t="s">
        <v>1499</v>
      </c>
      <c r="G59" s="630" t="s">
        <v>457</v>
      </c>
      <c r="H59" s="436" t="s">
        <v>1459</v>
      </c>
      <c r="I59" s="79" t="s">
        <v>1458</v>
      </c>
      <c r="J59" s="630" t="s">
        <v>1498</v>
      </c>
      <c r="K59" s="731"/>
      <c r="L59" s="731" t="s">
        <v>34</v>
      </c>
      <c r="M59" s="693"/>
      <c r="N59" s="693">
        <v>22000</v>
      </c>
      <c r="O59" s="693"/>
      <c r="P59" s="693">
        <v>22000</v>
      </c>
      <c r="Q59" s="630" t="s">
        <v>1442</v>
      </c>
      <c r="R59" s="630" t="s">
        <v>1441</v>
      </c>
    </row>
    <row r="60" spans="1:18" ht="131.25" customHeight="1" x14ac:dyDescent="0.25">
      <c r="A60" s="637"/>
      <c r="B60" s="637"/>
      <c r="C60" s="637"/>
      <c r="D60" s="631"/>
      <c r="E60" s="806"/>
      <c r="F60" s="806"/>
      <c r="G60" s="631"/>
      <c r="H60" s="436" t="s">
        <v>1456</v>
      </c>
      <c r="I60" s="79" t="s">
        <v>1455</v>
      </c>
      <c r="J60" s="631"/>
      <c r="K60" s="818"/>
      <c r="L60" s="818"/>
      <c r="M60" s="695"/>
      <c r="N60" s="695"/>
      <c r="O60" s="695"/>
      <c r="P60" s="695"/>
      <c r="Q60" s="631"/>
      <c r="R60" s="631"/>
    </row>
    <row r="61" spans="1:18" ht="108.75" customHeight="1" x14ac:dyDescent="0.25">
      <c r="A61" s="636">
        <v>31</v>
      </c>
      <c r="B61" s="636">
        <v>1</v>
      </c>
      <c r="C61" s="636">
        <v>4</v>
      </c>
      <c r="D61" s="630">
        <v>2</v>
      </c>
      <c r="E61" s="805" t="s">
        <v>1497</v>
      </c>
      <c r="F61" s="805" t="s">
        <v>1496</v>
      </c>
      <c r="G61" s="630" t="s">
        <v>457</v>
      </c>
      <c r="H61" s="436" t="s">
        <v>1459</v>
      </c>
      <c r="I61" s="79" t="s">
        <v>1458</v>
      </c>
      <c r="J61" s="630" t="s">
        <v>1495</v>
      </c>
      <c r="K61" s="731"/>
      <c r="L61" s="731" t="s">
        <v>34</v>
      </c>
      <c r="M61" s="693"/>
      <c r="N61" s="693">
        <v>22000</v>
      </c>
      <c r="O61" s="693"/>
      <c r="P61" s="693">
        <v>22000</v>
      </c>
      <c r="Q61" s="630" t="s">
        <v>1442</v>
      </c>
      <c r="R61" s="630" t="s">
        <v>1441</v>
      </c>
    </row>
    <row r="62" spans="1:18" ht="137.25" customHeight="1" x14ac:dyDescent="0.25">
      <c r="A62" s="637"/>
      <c r="B62" s="637"/>
      <c r="C62" s="637"/>
      <c r="D62" s="631"/>
      <c r="E62" s="806"/>
      <c r="F62" s="806"/>
      <c r="G62" s="631"/>
      <c r="H62" s="436" t="s">
        <v>1456</v>
      </c>
      <c r="I62" s="79" t="s">
        <v>1455</v>
      </c>
      <c r="J62" s="631"/>
      <c r="K62" s="818"/>
      <c r="L62" s="818"/>
      <c r="M62" s="695"/>
      <c r="N62" s="695"/>
      <c r="O62" s="695"/>
      <c r="P62" s="695"/>
      <c r="Q62" s="631"/>
      <c r="R62" s="631"/>
    </row>
    <row r="63" spans="1:18" ht="115.5" customHeight="1" x14ac:dyDescent="0.25">
      <c r="A63" s="636">
        <v>32</v>
      </c>
      <c r="B63" s="636">
        <v>1</v>
      </c>
      <c r="C63" s="636">
        <v>4</v>
      </c>
      <c r="D63" s="630">
        <v>2</v>
      </c>
      <c r="E63" s="805" t="s">
        <v>1494</v>
      </c>
      <c r="F63" s="805" t="s">
        <v>1493</v>
      </c>
      <c r="G63" s="630" t="s">
        <v>457</v>
      </c>
      <c r="H63" s="436" t="s">
        <v>1459</v>
      </c>
      <c r="I63" s="79" t="s">
        <v>1458</v>
      </c>
      <c r="J63" s="630" t="s">
        <v>1492</v>
      </c>
      <c r="K63" s="731"/>
      <c r="L63" s="731" t="s">
        <v>34</v>
      </c>
      <c r="M63" s="693"/>
      <c r="N63" s="693">
        <v>22000</v>
      </c>
      <c r="O63" s="693"/>
      <c r="P63" s="693">
        <v>22000</v>
      </c>
      <c r="Q63" s="630" t="s">
        <v>1442</v>
      </c>
      <c r="R63" s="630" t="s">
        <v>1441</v>
      </c>
    </row>
    <row r="64" spans="1:18" ht="132" customHeight="1" x14ac:dyDescent="0.25">
      <c r="A64" s="637"/>
      <c r="B64" s="637"/>
      <c r="C64" s="637"/>
      <c r="D64" s="631"/>
      <c r="E64" s="806"/>
      <c r="F64" s="806"/>
      <c r="G64" s="631"/>
      <c r="H64" s="436" t="s">
        <v>1456</v>
      </c>
      <c r="I64" s="79" t="s">
        <v>1455</v>
      </c>
      <c r="J64" s="631"/>
      <c r="K64" s="818"/>
      <c r="L64" s="818"/>
      <c r="M64" s="695"/>
      <c r="N64" s="695"/>
      <c r="O64" s="695"/>
      <c r="P64" s="695"/>
      <c r="Q64" s="631"/>
      <c r="R64" s="631"/>
    </row>
    <row r="65" spans="1:18" ht="116.25" customHeight="1" x14ac:dyDescent="0.25">
      <c r="A65" s="636">
        <v>33</v>
      </c>
      <c r="B65" s="636">
        <v>1</v>
      </c>
      <c r="C65" s="636">
        <v>4</v>
      </c>
      <c r="D65" s="630">
        <v>2</v>
      </c>
      <c r="E65" s="805" t="s">
        <v>1491</v>
      </c>
      <c r="F65" s="805" t="s">
        <v>1490</v>
      </c>
      <c r="G65" s="630" t="s">
        <v>457</v>
      </c>
      <c r="H65" s="436" t="s">
        <v>1459</v>
      </c>
      <c r="I65" s="79" t="s">
        <v>1458</v>
      </c>
      <c r="J65" s="630" t="s">
        <v>1489</v>
      </c>
      <c r="K65" s="731"/>
      <c r="L65" s="731" t="s">
        <v>34</v>
      </c>
      <c r="M65" s="693"/>
      <c r="N65" s="693">
        <v>22000</v>
      </c>
      <c r="O65" s="693"/>
      <c r="P65" s="693">
        <v>22000</v>
      </c>
      <c r="Q65" s="630" t="s">
        <v>1442</v>
      </c>
      <c r="R65" s="630" t="s">
        <v>1441</v>
      </c>
    </row>
    <row r="66" spans="1:18" ht="134.25" customHeight="1" x14ac:dyDescent="0.25">
      <c r="A66" s="637"/>
      <c r="B66" s="637"/>
      <c r="C66" s="637"/>
      <c r="D66" s="631"/>
      <c r="E66" s="806"/>
      <c r="F66" s="806"/>
      <c r="G66" s="631"/>
      <c r="H66" s="436" t="s">
        <v>1456</v>
      </c>
      <c r="I66" s="79" t="s">
        <v>1455</v>
      </c>
      <c r="J66" s="631"/>
      <c r="K66" s="818"/>
      <c r="L66" s="818"/>
      <c r="M66" s="695"/>
      <c r="N66" s="695"/>
      <c r="O66" s="695"/>
      <c r="P66" s="695"/>
      <c r="Q66" s="631"/>
      <c r="R66" s="631"/>
    </row>
    <row r="67" spans="1:18" ht="105.75" customHeight="1" x14ac:dyDescent="0.25">
      <c r="A67" s="636">
        <v>34</v>
      </c>
      <c r="B67" s="636">
        <v>1</v>
      </c>
      <c r="C67" s="636">
        <v>4</v>
      </c>
      <c r="D67" s="630">
        <v>2</v>
      </c>
      <c r="E67" s="805" t="s">
        <v>1488</v>
      </c>
      <c r="F67" s="805" t="s">
        <v>1487</v>
      </c>
      <c r="G67" s="630" t="s">
        <v>457</v>
      </c>
      <c r="H67" s="436" t="s">
        <v>1459</v>
      </c>
      <c r="I67" s="79" t="s">
        <v>1458</v>
      </c>
      <c r="J67" s="630" t="s">
        <v>1486</v>
      </c>
      <c r="K67" s="731"/>
      <c r="L67" s="731" t="s">
        <v>34</v>
      </c>
      <c r="M67" s="693"/>
      <c r="N67" s="693">
        <v>22000</v>
      </c>
      <c r="O67" s="693"/>
      <c r="P67" s="693">
        <v>22000</v>
      </c>
      <c r="Q67" s="630" t="s">
        <v>1442</v>
      </c>
      <c r="R67" s="630" t="s">
        <v>1441</v>
      </c>
    </row>
    <row r="68" spans="1:18" ht="139.5" customHeight="1" x14ac:dyDescent="0.25">
      <c r="A68" s="637"/>
      <c r="B68" s="637"/>
      <c r="C68" s="637"/>
      <c r="D68" s="631"/>
      <c r="E68" s="806"/>
      <c r="F68" s="806"/>
      <c r="G68" s="631"/>
      <c r="H68" s="436" t="s">
        <v>1456</v>
      </c>
      <c r="I68" s="79" t="s">
        <v>1455</v>
      </c>
      <c r="J68" s="631"/>
      <c r="K68" s="818"/>
      <c r="L68" s="818"/>
      <c r="M68" s="695"/>
      <c r="N68" s="695"/>
      <c r="O68" s="695"/>
      <c r="P68" s="695"/>
      <c r="Q68" s="631"/>
      <c r="R68" s="631"/>
    </row>
    <row r="69" spans="1:18" ht="126.75" customHeight="1" x14ac:dyDescent="0.25">
      <c r="A69" s="636">
        <v>35</v>
      </c>
      <c r="B69" s="636">
        <v>1</v>
      </c>
      <c r="C69" s="636">
        <v>4</v>
      </c>
      <c r="D69" s="630">
        <v>2</v>
      </c>
      <c r="E69" s="805" t="s">
        <v>1485</v>
      </c>
      <c r="F69" s="805" t="s">
        <v>1484</v>
      </c>
      <c r="G69" s="630" t="s">
        <v>457</v>
      </c>
      <c r="H69" s="436" t="s">
        <v>1459</v>
      </c>
      <c r="I69" s="79" t="s">
        <v>1458</v>
      </c>
      <c r="J69" s="630" t="s">
        <v>1483</v>
      </c>
      <c r="K69" s="731"/>
      <c r="L69" s="731" t="s">
        <v>34</v>
      </c>
      <c r="M69" s="693"/>
      <c r="N69" s="693">
        <v>22000</v>
      </c>
      <c r="O69" s="693"/>
      <c r="P69" s="693">
        <v>22000</v>
      </c>
      <c r="Q69" s="630" t="s">
        <v>1442</v>
      </c>
      <c r="R69" s="630" t="s">
        <v>1441</v>
      </c>
    </row>
    <row r="70" spans="1:18" ht="121.5" customHeight="1" x14ac:dyDescent="0.25">
      <c r="A70" s="637"/>
      <c r="B70" s="637"/>
      <c r="C70" s="637"/>
      <c r="D70" s="631"/>
      <c r="E70" s="806"/>
      <c r="F70" s="806"/>
      <c r="G70" s="631"/>
      <c r="H70" s="436" t="s">
        <v>1456</v>
      </c>
      <c r="I70" s="79" t="s">
        <v>1455</v>
      </c>
      <c r="J70" s="631"/>
      <c r="K70" s="818"/>
      <c r="L70" s="818"/>
      <c r="M70" s="695"/>
      <c r="N70" s="695"/>
      <c r="O70" s="695"/>
      <c r="P70" s="695"/>
      <c r="Q70" s="631"/>
      <c r="R70" s="631"/>
    </row>
    <row r="71" spans="1:18" ht="109.5" customHeight="1" x14ac:dyDescent="0.25">
      <c r="A71" s="636">
        <v>36</v>
      </c>
      <c r="B71" s="636">
        <v>1</v>
      </c>
      <c r="C71" s="636">
        <v>4</v>
      </c>
      <c r="D71" s="630">
        <v>2</v>
      </c>
      <c r="E71" s="805" t="s">
        <v>1482</v>
      </c>
      <c r="F71" s="805" t="s">
        <v>1481</v>
      </c>
      <c r="G71" s="630" t="s">
        <v>457</v>
      </c>
      <c r="H71" s="436" t="s">
        <v>1459</v>
      </c>
      <c r="I71" s="79" t="s">
        <v>1458</v>
      </c>
      <c r="J71" s="630" t="s">
        <v>1480</v>
      </c>
      <c r="K71" s="731"/>
      <c r="L71" s="731" t="s">
        <v>34</v>
      </c>
      <c r="M71" s="693"/>
      <c r="N71" s="693">
        <v>22000</v>
      </c>
      <c r="O71" s="693"/>
      <c r="P71" s="693">
        <v>22000</v>
      </c>
      <c r="Q71" s="630" t="s">
        <v>1442</v>
      </c>
      <c r="R71" s="630" t="s">
        <v>1441</v>
      </c>
    </row>
    <row r="72" spans="1:18" ht="150.75" customHeight="1" x14ac:dyDescent="0.25">
      <c r="A72" s="637"/>
      <c r="B72" s="637"/>
      <c r="C72" s="637"/>
      <c r="D72" s="631"/>
      <c r="E72" s="806"/>
      <c r="F72" s="806"/>
      <c r="G72" s="631"/>
      <c r="H72" s="436" t="s">
        <v>1456</v>
      </c>
      <c r="I72" s="79" t="s">
        <v>1455</v>
      </c>
      <c r="J72" s="631"/>
      <c r="K72" s="818"/>
      <c r="L72" s="818"/>
      <c r="M72" s="695"/>
      <c r="N72" s="695"/>
      <c r="O72" s="695"/>
      <c r="P72" s="695"/>
      <c r="Q72" s="631"/>
      <c r="R72" s="631"/>
    </row>
    <row r="73" spans="1:18" ht="114" customHeight="1" x14ac:dyDescent="0.25">
      <c r="A73" s="636">
        <v>37</v>
      </c>
      <c r="B73" s="636">
        <v>1</v>
      </c>
      <c r="C73" s="636">
        <v>4</v>
      </c>
      <c r="D73" s="630">
        <v>2</v>
      </c>
      <c r="E73" s="805" t="s">
        <v>1479</v>
      </c>
      <c r="F73" s="805" t="s">
        <v>1478</v>
      </c>
      <c r="G73" s="630" t="s">
        <v>457</v>
      </c>
      <c r="H73" s="436" t="s">
        <v>1459</v>
      </c>
      <c r="I73" s="79" t="s">
        <v>1458</v>
      </c>
      <c r="J73" s="630" t="s">
        <v>1477</v>
      </c>
      <c r="K73" s="731"/>
      <c r="L73" s="731" t="s">
        <v>34</v>
      </c>
      <c r="M73" s="693"/>
      <c r="N73" s="693">
        <v>22000</v>
      </c>
      <c r="O73" s="693"/>
      <c r="P73" s="693">
        <v>22000</v>
      </c>
      <c r="Q73" s="630" t="s">
        <v>1442</v>
      </c>
      <c r="R73" s="630" t="s">
        <v>1441</v>
      </c>
    </row>
    <row r="74" spans="1:18" ht="136.5" customHeight="1" x14ac:dyDescent="0.25">
      <c r="A74" s="637"/>
      <c r="B74" s="637"/>
      <c r="C74" s="637"/>
      <c r="D74" s="631"/>
      <c r="E74" s="806"/>
      <c r="F74" s="806"/>
      <c r="G74" s="631"/>
      <c r="H74" s="436" t="s">
        <v>1456</v>
      </c>
      <c r="I74" s="79" t="s">
        <v>1455</v>
      </c>
      <c r="J74" s="631"/>
      <c r="K74" s="818"/>
      <c r="L74" s="818"/>
      <c r="M74" s="695"/>
      <c r="N74" s="695"/>
      <c r="O74" s="695"/>
      <c r="P74" s="695"/>
      <c r="Q74" s="631"/>
      <c r="R74" s="631"/>
    </row>
    <row r="75" spans="1:18" ht="123" customHeight="1" x14ac:dyDescent="0.25">
      <c r="A75" s="636">
        <v>38</v>
      </c>
      <c r="B75" s="636">
        <v>1</v>
      </c>
      <c r="C75" s="636">
        <v>4</v>
      </c>
      <c r="D75" s="630">
        <v>2</v>
      </c>
      <c r="E75" s="805" t="s">
        <v>1476</v>
      </c>
      <c r="F75" s="805" t="s">
        <v>1475</v>
      </c>
      <c r="G75" s="630" t="s">
        <v>457</v>
      </c>
      <c r="H75" s="436" t="s">
        <v>1459</v>
      </c>
      <c r="I75" s="79" t="s">
        <v>1458</v>
      </c>
      <c r="J75" s="630" t="s">
        <v>1474</v>
      </c>
      <c r="K75" s="731"/>
      <c r="L75" s="731" t="s">
        <v>34</v>
      </c>
      <c r="M75" s="693"/>
      <c r="N75" s="693">
        <v>22000</v>
      </c>
      <c r="O75" s="693"/>
      <c r="P75" s="693">
        <v>22000</v>
      </c>
      <c r="Q75" s="630" t="s">
        <v>1442</v>
      </c>
      <c r="R75" s="630" t="s">
        <v>1441</v>
      </c>
    </row>
    <row r="76" spans="1:18" ht="139.5" customHeight="1" x14ac:dyDescent="0.25">
      <c r="A76" s="637"/>
      <c r="B76" s="637"/>
      <c r="C76" s="637"/>
      <c r="D76" s="631"/>
      <c r="E76" s="806"/>
      <c r="F76" s="806"/>
      <c r="G76" s="631"/>
      <c r="H76" s="436" t="s">
        <v>1456</v>
      </c>
      <c r="I76" s="79" t="s">
        <v>1455</v>
      </c>
      <c r="J76" s="631"/>
      <c r="K76" s="818"/>
      <c r="L76" s="818"/>
      <c r="M76" s="695"/>
      <c r="N76" s="695"/>
      <c r="O76" s="695"/>
      <c r="P76" s="695"/>
      <c r="Q76" s="631"/>
      <c r="R76" s="631"/>
    </row>
    <row r="77" spans="1:18" ht="129.75" customHeight="1" x14ac:dyDescent="0.25">
      <c r="A77" s="636">
        <v>39</v>
      </c>
      <c r="B77" s="636">
        <v>1</v>
      </c>
      <c r="C77" s="636">
        <v>4</v>
      </c>
      <c r="D77" s="630">
        <v>2</v>
      </c>
      <c r="E77" s="805" t="s">
        <v>1473</v>
      </c>
      <c r="F77" s="805" t="s">
        <v>1472</v>
      </c>
      <c r="G77" s="630" t="s">
        <v>457</v>
      </c>
      <c r="H77" s="436" t="s">
        <v>1459</v>
      </c>
      <c r="I77" s="79" t="s">
        <v>1458</v>
      </c>
      <c r="J77" s="630" t="s">
        <v>1471</v>
      </c>
      <c r="K77" s="731"/>
      <c r="L77" s="731" t="s">
        <v>34</v>
      </c>
      <c r="M77" s="693"/>
      <c r="N77" s="693">
        <v>22000</v>
      </c>
      <c r="O77" s="693"/>
      <c r="P77" s="693">
        <v>22000</v>
      </c>
      <c r="Q77" s="630" t="s">
        <v>1442</v>
      </c>
      <c r="R77" s="630" t="s">
        <v>1441</v>
      </c>
    </row>
    <row r="78" spans="1:18" ht="126.75" customHeight="1" x14ac:dyDescent="0.25">
      <c r="A78" s="637"/>
      <c r="B78" s="637"/>
      <c r="C78" s="637"/>
      <c r="D78" s="631"/>
      <c r="E78" s="806"/>
      <c r="F78" s="806"/>
      <c r="G78" s="631"/>
      <c r="H78" s="436" t="s">
        <v>1456</v>
      </c>
      <c r="I78" s="79" t="s">
        <v>1455</v>
      </c>
      <c r="J78" s="631"/>
      <c r="K78" s="818"/>
      <c r="L78" s="818"/>
      <c r="M78" s="695"/>
      <c r="N78" s="695"/>
      <c r="O78" s="695"/>
      <c r="P78" s="695"/>
      <c r="Q78" s="631"/>
      <c r="R78" s="631"/>
    </row>
    <row r="79" spans="1:18" ht="135" customHeight="1" x14ac:dyDescent="0.25">
      <c r="A79" s="636">
        <v>40</v>
      </c>
      <c r="B79" s="636">
        <v>1</v>
      </c>
      <c r="C79" s="636">
        <v>4</v>
      </c>
      <c r="D79" s="630">
        <v>2</v>
      </c>
      <c r="E79" s="805" t="s">
        <v>1470</v>
      </c>
      <c r="F79" s="805" t="s">
        <v>1469</v>
      </c>
      <c r="G79" s="630" t="s">
        <v>457</v>
      </c>
      <c r="H79" s="436" t="s">
        <v>1459</v>
      </c>
      <c r="I79" s="79" t="s">
        <v>1458</v>
      </c>
      <c r="J79" s="630" t="s">
        <v>1468</v>
      </c>
      <c r="K79" s="731"/>
      <c r="L79" s="731" t="s">
        <v>34</v>
      </c>
      <c r="M79" s="693"/>
      <c r="N79" s="693">
        <v>22000</v>
      </c>
      <c r="O79" s="693"/>
      <c r="P79" s="693">
        <v>22000</v>
      </c>
      <c r="Q79" s="630" t="s">
        <v>1442</v>
      </c>
      <c r="R79" s="630" t="s">
        <v>1441</v>
      </c>
    </row>
    <row r="80" spans="1:18" ht="111.75" customHeight="1" x14ac:dyDescent="0.25">
      <c r="A80" s="637"/>
      <c r="B80" s="637"/>
      <c r="C80" s="637"/>
      <c r="D80" s="631"/>
      <c r="E80" s="806"/>
      <c r="F80" s="806"/>
      <c r="G80" s="631"/>
      <c r="H80" s="436" t="s">
        <v>1456</v>
      </c>
      <c r="I80" s="79" t="s">
        <v>1455</v>
      </c>
      <c r="J80" s="631"/>
      <c r="K80" s="818"/>
      <c r="L80" s="818"/>
      <c r="M80" s="695"/>
      <c r="N80" s="695"/>
      <c r="O80" s="695"/>
      <c r="P80" s="695"/>
      <c r="Q80" s="631"/>
      <c r="R80" s="631"/>
    </row>
    <row r="81" spans="1:18" ht="122.25" customHeight="1" x14ac:dyDescent="0.25">
      <c r="A81" s="636">
        <v>41</v>
      </c>
      <c r="B81" s="636">
        <v>1</v>
      </c>
      <c r="C81" s="636">
        <v>4</v>
      </c>
      <c r="D81" s="630">
        <v>2</v>
      </c>
      <c r="E81" s="805" t="s">
        <v>1467</v>
      </c>
      <c r="F81" s="805" t="s">
        <v>1466</v>
      </c>
      <c r="G81" s="630" t="s">
        <v>457</v>
      </c>
      <c r="H81" s="436" t="s">
        <v>1459</v>
      </c>
      <c r="I81" s="79" t="s">
        <v>1458</v>
      </c>
      <c r="J81" s="630" t="s">
        <v>1465</v>
      </c>
      <c r="K81" s="731"/>
      <c r="L81" s="731" t="s">
        <v>34</v>
      </c>
      <c r="M81" s="693"/>
      <c r="N81" s="693">
        <v>22000</v>
      </c>
      <c r="O81" s="693"/>
      <c r="P81" s="693">
        <v>22000</v>
      </c>
      <c r="Q81" s="630" t="s">
        <v>1442</v>
      </c>
      <c r="R81" s="630" t="s">
        <v>1441</v>
      </c>
    </row>
    <row r="82" spans="1:18" ht="121.5" customHeight="1" x14ac:dyDescent="0.25">
      <c r="A82" s="637"/>
      <c r="B82" s="637"/>
      <c r="C82" s="637"/>
      <c r="D82" s="631"/>
      <c r="E82" s="806"/>
      <c r="F82" s="806"/>
      <c r="G82" s="631"/>
      <c r="H82" s="436" t="s">
        <v>1456</v>
      </c>
      <c r="I82" s="79" t="s">
        <v>1455</v>
      </c>
      <c r="J82" s="631"/>
      <c r="K82" s="818"/>
      <c r="L82" s="818"/>
      <c r="M82" s="695"/>
      <c r="N82" s="695"/>
      <c r="O82" s="695"/>
      <c r="P82" s="695"/>
      <c r="Q82" s="631"/>
      <c r="R82" s="631"/>
    </row>
    <row r="83" spans="1:18" ht="122.25" customHeight="1" x14ac:dyDescent="0.25">
      <c r="A83" s="636">
        <v>42</v>
      </c>
      <c r="B83" s="636">
        <v>1</v>
      </c>
      <c r="C83" s="636">
        <v>4</v>
      </c>
      <c r="D83" s="630">
        <v>2</v>
      </c>
      <c r="E83" s="805" t="s">
        <v>1464</v>
      </c>
      <c r="F83" s="805" t="s">
        <v>1463</v>
      </c>
      <c r="G83" s="630" t="s">
        <v>457</v>
      </c>
      <c r="H83" s="436" t="s">
        <v>1459</v>
      </c>
      <c r="I83" s="79" t="s">
        <v>1458</v>
      </c>
      <c r="J83" s="630" t="s">
        <v>1462</v>
      </c>
      <c r="K83" s="731"/>
      <c r="L83" s="731" t="s">
        <v>34</v>
      </c>
      <c r="M83" s="693"/>
      <c r="N83" s="693">
        <v>22000</v>
      </c>
      <c r="O83" s="693"/>
      <c r="P83" s="693">
        <v>22000</v>
      </c>
      <c r="Q83" s="630" t="s">
        <v>1442</v>
      </c>
      <c r="R83" s="630" t="s">
        <v>1441</v>
      </c>
    </row>
    <row r="84" spans="1:18" ht="123.75" customHeight="1" x14ac:dyDescent="0.25">
      <c r="A84" s="637"/>
      <c r="B84" s="637"/>
      <c r="C84" s="637"/>
      <c r="D84" s="631"/>
      <c r="E84" s="806"/>
      <c r="F84" s="806"/>
      <c r="G84" s="631"/>
      <c r="H84" s="436" t="s">
        <v>1456</v>
      </c>
      <c r="I84" s="79" t="s">
        <v>1455</v>
      </c>
      <c r="J84" s="631"/>
      <c r="K84" s="818"/>
      <c r="L84" s="818"/>
      <c r="M84" s="695"/>
      <c r="N84" s="695"/>
      <c r="O84" s="695"/>
      <c r="P84" s="695"/>
      <c r="Q84" s="631"/>
      <c r="R84" s="631"/>
    </row>
    <row r="85" spans="1:18" ht="123" customHeight="1" x14ac:dyDescent="0.25">
      <c r="A85" s="636">
        <v>43</v>
      </c>
      <c r="B85" s="636">
        <v>1</v>
      </c>
      <c r="C85" s="636">
        <v>4</v>
      </c>
      <c r="D85" s="630">
        <v>2</v>
      </c>
      <c r="E85" s="805" t="s">
        <v>1461</v>
      </c>
      <c r="F85" s="805" t="s">
        <v>1460</v>
      </c>
      <c r="G85" s="630" t="s">
        <v>457</v>
      </c>
      <c r="H85" s="436" t="s">
        <v>1459</v>
      </c>
      <c r="I85" s="79" t="s">
        <v>1458</v>
      </c>
      <c r="J85" s="630" t="s">
        <v>1457</v>
      </c>
      <c r="K85" s="731"/>
      <c r="L85" s="731" t="s">
        <v>34</v>
      </c>
      <c r="M85" s="693"/>
      <c r="N85" s="693">
        <v>22000</v>
      </c>
      <c r="O85" s="693"/>
      <c r="P85" s="693">
        <v>22000</v>
      </c>
      <c r="Q85" s="630" t="s">
        <v>1442</v>
      </c>
      <c r="R85" s="630" t="s">
        <v>1441</v>
      </c>
    </row>
    <row r="86" spans="1:18" ht="141" customHeight="1" x14ac:dyDescent="0.25">
      <c r="A86" s="637"/>
      <c r="B86" s="637"/>
      <c r="C86" s="637"/>
      <c r="D86" s="631"/>
      <c r="E86" s="806"/>
      <c r="F86" s="806"/>
      <c r="G86" s="631"/>
      <c r="H86" s="436" t="s">
        <v>1456</v>
      </c>
      <c r="I86" s="79" t="s">
        <v>1455</v>
      </c>
      <c r="J86" s="631"/>
      <c r="K86" s="818"/>
      <c r="L86" s="818"/>
      <c r="M86" s="695"/>
      <c r="N86" s="695"/>
      <c r="O86" s="695"/>
      <c r="P86" s="695"/>
      <c r="Q86" s="631"/>
      <c r="R86" s="631"/>
    </row>
    <row r="87" spans="1:18" ht="120" customHeight="1" x14ac:dyDescent="0.25">
      <c r="A87" s="636">
        <v>44</v>
      </c>
      <c r="B87" s="636">
        <v>1</v>
      </c>
      <c r="C87" s="636">
        <v>4</v>
      </c>
      <c r="D87" s="630">
        <v>2</v>
      </c>
      <c r="E87" s="805" t="s">
        <v>1454</v>
      </c>
      <c r="F87" s="805" t="s">
        <v>1453</v>
      </c>
      <c r="G87" s="630" t="s">
        <v>197</v>
      </c>
      <c r="H87" s="436" t="s">
        <v>1042</v>
      </c>
      <c r="I87" s="79" t="s">
        <v>41</v>
      </c>
      <c r="J87" s="630" t="s">
        <v>1452</v>
      </c>
      <c r="K87" s="731"/>
      <c r="L87" s="731" t="s">
        <v>34</v>
      </c>
      <c r="M87" s="693"/>
      <c r="N87" s="693">
        <v>27500</v>
      </c>
      <c r="O87" s="693"/>
      <c r="P87" s="693">
        <v>27500</v>
      </c>
      <c r="Q87" s="630" t="s">
        <v>1442</v>
      </c>
      <c r="R87" s="630" t="s">
        <v>1441</v>
      </c>
    </row>
    <row r="88" spans="1:18" ht="128.25" customHeight="1" x14ac:dyDescent="0.25">
      <c r="A88" s="637"/>
      <c r="B88" s="637"/>
      <c r="C88" s="637"/>
      <c r="D88" s="631"/>
      <c r="E88" s="806"/>
      <c r="F88" s="806"/>
      <c r="G88" s="631"/>
      <c r="H88" s="432" t="s">
        <v>1045</v>
      </c>
      <c r="I88" s="433" t="s">
        <v>206</v>
      </c>
      <c r="J88" s="631"/>
      <c r="K88" s="818"/>
      <c r="L88" s="818"/>
      <c r="M88" s="695"/>
      <c r="N88" s="695"/>
      <c r="O88" s="695"/>
      <c r="P88" s="695"/>
      <c r="Q88" s="631"/>
      <c r="R88" s="631"/>
    </row>
    <row r="89" spans="1:18" ht="68.25" customHeight="1" x14ac:dyDescent="0.25">
      <c r="A89" s="630">
        <v>45</v>
      </c>
      <c r="B89" s="630">
        <v>1</v>
      </c>
      <c r="C89" s="630">
        <v>4</v>
      </c>
      <c r="D89" s="630">
        <v>2</v>
      </c>
      <c r="E89" s="805" t="s">
        <v>1451</v>
      </c>
      <c r="F89" s="805" t="s">
        <v>1450</v>
      </c>
      <c r="G89" s="630" t="s">
        <v>1449</v>
      </c>
      <c r="H89" s="436" t="s">
        <v>1042</v>
      </c>
      <c r="I89" s="425">
        <v>1</v>
      </c>
      <c r="J89" s="630" t="s">
        <v>1448</v>
      </c>
      <c r="K89" s="630"/>
      <c r="L89" s="630" t="s">
        <v>34</v>
      </c>
      <c r="M89" s="717"/>
      <c r="N89" s="717">
        <v>57800</v>
      </c>
      <c r="O89" s="717"/>
      <c r="P89" s="717">
        <v>57800</v>
      </c>
      <c r="Q89" s="630" t="s">
        <v>1442</v>
      </c>
      <c r="R89" s="630" t="s">
        <v>1441</v>
      </c>
    </row>
    <row r="90" spans="1:18" ht="59.25" customHeight="1" x14ac:dyDescent="0.25">
      <c r="A90" s="656"/>
      <c r="B90" s="656"/>
      <c r="C90" s="656"/>
      <c r="D90" s="656"/>
      <c r="E90" s="807"/>
      <c r="F90" s="807"/>
      <c r="G90" s="656"/>
      <c r="H90" s="436" t="s">
        <v>1045</v>
      </c>
      <c r="I90" s="425">
        <v>30</v>
      </c>
      <c r="J90" s="656"/>
      <c r="K90" s="656"/>
      <c r="L90" s="656"/>
      <c r="M90" s="733"/>
      <c r="N90" s="733"/>
      <c r="O90" s="733"/>
      <c r="P90" s="733"/>
      <c r="Q90" s="656"/>
      <c r="R90" s="656"/>
    </row>
    <row r="91" spans="1:18" ht="60.75" customHeight="1" x14ac:dyDescent="0.25">
      <c r="A91" s="656"/>
      <c r="B91" s="656"/>
      <c r="C91" s="656"/>
      <c r="D91" s="656"/>
      <c r="E91" s="807"/>
      <c r="F91" s="807"/>
      <c r="G91" s="656"/>
      <c r="H91" s="436" t="s">
        <v>565</v>
      </c>
      <c r="I91" s="425">
        <v>1</v>
      </c>
      <c r="J91" s="656"/>
      <c r="K91" s="656"/>
      <c r="L91" s="656"/>
      <c r="M91" s="733"/>
      <c r="N91" s="733"/>
      <c r="O91" s="733"/>
      <c r="P91" s="733"/>
      <c r="Q91" s="656"/>
      <c r="R91" s="656"/>
    </row>
    <row r="92" spans="1:18" ht="62.25" customHeight="1" x14ac:dyDescent="0.25">
      <c r="A92" s="656"/>
      <c r="B92" s="656"/>
      <c r="C92" s="656"/>
      <c r="D92" s="656"/>
      <c r="E92" s="807"/>
      <c r="F92" s="807"/>
      <c r="G92" s="656"/>
      <c r="H92" s="436" t="s">
        <v>1447</v>
      </c>
      <c r="I92" s="425">
        <v>1</v>
      </c>
      <c r="J92" s="656"/>
      <c r="K92" s="656"/>
      <c r="L92" s="656"/>
      <c r="M92" s="733"/>
      <c r="N92" s="733"/>
      <c r="O92" s="733"/>
      <c r="P92" s="733"/>
      <c r="Q92" s="656"/>
      <c r="R92" s="656"/>
    </row>
    <row r="93" spans="1:18" ht="60" customHeight="1" x14ac:dyDescent="0.25">
      <c r="A93" s="631"/>
      <c r="B93" s="631"/>
      <c r="C93" s="631"/>
      <c r="D93" s="631"/>
      <c r="E93" s="806"/>
      <c r="F93" s="806"/>
      <c r="G93" s="631"/>
      <c r="H93" s="436" t="s">
        <v>1446</v>
      </c>
      <c r="I93" s="497">
        <v>1000</v>
      </c>
      <c r="J93" s="631"/>
      <c r="K93" s="631"/>
      <c r="L93" s="631"/>
      <c r="M93" s="718"/>
      <c r="N93" s="718"/>
      <c r="O93" s="718"/>
      <c r="P93" s="718"/>
      <c r="Q93" s="631"/>
      <c r="R93" s="631"/>
    </row>
    <row r="94" spans="1:18" ht="64.5" customHeight="1" x14ac:dyDescent="0.25">
      <c r="A94" s="630">
        <v>46</v>
      </c>
      <c r="B94" s="630">
        <v>1</v>
      </c>
      <c r="C94" s="630">
        <v>4</v>
      </c>
      <c r="D94" s="630">
        <v>2</v>
      </c>
      <c r="E94" s="805" t="s">
        <v>1445</v>
      </c>
      <c r="F94" s="805" t="s">
        <v>1444</v>
      </c>
      <c r="G94" s="630" t="s">
        <v>197</v>
      </c>
      <c r="H94" s="436" t="s">
        <v>1042</v>
      </c>
      <c r="I94" s="425">
        <v>1</v>
      </c>
      <c r="J94" s="630" t="s">
        <v>1443</v>
      </c>
      <c r="K94" s="630"/>
      <c r="L94" s="630" t="s">
        <v>34</v>
      </c>
      <c r="M94" s="717"/>
      <c r="N94" s="717">
        <v>26000</v>
      </c>
      <c r="O94" s="717"/>
      <c r="P94" s="717">
        <v>26000</v>
      </c>
      <c r="Q94" s="630" t="s">
        <v>1442</v>
      </c>
      <c r="R94" s="630" t="s">
        <v>1441</v>
      </c>
    </row>
    <row r="95" spans="1:18" ht="64.5" customHeight="1" x14ac:dyDescent="0.25">
      <c r="A95" s="631"/>
      <c r="B95" s="631"/>
      <c r="C95" s="631"/>
      <c r="D95" s="631"/>
      <c r="E95" s="806"/>
      <c r="F95" s="806"/>
      <c r="G95" s="631"/>
      <c r="H95" s="436" t="s">
        <v>1045</v>
      </c>
      <c r="I95" s="425">
        <v>50</v>
      </c>
      <c r="J95" s="631"/>
      <c r="K95" s="631"/>
      <c r="L95" s="631"/>
      <c r="M95" s="718"/>
      <c r="N95" s="718"/>
      <c r="O95" s="718"/>
      <c r="P95" s="718"/>
      <c r="Q95" s="631"/>
      <c r="R95" s="631"/>
    </row>
    <row r="96" spans="1:18" x14ac:dyDescent="0.25">
      <c r="A96" s="214"/>
      <c r="B96" s="214"/>
      <c r="C96" s="214"/>
      <c r="D96" s="207"/>
      <c r="E96" s="213"/>
      <c r="F96" s="213"/>
      <c r="G96" s="207"/>
      <c r="H96" s="212"/>
      <c r="I96" s="211"/>
      <c r="J96" s="207"/>
      <c r="K96" s="210"/>
      <c r="L96" s="210"/>
      <c r="M96" s="208"/>
      <c r="N96" s="209"/>
      <c r="O96" s="208"/>
      <c r="P96" s="208"/>
      <c r="Q96" s="207"/>
      <c r="R96" s="207"/>
    </row>
    <row r="97" spans="13:17" ht="15.75" x14ac:dyDescent="0.25">
      <c r="M97" s="903"/>
      <c r="N97" s="904" t="s">
        <v>35</v>
      </c>
      <c r="O97" s="904"/>
      <c r="P97" s="904"/>
    </row>
    <row r="98" spans="13:17" x14ac:dyDescent="0.25">
      <c r="M98" s="903"/>
      <c r="N98" s="699" t="s">
        <v>36</v>
      </c>
      <c r="O98" s="903" t="s">
        <v>37</v>
      </c>
      <c r="P98" s="903"/>
    </row>
    <row r="99" spans="13:17" x14ac:dyDescent="0.25">
      <c r="M99" s="903"/>
      <c r="N99" s="701"/>
      <c r="O99" s="194">
        <v>2020</v>
      </c>
      <c r="P99" s="194">
        <v>2021</v>
      </c>
    </row>
    <row r="100" spans="13:17" x14ac:dyDescent="0.25">
      <c r="M100" s="206" t="s">
        <v>2931</v>
      </c>
      <c r="N100" s="187">
        <v>46</v>
      </c>
      <c r="O100" s="205">
        <f>M7+M8+M9+M10+M11+M12+M13+M14+M15+M16</f>
        <v>381051.67</v>
      </c>
      <c r="P100" s="204">
        <f>P17+P20+P24+P26+P28+P30+P31+P35+P37+P39+P41+P43+P45+P47+P49+P51+P53+P55+P57+P59+P61+P63+P65+P67+P69+P71+P73+P75+P77+P79+P81+P83+P85+P87+P89+P94</f>
        <v>1193000</v>
      </c>
      <c r="Q100" s="2"/>
    </row>
    <row r="101" spans="13:17" x14ac:dyDescent="0.25">
      <c r="O101" s="2"/>
      <c r="P101" s="2"/>
    </row>
    <row r="102" spans="13:17" x14ac:dyDescent="0.25">
      <c r="O102" s="2"/>
      <c r="P102" s="2"/>
    </row>
  </sheetData>
  <mergeCells count="578">
    <mergeCell ref="G17:G19"/>
    <mergeCell ref="J17:J19"/>
    <mergeCell ref="K17:K19"/>
    <mergeCell ref="L17:L19"/>
    <mergeCell ref="E17:E19"/>
    <mergeCell ref="F17:F19"/>
    <mergeCell ref="R4:R5"/>
    <mergeCell ref="O4:P4"/>
    <mergeCell ref="M4:N4"/>
    <mergeCell ref="Q4:Q5"/>
    <mergeCell ref="M17:M19"/>
    <mergeCell ref="N17:N19"/>
    <mergeCell ref="O17:O19"/>
    <mergeCell ref="P17:P19"/>
    <mergeCell ref="Q17:Q19"/>
    <mergeCell ref="R17:R19"/>
    <mergeCell ref="D20:D23"/>
    <mergeCell ref="E20:E23"/>
    <mergeCell ref="R20:R23"/>
    <mergeCell ref="M20:M23"/>
    <mergeCell ref="N20:N23"/>
    <mergeCell ref="A4:A5"/>
    <mergeCell ref="B4:B5"/>
    <mergeCell ref="C4:C5"/>
    <mergeCell ref="D4:D5"/>
    <mergeCell ref="A17:A19"/>
    <mergeCell ref="K20:K23"/>
    <mergeCell ref="L20:L23"/>
    <mergeCell ref="O20:O23"/>
    <mergeCell ref="P20:P23"/>
    <mergeCell ref="E4:E5"/>
    <mergeCell ref="F20:F23"/>
    <mergeCell ref="Q20:Q23"/>
    <mergeCell ref="F4:F5"/>
    <mergeCell ref="G4:G5"/>
    <mergeCell ref="H4:I4"/>
    <mergeCell ref="J4:J5"/>
    <mergeCell ref="K4:L4"/>
    <mergeCell ref="G20:G23"/>
    <mergeCell ref="J20:J23"/>
    <mergeCell ref="A26:A27"/>
    <mergeCell ref="B26:B27"/>
    <mergeCell ref="C26:C27"/>
    <mergeCell ref="D26:D27"/>
    <mergeCell ref="E26:E27"/>
    <mergeCell ref="F26:F27"/>
    <mergeCell ref="Q24:Q25"/>
    <mergeCell ref="R24:R25"/>
    <mergeCell ref="B17:B19"/>
    <mergeCell ref="C17:C19"/>
    <mergeCell ref="D17:D19"/>
    <mergeCell ref="A20:A23"/>
    <mergeCell ref="A24:A25"/>
    <mergeCell ref="B24:B25"/>
    <mergeCell ref="C24:C25"/>
    <mergeCell ref="D24:D25"/>
    <mergeCell ref="E24:E25"/>
    <mergeCell ref="F24:F25"/>
    <mergeCell ref="G24:G25"/>
    <mergeCell ref="J24:J25"/>
    <mergeCell ref="K24:K25"/>
    <mergeCell ref="L24:L25"/>
    <mergeCell ref="B20:B23"/>
    <mergeCell ref="C20:C23"/>
    <mergeCell ref="J28:J29"/>
    <mergeCell ref="K28:K29"/>
    <mergeCell ref="L28:L29"/>
    <mergeCell ref="M28:M29"/>
    <mergeCell ref="P26:P27"/>
    <mergeCell ref="Q26:Q27"/>
    <mergeCell ref="O28:O29"/>
    <mergeCell ref="P28:P29"/>
    <mergeCell ref="M24:M25"/>
    <mergeCell ref="N24:N25"/>
    <mergeCell ref="O24:O25"/>
    <mergeCell ref="P24:P25"/>
    <mergeCell ref="F31:F34"/>
    <mergeCell ref="G31:G34"/>
    <mergeCell ref="J31:J34"/>
    <mergeCell ref="K31:K34"/>
    <mergeCell ref="L31:L34"/>
    <mergeCell ref="P35:P36"/>
    <mergeCell ref="R26:R27"/>
    <mergeCell ref="A28:A29"/>
    <mergeCell ref="B28:B29"/>
    <mergeCell ref="C28:C29"/>
    <mergeCell ref="D28:D29"/>
    <mergeCell ref="E28:E29"/>
    <mergeCell ref="G26:G27"/>
    <mergeCell ref="J26:J27"/>
    <mergeCell ref="K26:K27"/>
    <mergeCell ref="L26:L27"/>
    <mergeCell ref="M26:M27"/>
    <mergeCell ref="N26:N27"/>
    <mergeCell ref="R28:R29"/>
    <mergeCell ref="N28:N29"/>
    <mergeCell ref="O26:O27"/>
    <mergeCell ref="Q28:Q29"/>
    <mergeCell ref="F28:F29"/>
    <mergeCell ref="G28:G29"/>
    <mergeCell ref="F37:F38"/>
    <mergeCell ref="G37:G38"/>
    <mergeCell ref="J37:J38"/>
    <mergeCell ref="K37:K38"/>
    <mergeCell ref="N35:N36"/>
    <mergeCell ref="O35:O36"/>
    <mergeCell ref="R35:R36"/>
    <mergeCell ref="A31:A34"/>
    <mergeCell ref="B31:B34"/>
    <mergeCell ref="C31:C34"/>
    <mergeCell ref="D31:D34"/>
    <mergeCell ref="F35:F36"/>
    <mergeCell ref="G35:G36"/>
    <mergeCell ref="J35:J36"/>
    <mergeCell ref="K35:K36"/>
    <mergeCell ref="L35:L36"/>
    <mergeCell ref="M35:M36"/>
    <mergeCell ref="M31:M34"/>
    <mergeCell ref="N31:N34"/>
    <mergeCell ref="O31:O34"/>
    <mergeCell ref="P31:P34"/>
    <mergeCell ref="Q31:Q34"/>
    <mergeCell ref="R31:R34"/>
    <mergeCell ref="E31:E34"/>
    <mergeCell ref="A35:A36"/>
    <mergeCell ref="B35:B36"/>
    <mergeCell ref="C35:C36"/>
    <mergeCell ref="D35:D36"/>
    <mergeCell ref="E35:E36"/>
    <mergeCell ref="A37:A38"/>
    <mergeCell ref="B37:B38"/>
    <mergeCell ref="C37:C38"/>
    <mergeCell ref="D37:D38"/>
    <mergeCell ref="E37:E38"/>
    <mergeCell ref="Q35:Q36"/>
    <mergeCell ref="G39:G40"/>
    <mergeCell ref="J39:J40"/>
    <mergeCell ref="K39:K40"/>
    <mergeCell ref="L39:L40"/>
    <mergeCell ref="M39:M40"/>
    <mergeCell ref="N39:N40"/>
    <mergeCell ref="P39:P40"/>
    <mergeCell ref="Q39:Q40"/>
    <mergeCell ref="L37:L38"/>
    <mergeCell ref="M37:M38"/>
    <mergeCell ref="N37:N38"/>
    <mergeCell ref="O37:O38"/>
    <mergeCell ref="R39:R40"/>
    <mergeCell ref="P37:P38"/>
    <mergeCell ref="Q37:Q38"/>
    <mergeCell ref="R37:R38"/>
    <mergeCell ref="A39:A40"/>
    <mergeCell ref="B39:B40"/>
    <mergeCell ref="A41:A42"/>
    <mergeCell ref="B41:B42"/>
    <mergeCell ref="C41:C42"/>
    <mergeCell ref="D41:D42"/>
    <mergeCell ref="E41:E42"/>
    <mergeCell ref="O39:O40"/>
    <mergeCell ref="C39:C40"/>
    <mergeCell ref="D39:D40"/>
    <mergeCell ref="E39:E40"/>
    <mergeCell ref="F39:F40"/>
    <mergeCell ref="M41:M42"/>
    <mergeCell ref="N41:N42"/>
    <mergeCell ref="O41:O42"/>
    <mergeCell ref="P41:P42"/>
    <mergeCell ref="Q41:Q42"/>
    <mergeCell ref="F41:F42"/>
    <mergeCell ref="G41:G42"/>
    <mergeCell ref="R41:R42"/>
    <mergeCell ref="K41:K42"/>
    <mergeCell ref="L41:L42"/>
    <mergeCell ref="K43:K44"/>
    <mergeCell ref="L43:L44"/>
    <mergeCell ref="M43:M44"/>
    <mergeCell ref="N43:N44"/>
    <mergeCell ref="O43:O44"/>
    <mergeCell ref="P43:P44"/>
    <mergeCell ref="J45:J46"/>
    <mergeCell ref="K45:K46"/>
    <mergeCell ref="L45:L46"/>
    <mergeCell ref="M45:M46"/>
    <mergeCell ref="N45:N46"/>
    <mergeCell ref="O45:O46"/>
    <mergeCell ref="J43:J44"/>
    <mergeCell ref="J41:J42"/>
    <mergeCell ref="P47:P48"/>
    <mergeCell ref="Q47:Q48"/>
    <mergeCell ref="R47:R48"/>
    <mergeCell ref="Q43:Q44"/>
    <mergeCell ref="R43:R44"/>
    <mergeCell ref="A45:A46"/>
    <mergeCell ref="B45:B46"/>
    <mergeCell ref="C45:C46"/>
    <mergeCell ref="D45:D46"/>
    <mergeCell ref="E45:E46"/>
    <mergeCell ref="F45:F46"/>
    <mergeCell ref="G45:G46"/>
    <mergeCell ref="P45:P46"/>
    <mergeCell ref="Q45:Q46"/>
    <mergeCell ref="R45:R46"/>
    <mergeCell ref="A43:A44"/>
    <mergeCell ref="B43:B44"/>
    <mergeCell ref="C43:C44"/>
    <mergeCell ref="D43:D44"/>
    <mergeCell ref="E43:E44"/>
    <mergeCell ref="F43:F44"/>
    <mergeCell ref="G43:G44"/>
    <mergeCell ref="A47:A48"/>
    <mergeCell ref="B47:B48"/>
    <mergeCell ref="A49:A50"/>
    <mergeCell ref="B49:B50"/>
    <mergeCell ref="C49:C50"/>
    <mergeCell ref="D49:D50"/>
    <mergeCell ref="E49:E50"/>
    <mergeCell ref="O47:O48"/>
    <mergeCell ref="C47:C48"/>
    <mergeCell ref="D47:D48"/>
    <mergeCell ref="E47:E48"/>
    <mergeCell ref="F47:F48"/>
    <mergeCell ref="M49:M50"/>
    <mergeCell ref="N49:N50"/>
    <mergeCell ref="O49:O50"/>
    <mergeCell ref="G47:G48"/>
    <mergeCell ref="J47:J48"/>
    <mergeCell ref="K47:K48"/>
    <mergeCell ref="L47:L48"/>
    <mergeCell ref="M47:M48"/>
    <mergeCell ref="N47:N48"/>
    <mergeCell ref="P49:P50"/>
    <mergeCell ref="Q49:Q50"/>
    <mergeCell ref="F49:F50"/>
    <mergeCell ref="G49:G50"/>
    <mergeCell ref="R49:R50"/>
    <mergeCell ref="A51:A52"/>
    <mergeCell ref="B51:B52"/>
    <mergeCell ref="C51:C52"/>
    <mergeCell ref="D51:D52"/>
    <mergeCell ref="E51:E52"/>
    <mergeCell ref="F51:F52"/>
    <mergeCell ref="G51:G52"/>
    <mergeCell ref="J51:J52"/>
    <mergeCell ref="J49:J50"/>
    <mergeCell ref="K49:K50"/>
    <mergeCell ref="L49:L50"/>
    <mergeCell ref="K51:K52"/>
    <mergeCell ref="L51:L52"/>
    <mergeCell ref="M51:M52"/>
    <mergeCell ref="N51:N52"/>
    <mergeCell ref="O51:O52"/>
    <mergeCell ref="P51:P52"/>
    <mergeCell ref="Q51:Q52"/>
    <mergeCell ref="R51:R52"/>
    <mergeCell ref="A53:A54"/>
    <mergeCell ref="B53:B54"/>
    <mergeCell ref="C53:C54"/>
    <mergeCell ref="D53:D54"/>
    <mergeCell ref="E53:E54"/>
    <mergeCell ref="F53:F54"/>
    <mergeCell ref="G53:G54"/>
    <mergeCell ref="P53:P54"/>
    <mergeCell ref="Q53:Q54"/>
    <mergeCell ref="R53:R54"/>
    <mergeCell ref="P55:P56"/>
    <mergeCell ref="Q55:Q56"/>
    <mergeCell ref="R55:R56"/>
    <mergeCell ref="J53:J54"/>
    <mergeCell ref="K53:K54"/>
    <mergeCell ref="L53:L54"/>
    <mergeCell ref="M53:M54"/>
    <mergeCell ref="N53:N54"/>
    <mergeCell ref="O53:O54"/>
    <mergeCell ref="A55:A56"/>
    <mergeCell ref="B55:B56"/>
    <mergeCell ref="A57:A58"/>
    <mergeCell ref="B57:B58"/>
    <mergeCell ref="C57:C58"/>
    <mergeCell ref="D57:D58"/>
    <mergeCell ref="E57:E58"/>
    <mergeCell ref="O55:O56"/>
    <mergeCell ref="C55:C56"/>
    <mergeCell ref="D55:D56"/>
    <mergeCell ref="E55:E56"/>
    <mergeCell ref="F55:F56"/>
    <mergeCell ref="M57:M58"/>
    <mergeCell ref="N57:N58"/>
    <mergeCell ref="O57:O58"/>
    <mergeCell ref="G55:G56"/>
    <mergeCell ref="J55:J56"/>
    <mergeCell ref="K55:K56"/>
    <mergeCell ref="L55:L56"/>
    <mergeCell ref="M55:M56"/>
    <mergeCell ref="N55:N56"/>
    <mergeCell ref="P57:P58"/>
    <mergeCell ref="Q57:Q58"/>
    <mergeCell ref="F57:F58"/>
    <mergeCell ref="G57:G58"/>
    <mergeCell ref="R57:R58"/>
    <mergeCell ref="A59:A60"/>
    <mergeCell ref="B59:B60"/>
    <mergeCell ref="C59:C60"/>
    <mergeCell ref="D59:D60"/>
    <mergeCell ref="E59:E60"/>
    <mergeCell ref="F59:F60"/>
    <mergeCell ref="G59:G60"/>
    <mergeCell ref="J59:J60"/>
    <mergeCell ref="J57:J58"/>
    <mergeCell ref="K57:K58"/>
    <mergeCell ref="L57:L58"/>
    <mergeCell ref="K59:K60"/>
    <mergeCell ref="L59:L60"/>
    <mergeCell ref="M59:M60"/>
    <mergeCell ref="N59:N60"/>
    <mergeCell ref="O59:O60"/>
    <mergeCell ref="P59:P60"/>
    <mergeCell ref="Q59:Q60"/>
    <mergeCell ref="R59:R60"/>
    <mergeCell ref="A61:A62"/>
    <mergeCell ref="B61:B62"/>
    <mergeCell ref="C61:C62"/>
    <mergeCell ref="D61:D62"/>
    <mergeCell ref="E61:E62"/>
    <mergeCell ref="F61:F62"/>
    <mergeCell ref="G61:G62"/>
    <mergeCell ref="P61:P62"/>
    <mergeCell ref="Q61:Q62"/>
    <mergeCell ref="R61:R62"/>
    <mergeCell ref="P63:P64"/>
    <mergeCell ref="Q63:Q64"/>
    <mergeCell ref="R63:R64"/>
    <mergeCell ref="J61:J62"/>
    <mergeCell ref="K61:K62"/>
    <mergeCell ref="L61:L62"/>
    <mergeCell ref="M61:M62"/>
    <mergeCell ref="N61:N62"/>
    <mergeCell ref="O61:O62"/>
    <mergeCell ref="A63:A64"/>
    <mergeCell ref="B63:B64"/>
    <mergeCell ref="A65:A66"/>
    <mergeCell ref="B65:B66"/>
    <mergeCell ref="C65:C66"/>
    <mergeCell ref="D65:D66"/>
    <mergeCell ref="E65:E66"/>
    <mergeCell ref="O63:O64"/>
    <mergeCell ref="C63:C64"/>
    <mergeCell ref="D63:D64"/>
    <mergeCell ref="E63:E64"/>
    <mergeCell ref="F63:F64"/>
    <mergeCell ref="M65:M66"/>
    <mergeCell ref="N65:N66"/>
    <mergeCell ref="O65:O66"/>
    <mergeCell ref="G63:G64"/>
    <mergeCell ref="J63:J64"/>
    <mergeCell ref="K63:K64"/>
    <mergeCell ref="L63:L64"/>
    <mergeCell ref="M63:M64"/>
    <mergeCell ref="N63:N64"/>
    <mergeCell ref="P65:P66"/>
    <mergeCell ref="Q65:Q66"/>
    <mergeCell ref="F65:F66"/>
    <mergeCell ref="G65:G66"/>
    <mergeCell ref="R65:R66"/>
    <mergeCell ref="A67:A68"/>
    <mergeCell ref="B67:B68"/>
    <mergeCell ref="C67:C68"/>
    <mergeCell ref="D67:D68"/>
    <mergeCell ref="E67:E68"/>
    <mergeCell ref="F67:F68"/>
    <mergeCell ref="G67:G68"/>
    <mergeCell ref="J67:J68"/>
    <mergeCell ref="J65:J66"/>
    <mergeCell ref="K65:K66"/>
    <mergeCell ref="L65:L66"/>
    <mergeCell ref="K67:K68"/>
    <mergeCell ref="L67:L68"/>
    <mergeCell ref="M67:M68"/>
    <mergeCell ref="N67:N68"/>
    <mergeCell ref="O67:O68"/>
    <mergeCell ref="P67:P68"/>
    <mergeCell ref="Q67:Q68"/>
    <mergeCell ref="R67:R68"/>
    <mergeCell ref="A69:A70"/>
    <mergeCell ref="B69:B70"/>
    <mergeCell ref="C69:C70"/>
    <mergeCell ref="D69:D70"/>
    <mergeCell ref="E69:E70"/>
    <mergeCell ref="F69:F70"/>
    <mergeCell ref="G69:G70"/>
    <mergeCell ref="P69:P70"/>
    <mergeCell ref="Q69:Q70"/>
    <mergeCell ref="R69:R70"/>
    <mergeCell ref="P71:P72"/>
    <mergeCell ref="Q71:Q72"/>
    <mergeCell ref="R71:R72"/>
    <mergeCell ref="J69:J70"/>
    <mergeCell ref="K69:K70"/>
    <mergeCell ref="L69:L70"/>
    <mergeCell ref="M69:M70"/>
    <mergeCell ref="N69:N70"/>
    <mergeCell ref="O69:O70"/>
    <mergeCell ref="A71:A72"/>
    <mergeCell ref="B71:B72"/>
    <mergeCell ref="A73:A74"/>
    <mergeCell ref="B73:B74"/>
    <mergeCell ref="C73:C74"/>
    <mergeCell ref="D73:D74"/>
    <mergeCell ref="E73:E74"/>
    <mergeCell ref="O71:O72"/>
    <mergeCell ref="C71:C72"/>
    <mergeCell ref="D71:D72"/>
    <mergeCell ref="E71:E72"/>
    <mergeCell ref="F71:F72"/>
    <mergeCell ref="M73:M74"/>
    <mergeCell ref="N73:N74"/>
    <mergeCell ref="O73:O74"/>
    <mergeCell ref="G71:G72"/>
    <mergeCell ref="J71:J72"/>
    <mergeCell ref="K71:K72"/>
    <mergeCell ref="L71:L72"/>
    <mergeCell ref="M71:M72"/>
    <mergeCell ref="N71:N72"/>
    <mergeCell ref="P73:P74"/>
    <mergeCell ref="Q73:Q74"/>
    <mergeCell ref="F73:F74"/>
    <mergeCell ref="G73:G74"/>
    <mergeCell ref="R73:R74"/>
    <mergeCell ref="A75:A76"/>
    <mergeCell ref="B75:B76"/>
    <mergeCell ref="C75:C76"/>
    <mergeCell ref="D75:D76"/>
    <mergeCell ref="E75:E76"/>
    <mergeCell ref="F75:F76"/>
    <mergeCell ref="G75:G76"/>
    <mergeCell ref="J75:J76"/>
    <mergeCell ref="J73:J74"/>
    <mergeCell ref="K73:K74"/>
    <mergeCell ref="L73:L74"/>
    <mergeCell ref="K75:K76"/>
    <mergeCell ref="L75:L76"/>
    <mergeCell ref="M75:M76"/>
    <mergeCell ref="N75:N76"/>
    <mergeCell ref="O75:O76"/>
    <mergeCell ref="P75:P76"/>
    <mergeCell ref="Q75:Q76"/>
    <mergeCell ref="R75:R76"/>
    <mergeCell ref="D77:D78"/>
    <mergeCell ref="E77:E78"/>
    <mergeCell ref="F77:F78"/>
    <mergeCell ref="G77:G78"/>
    <mergeCell ref="J79:J80"/>
    <mergeCell ref="K79:K80"/>
    <mergeCell ref="A79:A80"/>
    <mergeCell ref="B79:B80"/>
    <mergeCell ref="C79:C80"/>
    <mergeCell ref="D79:D80"/>
    <mergeCell ref="E79:E80"/>
    <mergeCell ref="F79:F80"/>
    <mergeCell ref="G79:G80"/>
    <mergeCell ref="J77:J78"/>
    <mergeCell ref="K77:K78"/>
    <mergeCell ref="O77:O78"/>
    <mergeCell ref="P77:P78"/>
    <mergeCell ref="Q77:Q78"/>
    <mergeCell ref="R77:R78"/>
    <mergeCell ref="A81:A82"/>
    <mergeCell ref="B81:B82"/>
    <mergeCell ref="C81:C82"/>
    <mergeCell ref="D81:D82"/>
    <mergeCell ref="E81:E82"/>
    <mergeCell ref="J81:J82"/>
    <mergeCell ref="K81:K82"/>
    <mergeCell ref="L81:L82"/>
    <mergeCell ref="O81:O82"/>
    <mergeCell ref="P81:P82"/>
    <mergeCell ref="O79:O80"/>
    <mergeCell ref="R81:R82"/>
    <mergeCell ref="Q81:Q82"/>
    <mergeCell ref="R79:R80"/>
    <mergeCell ref="L79:L80"/>
    <mergeCell ref="M79:M80"/>
    <mergeCell ref="N79:N80"/>
    <mergeCell ref="A77:A78"/>
    <mergeCell ref="B77:B78"/>
    <mergeCell ref="C77:C78"/>
    <mergeCell ref="M81:M82"/>
    <mergeCell ref="N81:N82"/>
    <mergeCell ref="F83:F84"/>
    <mergeCell ref="G83:G84"/>
    <mergeCell ref="J83:J84"/>
    <mergeCell ref="K83:K84"/>
    <mergeCell ref="L83:L84"/>
    <mergeCell ref="M83:M84"/>
    <mergeCell ref="L77:L78"/>
    <mergeCell ref="M77:M78"/>
    <mergeCell ref="N77:N78"/>
    <mergeCell ref="P79:P80"/>
    <mergeCell ref="Q79:Q80"/>
    <mergeCell ref="Q83:Q84"/>
    <mergeCell ref="R83:R84"/>
    <mergeCell ref="A85:A86"/>
    <mergeCell ref="B85:B86"/>
    <mergeCell ref="C85:C86"/>
    <mergeCell ref="D85:D86"/>
    <mergeCell ref="E85:E86"/>
    <mergeCell ref="F85:F86"/>
    <mergeCell ref="G85:G86"/>
    <mergeCell ref="N83:N84"/>
    <mergeCell ref="O83:O84"/>
    <mergeCell ref="P83:P84"/>
    <mergeCell ref="P85:P86"/>
    <mergeCell ref="Q85:Q86"/>
    <mergeCell ref="R85:R86"/>
    <mergeCell ref="A83:A84"/>
    <mergeCell ref="B83:B84"/>
    <mergeCell ref="C83:C84"/>
    <mergeCell ref="D83:D84"/>
    <mergeCell ref="E83:E84"/>
    <mergeCell ref="F81:F82"/>
    <mergeCell ref="G81:G82"/>
    <mergeCell ref="R87:R88"/>
    <mergeCell ref="N89:N93"/>
    <mergeCell ref="J85:J86"/>
    <mergeCell ref="K85:K86"/>
    <mergeCell ref="L85:L86"/>
    <mergeCell ref="M85:M86"/>
    <mergeCell ref="N85:N86"/>
    <mergeCell ref="O85:O86"/>
    <mergeCell ref="P94:P95"/>
    <mergeCell ref="M89:M93"/>
    <mergeCell ref="O87:O88"/>
    <mergeCell ref="P87:P88"/>
    <mergeCell ref="Q87:Q88"/>
    <mergeCell ref="A89:A93"/>
    <mergeCell ref="B89:B93"/>
    <mergeCell ref="C89:C93"/>
    <mergeCell ref="D89:D93"/>
    <mergeCell ref="E89:E93"/>
    <mergeCell ref="G89:G93"/>
    <mergeCell ref="L87:L88"/>
    <mergeCell ref="M87:M88"/>
    <mergeCell ref="N87:N88"/>
    <mergeCell ref="J89:J93"/>
    <mergeCell ref="K89:K93"/>
    <mergeCell ref="L89:L93"/>
    <mergeCell ref="A87:A88"/>
    <mergeCell ref="B87:B88"/>
    <mergeCell ref="C87:C88"/>
    <mergeCell ref="D87:D88"/>
    <mergeCell ref="E87:E88"/>
    <mergeCell ref="F87:F88"/>
    <mergeCell ref="G87:G88"/>
    <mergeCell ref="J87:J88"/>
    <mergeCell ref="K87:K88"/>
    <mergeCell ref="M97:M99"/>
    <mergeCell ref="N97:P97"/>
    <mergeCell ref="O98:P98"/>
    <mergeCell ref="N98:N99"/>
    <mergeCell ref="K94:K95"/>
    <mergeCell ref="L94:L95"/>
    <mergeCell ref="M94:M95"/>
    <mergeCell ref="R89:R93"/>
    <mergeCell ref="A94:A95"/>
    <mergeCell ref="B94:B95"/>
    <mergeCell ref="C94:C95"/>
    <mergeCell ref="D94:D95"/>
    <mergeCell ref="E94:E95"/>
    <mergeCell ref="F94:F95"/>
    <mergeCell ref="G94:G95"/>
    <mergeCell ref="J94:J95"/>
    <mergeCell ref="Q94:Q95"/>
    <mergeCell ref="R94:R95"/>
    <mergeCell ref="O89:O93"/>
    <mergeCell ref="P89:P93"/>
    <mergeCell ref="Q89:Q93"/>
    <mergeCell ref="F89:F93"/>
    <mergeCell ref="N94:N95"/>
    <mergeCell ref="O94:O9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3D9A1-C998-4EEC-8454-83D4E2318D72}">
  <dimension ref="A2:AF960"/>
  <sheetViews>
    <sheetView topLeftCell="A40" zoomScale="50" zoomScaleNormal="50" workbookViewId="0">
      <selection activeCell="T15" sqref="T15"/>
    </sheetView>
  </sheetViews>
  <sheetFormatPr defaultColWidth="14.42578125" defaultRowHeight="15" x14ac:dyDescent="0.25"/>
  <cols>
    <col min="1" max="1" width="4.140625" style="41" customWidth="1"/>
    <col min="2" max="2" width="10.140625" style="9" customWidth="1"/>
    <col min="3" max="3" width="8.140625" style="9" customWidth="1"/>
    <col min="4" max="4" width="11" style="9" customWidth="1"/>
    <col min="5" max="5" width="40" style="41" customWidth="1"/>
    <col min="6" max="6" width="57.140625" style="217" customWidth="1"/>
    <col min="7" max="7" width="19.28515625" style="41" customWidth="1"/>
    <col min="8" max="8" width="18.28515625" style="94" customWidth="1"/>
    <col min="9" max="9" width="12.85546875" style="41" customWidth="1"/>
    <col min="10" max="10" width="28.140625" style="41" customWidth="1"/>
    <col min="11" max="11" width="10.5703125" style="41" customWidth="1"/>
    <col min="12" max="12" width="12.42578125" style="41" customWidth="1"/>
    <col min="13" max="13" width="14.7109375" style="41" customWidth="1"/>
    <col min="14" max="14" width="16.5703125" style="41" customWidth="1"/>
    <col min="15" max="15" width="16.42578125" style="41" customWidth="1"/>
    <col min="16" max="16" width="15.5703125" style="41" customWidth="1"/>
    <col min="17" max="17" width="18" style="41" customWidth="1"/>
    <col min="18" max="18" width="16.28515625" style="41" customWidth="1"/>
    <col min="19" max="32" width="14.42578125" style="23"/>
    <col min="33" max="16384" width="14.42578125" style="41"/>
  </cols>
  <sheetData>
    <row r="2" spans="1:32" x14ac:dyDescent="0.25">
      <c r="A2" s="216" t="s">
        <v>2898</v>
      </c>
    </row>
    <row r="3" spans="1:32" ht="15.75" customHeight="1" x14ac:dyDescent="0.25">
      <c r="A3" s="218"/>
      <c r="B3" s="221"/>
      <c r="C3" s="221"/>
      <c r="D3" s="221"/>
      <c r="E3" s="218"/>
      <c r="F3" s="220"/>
      <c r="G3" s="222"/>
      <c r="H3" s="219"/>
      <c r="I3" s="222"/>
      <c r="J3" s="218"/>
      <c r="K3" s="218"/>
      <c r="L3" s="218"/>
      <c r="M3" s="244"/>
      <c r="N3" s="244"/>
      <c r="O3" s="244"/>
      <c r="P3" s="244"/>
      <c r="Q3" s="218"/>
      <c r="R3" s="218"/>
    </row>
    <row r="4" spans="1:32" ht="45.75" customHeight="1" x14ac:dyDescent="0.25">
      <c r="A4" s="991" t="s">
        <v>0</v>
      </c>
      <c r="B4" s="994" t="s">
        <v>1</v>
      </c>
      <c r="C4" s="994" t="s">
        <v>2</v>
      </c>
      <c r="D4" s="994" t="s">
        <v>3</v>
      </c>
      <c r="E4" s="991" t="s">
        <v>4</v>
      </c>
      <c r="F4" s="991" t="s">
        <v>5</v>
      </c>
      <c r="G4" s="994" t="s">
        <v>6</v>
      </c>
      <c r="H4" s="985" t="s">
        <v>7</v>
      </c>
      <c r="I4" s="986"/>
      <c r="J4" s="991" t="s">
        <v>8</v>
      </c>
      <c r="K4" s="985" t="s">
        <v>9</v>
      </c>
      <c r="L4" s="986"/>
      <c r="M4" s="993" t="s">
        <v>10</v>
      </c>
      <c r="N4" s="986"/>
      <c r="O4" s="993" t="s">
        <v>11</v>
      </c>
      <c r="P4" s="986"/>
      <c r="Q4" s="991" t="s">
        <v>12</v>
      </c>
      <c r="R4" s="994" t="s">
        <v>13</v>
      </c>
    </row>
    <row r="5" spans="1:32" ht="30" customHeight="1" x14ac:dyDescent="0.25">
      <c r="A5" s="992"/>
      <c r="B5" s="995"/>
      <c r="C5" s="995"/>
      <c r="D5" s="995"/>
      <c r="E5" s="992"/>
      <c r="F5" s="995"/>
      <c r="G5" s="999"/>
      <c r="H5" s="243" t="s">
        <v>14</v>
      </c>
      <c r="I5" s="237" t="s">
        <v>15</v>
      </c>
      <c r="J5" s="992"/>
      <c r="K5" s="240">
        <v>2020</v>
      </c>
      <c r="L5" s="240">
        <v>2021</v>
      </c>
      <c r="M5" s="242">
        <v>2020</v>
      </c>
      <c r="N5" s="242">
        <v>2021</v>
      </c>
      <c r="O5" s="242">
        <v>2020</v>
      </c>
      <c r="P5" s="242">
        <v>2021</v>
      </c>
      <c r="Q5" s="992"/>
      <c r="R5" s="992"/>
    </row>
    <row r="6" spans="1:32" s="9" customFormat="1" ht="15.75" customHeight="1" x14ac:dyDescent="0.25">
      <c r="A6" s="238" t="s">
        <v>16</v>
      </c>
      <c r="B6" s="237" t="s">
        <v>17</v>
      </c>
      <c r="C6" s="237" t="s">
        <v>18</v>
      </c>
      <c r="D6" s="237" t="s">
        <v>19</v>
      </c>
      <c r="E6" s="238" t="s">
        <v>20</v>
      </c>
      <c r="F6" s="241" t="s">
        <v>21</v>
      </c>
      <c r="G6" s="238" t="s">
        <v>22</v>
      </c>
      <c r="H6" s="237" t="s">
        <v>23</v>
      </c>
      <c r="I6" s="237" t="s">
        <v>24</v>
      </c>
      <c r="J6" s="238" t="s">
        <v>25</v>
      </c>
      <c r="K6" s="240" t="s">
        <v>26</v>
      </c>
      <c r="L6" s="240" t="s">
        <v>27</v>
      </c>
      <c r="M6" s="239" t="s">
        <v>28</v>
      </c>
      <c r="N6" s="239" t="s">
        <v>29</v>
      </c>
      <c r="O6" s="239" t="s">
        <v>30</v>
      </c>
      <c r="P6" s="239" t="s">
        <v>31</v>
      </c>
      <c r="Q6" s="238" t="s">
        <v>32</v>
      </c>
      <c r="R6" s="237" t="s">
        <v>33</v>
      </c>
      <c r="S6" s="1227"/>
      <c r="T6" s="1227"/>
      <c r="U6" s="1227"/>
      <c r="V6" s="1227"/>
      <c r="W6" s="1227"/>
      <c r="X6" s="1227"/>
      <c r="Y6" s="1227"/>
      <c r="Z6" s="1227"/>
      <c r="AA6" s="1227"/>
      <c r="AB6" s="1227"/>
      <c r="AC6" s="1227"/>
      <c r="AD6" s="1227"/>
      <c r="AE6" s="1227"/>
      <c r="AF6" s="1227"/>
    </row>
    <row r="7" spans="1:32" ht="33" customHeight="1" x14ac:dyDescent="0.25">
      <c r="A7" s="987">
        <v>1</v>
      </c>
      <c r="B7" s="987">
        <v>1</v>
      </c>
      <c r="C7" s="987">
        <v>4</v>
      </c>
      <c r="D7" s="987">
        <v>2</v>
      </c>
      <c r="E7" s="987" t="s">
        <v>1693</v>
      </c>
      <c r="F7" s="997" t="s">
        <v>1692</v>
      </c>
      <c r="G7" s="987" t="s">
        <v>1637</v>
      </c>
      <c r="H7" s="236" t="s">
        <v>1636</v>
      </c>
      <c r="I7" s="235">
        <v>2</v>
      </c>
      <c r="J7" s="987" t="s">
        <v>1659</v>
      </c>
      <c r="K7" s="987" t="s">
        <v>1658</v>
      </c>
      <c r="L7" s="989"/>
      <c r="M7" s="990">
        <v>500000</v>
      </c>
      <c r="N7" s="989"/>
      <c r="O7" s="990">
        <v>250000</v>
      </c>
      <c r="P7" s="989"/>
      <c r="Q7" s="987" t="s">
        <v>1639</v>
      </c>
      <c r="R7" s="987" t="s">
        <v>1638</v>
      </c>
    </row>
    <row r="8" spans="1:32" ht="33" customHeight="1" x14ac:dyDescent="0.25">
      <c r="A8" s="996"/>
      <c r="B8" s="996"/>
      <c r="C8" s="996"/>
      <c r="D8" s="996"/>
      <c r="E8" s="988"/>
      <c r="F8" s="998"/>
      <c r="G8" s="992"/>
      <c r="H8" s="236" t="s">
        <v>1633</v>
      </c>
      <c r="I8" s="235">
        <v>500</v>
      </c>
      <c r="J8" s="988"/>
      <c r="K8" s="988"/>
      <c r="L8" s="988"/>
      <c r="M8" s="988"/>
      <c r="N8" s="988"/>
      <c r="O8" s="988"/>
      <c r="P8" s="988"/>
      <c r="Q8" s="988"/>
      <c r="R8" s="988"/>
    </row>
    <row r="9" spans="1:32" ht="33" customHeight="1" x14ac:dyDescent="0.25">
      <c r="A9" s="996"/>
      <c r="B9" s="996"/>
      <c r="C9" s="996"/>
      <c r="D9" s="996"/>
      <c r="E9" s="988"/>
      <c r="F9" s="998"/>
      <c r="G9" s="987" t="s">
        <v>1691</v>
      </c>
      <c r="H9" s="236" t="s">
        <v>1690</v>
      </c>
      <c r="I9" s="235">
        <v>2</v>
      </c>
      <c r="J9" s="988"/>
      <c r="K9" s="988"/>
      <c r="L9" s="988"/>
      <c r="M9" s="988"/>
      <c r="N9" s="988"/>
      <c r="O9" s="988"/>
      <c r="P9" s="988"/>
      <c r="Q9" s="988"/>
      <c r="R9" s="988"/>
    </row>
    <row r="10" spans="1:32" ht="25.5" customHeight="1" x14ac:dyDescent="0.25">
      <c r="A10" s="996"/>
      <c r="B10" s="996"/>
      <c r="C10" s="996"/>
      <c r="D10" s="996"/>
      <c r="E10" s="988"/>
      <c r="F10" s="998"/>
      <c r="G10" s="992"/>
      <c r="H10" s="236" t="s">
        <v>1655</v>
      </c>
      <c r="I10" s="235">
        <v>30000</v>
      </c>
      <c r="J10" s="988"/>
      <c r="K10" s="988"/>
      <c r="L10" s="988"/>
      <c r="M10" s="988"/>
      <c r="N10" s="988"/>
      <c r="O10" s="988"/>
      <c r="P10" s="988"/>
      <c r="Q10" s="988"/>
      <c r="R10" s="988"/>
    </row>
    <row r="11" spans="1:32" ht="40.5" customHeight="1" x14ac:dyDescent="0.25">
      <c r="A11" s="996"/>
      <c r="B11" s="996"/>
      <c r="C11" s="996"/>
      <c r="D11" s="996"/>
      <c r="E11" s="988"/>
      <c r="F11" s="998"/>
      <c r="G11" s="987" t="s">
        <v>1664</v>
      </c>
      <c r="H11" s="236" t="s">
        <v>1663</v>
      </c>
      <c r="I11" s="235">
        <v>15</v>
      </c>
      <c r="J11" s="988"/>
      <c r="K11" s="988"/>
      <c r="L11" s="988"/>
      <c r="M11" s="988"/>
      <c r="N11" s="988"/>
      <c r="O11" s="988"/>
      <c r="P11" s="988"/>
      <c r="Q11" s="988"/>
      <c r="R11" s="988"/>
    </row>
    <row r="12" spans="1:32" ht="73.5" customHeight="1" x14ac:dyDescent="0.25">
      <c r="A12" s="996"/>
      <c r="B12" s="996"/>
      <c r="C12" s="996"/>
      <c r="D12" s="996"/>
      <c r="E12" s="988"/>
      <c r="F12" s="998"/>
      <c r="G12" s="1000"/>
      <c r="H12" s="236" t="s">
        <v>1689</v>
      </c>
      <c r="I12" s="235">
        <v>500</v>
      </c>
      <c r="J12" s="988"/>
      <c r="K12" s="988"/>
      <c r="L12" s="988"/>
      <c r="M12" s="988"/>
      <c r="N12" s="988"/>
      <c r="O12" s="988"/>
      <c r="P12" s="988"/>
      <c r="Q12" s="988"/>
      <c r="R12" s="988"/>
    </row>
    <row r="13" spans="1:32" s="232" customFormat="1" ht="99" customHeight="1" x14ac:dyDescent="0.2">
      <c r="A13" s="1001">
        <v>2</v>
      </c>
      <c r="B13" s="1001">
        <v>1</v>
      </c>
      <c r="C13" s="1001">
        <v>4</v>
      </c>
      <c r="D13" s="1001">
        <v>2</v>
      </c>
      <c r="E13" s="1005" t="s">
        <v>1688</v>
      </c>
      <c r="F13" s="1002" t="s">
        <v>1687</v>
      </c>
      <c r="G13" s="1001" t="s">
        <v>1686</v>
      </c>
      <c r="H13" s="236" t="s">
        <v>1685</v>
      </c>
      <c r="I13" s="235">
        <v>8</v>
      </c>
      <c r="J13" s="987" t="s">
        <v>1684</v>
      </c>
      <c r="K13" s="987" t="s">
        <v>1683</v>
      </c>
      <c r="L13" s="1004"/>
      <c r="M13" s="1003">
        <v>50000</v>
      </c>
      <c r="N13" s="989"/>
      <c r="O13" s="1003">
        <v>50000</v>
      </c>
      <c r="P13" s="989"/>
      <c r="Q13" s="987" t="s">
        <v>1639</v>
      </c>
      <c r="R13" s="987" t="s">
        <v>1638</v>
      </c>
      <c r="S13" s="1228"/>
      <c r="T13" s="1228"/>
      <c r="U13" s="1228"/>
      <c r="V13" s="1228"/>
      <c r="W13" s="1228"/>
      <c r="X13" s="1228"/>
      <c r="Y13" s="1228"/>
      <c r="Z13" s="1228"/>
      <c r="AA13" s="1228"/>
      <c r="AB13" s="1228"/>
      <c r="AC13" s="1228"/>
      <c r="AD13" s="1228"/>
      <c r="AE13" s="1228"/>
      <c r="AF13" s="1228"/>
    </row>
    <row r="14" spans="1:32" s="232" customFormat="1" ht="118.5" customHeight="1" x14ac:dyDescent="0.2">
      <c r="A14" s="988"/>
      <c r="B14" s="996"/>
      <c r="C14" s="996"/>
      <c r="D14" s="996"/>
      <c r="E14" s="988"/>
      <c r="F14" s="998"/>
      <c r="G14" s="988"/>
      <c r="H14" s="234" t="s">
        <v>1682</v>
      </c>
      <c r="I14" s="233">
        <v>16</v>
      </c>
      <c r="J14" s="988"/>
      <c r="K14" s="988"/>
      <c r="L14" s="988"/>
      <c r="M14" s="988"/>
      <c r="N14" s="988"/>
      <c r="O14" s="988"/>
      <c r="P14" s="988"/>
      <c r="Q14" s="988"/>
      <c r="R14" s="988"/>
      <c r="S14" s="1228"/>
      <c r="T14" s="1228"/>
      <c r="U14" s="1228"/>
      <c r="V14" s="1228"/>
      <c r="W14" s="1228"/>
      <c r="X14" s="1228"/>
      <c r="Y14" s="1228"/>
      <c r="Z14" s="1228"/>
      <c r="AA14" s="1228"/>
      <c r="AB14" s="1228"/>
      <c r="AC14" s="1228"/>
      <c r="AD14" s="1228"/>
      <c r="AE14" s="1228"/>
      <c r="AF14" s="1228"/>
    </row>
    <row r="15" spans="1:32" s="231" customFormat="1" ht="312.75" customHeight="1" x14ac:dyDescent="0.2">
      <c r="A15" s="177">
        <v>3</v>
      </c>
      <c r="B15" s="178">
        <v>1</v>
      </c>
      <c r="C15" s="177">
        <v>4</v>
      </c>
      <c r="D15" s="178">
        <v>2</v>
      </c>
      <c r="E15" s="178" t="s">
        <v>1681</v>
      </c>
      <c r="F15" s="215" t="s">
        <v>1680</v>
      </c>
      <c r="G15" s="178" t="s">
        <v>1005</v>
      </c>
      <c r="H15" s="180" t="s">
        <v>1633</v>
      </c>
      <c r="I15" s="186" t="s">
        <v>231</v>
      </c>
      <c r="J15" s="178" t="s">
        <v>1679</v>
      </c>
      <c r="K15" s="184" t="s">
        <v>38</v>
      </c>
      <c r="L15" s="184"/>
      <c r="M15" s="179">
        <v>38680</v>
      </c>
      <c r="N15" s="177"/>
      <c r="O15" s="179">
        <v>38680</v>
      </c>
      <c r="P15" s="179"/>
      <c r="Q15" s="178" t="s">
        <v>1639</v>
      </c>
      <c r="R15" s="178" t="s">
        <v>1638</v>
      </c>
      <c r="S15" s="1229"/>
      <c r="T15" s="1229"/>
      <c r="U15" s="1229"/>
      <c r="V15" s="1229"/>
      <c r="W15" s="1229"/>
      <c r="X15" s="1229"/>
      <c r="Y15" s="1229"/>
      <c r="Z15" s="1229"/>
      <c r="AA15" s="1229"/>
      <c r="AB15" s="1229"/>
      <c r="AC15" s="1229"/>
      <c r="AD15" s="1229"/>
      <c r="AE15" s="1229"/>
      <c r="AF15" s="1229"/>
    </row>
    <row r="16" spans="1:32" s="230" customFormat="1" ht="59.25" customHeight="1" x14ac:dyDescent="0.25">
      <c r="A16" s="643">
        <v>4</v>
      </c>
      <c r="B16" s="643">
        <v>1</v>
      </c>
      <c r="C16" s="643">
        <v>4</v>
      </c>
      <c r="D16" s="643">
        <v>2</v>
      </c>
      <c r="E16" s="643" t="s">
        <v>1642</v>
      </c>
      <c r="F16" s="1007" t="s">
        <v>1678</v>
      </c>
      <c r="G16" s="642" t="s">
        <v>647</v>
      </c>
      <c r="H16" s="182" t="s">
        <v>1459</v>
      </c>
      <c r="I16" s="170">
        <v>12</v>
      </c>
      <c r="J16" s="642" t="s">
        <v>1677</v>
      </c>
      <c r="K16" s="642" t="s">
        <v>45</v>
      </c>
      <c r="L16" s="642"/>
      <c r="M16" s="983">
        <v>44000</v>
      </c>
      <c r="N16" s="642"/>
      <c r="O16" s="652">
        <v>44000</v>
      </c>
      <c r="P16" s="642"/>
      <c r="Q16" s="642" t="s">
        <v>1639</v>
      </c>
      <c r="R16" s="642" t="s">
        <v>1638</v>
      </c>
      <c r="S16" s="1230"/>
      <c r="T16" s="1230"/>
      <c r="U16" s="1230"/>
      <c r="V16" s="1230"/>
      <c r="W16" s="1230"/>
      <c r="X16" s="1230"/>
      <c r="Y16" s="1230"/>
      <c r="Z16" s="1230"/>
      <c r="AA16" s="1230"/>
      <c r="AB16" s="1230"/>
      <c r="AC16" s="1230"/>
      <c r="AD16" s="1230"/>
      <c r="AE16" s="1230"/>
      <c r="AF16" s="1230"/>
    </row>
    <row r="17" spans="1:32" s="230" customFormat="1" ht="54" customHeight="1" x14ac:dyDescent="0.25">
      <c r="A17" s="816"/>
      <c r="B17" s="816"/>
      <c r="C17" s="816"/>
      <c r="D17" s="816"/>
      <c r="E17" s="816"/>
      <c r="F17" s="1006"/>
      <c r="G17" s="643"/>
      <c r="H17" s="180" t="s">
        <v>1633</v>
      </c>
      <c r="I17" s="178">
        <v>300</v>
      </c>
      <c r="J17" s="642"/>
      <c r="K17" s="642"/>
      <c r="L17" s="642"/>
      <c r="M17" s="983"/>
      <c r="N17" s="642"/>
      <c r="O17" s="652"/>
      <c r="P17" s="642"/>
      <c r="Q17" s="642"/>
      <c r="R17" s="642"/>
      <c r="S17" s="1230"/>
      <c r="T17" s="1230"/>
      <c r="U17" s="1230"/>
      <c r="V17" s="1230"/>
      <c r="W17" s="1230"/>
      <c r="X17" s="1230"/>
      <c r="Y17" s="1230"/>
      <c r="Z17" s="1230"/>
      <c r="AA17" s="1230"/>
      <c r="AB17" s="1230"/>
      <c r="AC17" s="1230"/>
      <c r="AD17" s="1230"/>
      <c r="AE17" s="1230"/>
      <c r="AF17" s="1230"/>
    </row>
    <row r="18" spans="1:32" s="38" customFormat="1" ht="186.75" customHeight="1" x14ac:dyDescent="0.25">
      <c r="A18" s="816"/>
      <c r="B18" s="816"/>
      <c r="C18" s="816"/>
      <c r="D18" s="816"/>
      <c r="E18" s="816"/>
      <c r="F18" s="1006"/>
      <c r="G18" s="178" t="s">
        <v>1676</v>
      </c>
      <c r="H18" s="180" t="s">
        <v>36</v>
      </c>
      <c r="I18" s="178">
        <v>1</v>
      </c>
      <c r="J18" s="643"/>
      <c r="K18" s="643"/>
      <c r="L18" s="643"/>
      <c r="M18" s="984"/>
      <c r="N18" s="643"/>
      <c r="O18" s="646"/>
      <c r="P18" s="643"/>
      <c r="Q18" s="643"/>
      <c r="R18" s="643"/>
      <c r="S18" s="1231"/>
      <c r="T18" s="23"/>
      <c r="U18" s="23"/>
      <c r="V18" s="23"/>
      <c r="W18" s="23"/>
      <c r="X18" s="23"/>
      <c r="Y18" s="23"/>
      <c r="Z18" s="23"/>
      <c r="AA18" s="23"/>
      <c r="AB18" s="23"/>
      <c r="AC18" s="23"/>
      <c r="AD18" s="23"/>
      <c r="AE18" s="23"/>
      <c r="AF18" s="23"/>
    </row>
    <row r="19" spans="1:32" s="38" customFormat="1" ht="73.5" customHeight="1" x14ac:dyDescent="0.25">
      <c r="A19" s="747">
        <v>5</v>
      </c>
      <c r="B19" s="747">
        <v>1</v>
      </c>
      <c r="C19" s="747">
        <v>4</v>
      </c>
      <c r="D19" s="816">
        <v>2</v>
      </c>
      <c r="E19" s="816" t="s">
        <v>1675</v>
      </c>
      <c r="F19" s="981" t="s">
        <v>1674</v>
      </c>
      <c r="G19" s="178" t="s">
        <v>1673</v>
      </c>
      <c r="H19" s="215" t="s">
        <v>1672</v>
      </c>
      <c r="I19" s="229" t="s">
        <v>1671</v>
      </c>
      <c r="J19" s="816" t="s">
        <v>1670</v>
      </c>
      <c r="K19" s="842" t="s">
        <v>38</v>
      </c>
      <c r="L19" s="842"/>
      <c r="M19" s="843">
        <v>11000</v>
      </c>
      <c r="N19" s="747"/>
      <c r="O19" s="843">
        <v>11000</v>
      </c>
      <c r="P19" s="843"/>
      <c r="Q19" s="816" t="s">
        <v>1639</v>
      </c>
      <c r="R19" s="816" t="s">
        <v>1638</v>
      </c>
      <c r="S19" s="23"/>
      <c r="T19" s="23"/>
      <c r="U19" s="23"/>
      <c r="V19" s="23"/>
      <c r="W19" s="23"/>
      <c r="X19" s="23"/>
      <c r="Y19" s="23"/>
      <c r="Z19" s="23"/>
      <c r="AA19" s="23"/>
      <c r="AB19" s="23"/>
      <c r="AC19" s="23"/>
      <c r="AD19" s="23"/>
      <c r="AE19" s="23"/>
      <c r="AF19" s="23"/>
    </row>
    <row r="20" spans="1:32" s="38" customFormat="1" ht="73.5" customHeight="1" x14ac:dyDescent="0.25">
      <c r="A20" s="747"/>
      <c r="B20" s="747"/>
      <c r="C20" s="747"/>
      <c r="D20" s="816"/>
      <c r="E20" s="816"/>
      <c r="F20" s="981"/>
      <c r="G20" s="178" t="s">
        <v>607</v>
      </c>
      <c r="H20" s="215" t="s">
        <v>1669</v>
      </c>
      <c r="I20" s="229" t="s">
        <v>1668</v>
      </c>
      <c r="J20" s="816"/>
      <c r="K20" s="842"/>
      <c r="L20" s="842"/>
      <c r="M20" s="843"/>
      <c r="N20" s="747"/>
      <c r="O20" s="843"/>
      <c r="P20" s="843"/>
      <c r="Q20" s="816"/>
      <c r="R20" s="816"/>
      <c r="S20" s="23"/>
      <c r="T20" s="23"/>
      <c r="U20" s="23"/>
      <c r="V20" s="23"/>
      <c r="W20" s="23"/>
      <c r="X20" s="23"/>
      <c r="Y20" s="23"/>
      <c r="Z20" s="23"/>
      <c r="AA20" s="23"/>
      <c r="AB20" s="23"/>
      <c r="AC20" s="23"/>
      <c r="AD20" s="23"/>
      <c r="AE20" s="23"/>
      <c r="AF20" s="23"/>
    </row>
    <row r="21" spans="1:32" s="38" customFormat="1" ht="92.25" customHeight="1" x14ac:dyDescent="0.25">
      <c r="A21" s="747"/>
      <c r="B21" s="747"/>
      <c r="C21" s="747"/>
      <c r="D21" s="816"/>
      <c r="E21" s="816"/>
      <c r="F21" s="981"/>
      <c r="G21" s="178" t="s">
        <v>196</v>
      </c>
      <c r="H21" s="180" t="s">
        <v>59</v>
      </c>
      <c r="I21" s="186" t="s">
        <v>41</v>
      </c>
      <c r="J21" s="816"/>
      <c r="K21" s="842"/>
      <c r="L21" s="842"/>
      <c r="M21" s="843"/>
      <c r="N21" s="747"/>
      <c r="O21" s="843"/>
      <c r="P21" s="843"/>
      <c r="Q21" s="816"/>
      <c r="R21" s="816"/>
      <c r="S21" s="23"/>
      <c r="T21" s="23"/>
      <c r="U21" s="23"/>
      <c r="V21" s="23"/>
      <c r="W21" s="23"/>
      <c r="X21" s="23"/>
      <c r="Y21" s="23"/>
      <c r="Z21" s="23"/>
      <c r="AA21" s="23"/>
      <c r="AB21" s="23"/>
      <c r="AC21" s="23"/>
      <c r="AD21" s="23"/>
      <c r="AE21" s="23"/>
      <c r="AF21" s="23"/>
    </row>
    <row r="22" spans="1:32" s="38" customFormat="1" ht="58.5" customHeight="1" x14ac:dyDescent="0.25">
      <c r="A22" s="816">
        <v>6</v>
      </c>
      <c r="B22" s="816">
        <v>1</v>
      </c>
      <c r="C22" s="816">
        <v>4</v>
      </c>
      <c r="D22" s="816">
        <v>2</v>
      </c>
      <c r="E22" s="816" t="s">
        <v>1667</v>
      </c>
      <c r="F22" s="1006" t="s">
        <v>1666</v>
      </c>
      <c r="G22" s="169" t="s">
        <v>196</v>
      </c>
      <c r="H22" s="181" t="s">
        <v>565</v>
      </c>
      <c r="I22" s="178">
        <v>1</v>
      </c>
      <c r="J22" s="641" t="s">
        <v>1665</v>
      </c>
      <c r="K22" s="641" t="s">
        <v>45</v>
      </c>
      <c r="L22" s="641"/>
      <c r="M22" s="982">
        <v>73531.27</v>
      </c>
      <c r="N22" s="641"/>
      <c r="O22" s="645">
        <v>73531.27</v>
      </c>
      <c r="P22" s="641"/>
      <c r="Q22" s="641" t="s">
        <v>1639</v>
      </c>
      <c r="R22" s="641" t="s">
        <v>1638</v>
      </c>
      <c r="S22" s="23"/>
      <c r="T22" s="23"/>
      <c r="U22" s="23"/>
      <c r="V22" s="23"/>
      <c r="W22" s="23"/>
      <c r="X22" s="23"/>
      <c r="Y22" s="23"/>
      <c r="Z22" s="23"/>
      <c r="AA22" s="23"/>
      <c r="AB22" s="23"/>
      <c r="AC22" s="23"/>
      <c r="AD22" s="23"/>
      <c r="AE22" s="23"/>
      <c r="AF22" s="23"/>
    </row>
    <row r="23" spans="1:32" s="38" customFormat="1" ht="58.5" customHeight="1" x14ac:dyDescent="0.25">
      <c r="A23" s="816"/>
      <c r="B23" s="816"/>
      <c r="C23" s="816"/>
      <c r="D23" s="816"/>
      <c r="E23" s="816"/>
      <c r="F23" s="1006"/>
      <c r="G23" s="816" t="s">
        <v>1664</v>
      </c>
      <c r="H23" s="180" t="s">
        <v>1663</v>
      </c>
      <c r="I23" s="178">
        <v>1</v>
      </c>
      <c r="J23" s="642"/>
      <c r="K23" s="642"/>
      <c r="L23" s="642"/>
      <c r="M23" s="652"/>
      <c r="N23" s="642"/>
      <c r="O23" s="652"/>
      <c r="P23" s="642"/>
      <c r="Q23" s="642"/>
      <c r="R23" s="642"/>
      <c r="S23" s="23"/>
      <c r="T23" s="23"/>
      <c r="U23" s="23"/>
      <c r="V23" s="23"/>
      <c r="W23" s="23"/>
      <c r="X23" s="23"/>
      <c r="Y23" s="23"/>
      <c r="Z23" s="23"/>
      <c r="AA23" s="23"/>
      <c r="AB23" s="23"/>
      <c r="AC23" s="23"/>
      <c r="AD23" s="23"/>
      <c r="AE23" s="23"/>
      <c r="AF23" s="23"/>
    </row>
    <row r="24" spans="1:32" s="38" customFormat="1" ht="58.5" customHeight="1" x14ac:dyDescent="0.25">
      <c r="A24" s="816"/>
      <c r="B24" s="816"/>
      <c r="C24" s="816"/>
      <c r="D24" s="816"/>
      <c r="E24" s="816"/>
      <c r="F24" s="1006"/>
      <c r="G24" s="816"/>
      <c r="H24" s="981" t="s">
        <v>1662</v>
      </c>
      <c r="I24" s="641">
        <v>500</v>
      </c>
      <c r="J24" s="642"/>
      <c r="K24" s="642"/>
      <c r="L24" s="642"/>
      <c r="M24" s="652"/>
      <c r="N24" s="642"/>
      <c r="O24" s="652"/>
      <c r="P24" s="642"/>
      <c r="Q24" s="642"/>
      <c r="R24" s="642"/>
      <c r="S24" s="23"/>
      <c r="T24" s="23"/>
      <c r="U24" s="23"/>
      <c r="V24" s="23"/>
      <c r="W24" s="23"/>
      <c r="X24" s="23"/>
      <c r="Y24" s="23"/>
      <c r="Z24" s="23"/>
      <c r="AA24" s="23"/>
      <c r="AB24" s="23"/>
      <c r="AC24" s="23"/>
      <c r="AD24" s="23"/>
      <c r="AE24" s="23"/>
      <c r="AF24" s="23"/>
    </row>
    <row r="25" spans="1:32" s="38" customFormat="1" ht="58.5" customHeight="1" x14ac:dyDescent="0.25">
      <c r="A25" s="816"/>
      <c r="B25" s="816"/>
      <c r="C25" s="816"/>
      <c r="D25" s="816"/>
      <c r="E25" s="816"/>
      <c r="F25" s="1006"/>
      <c r="G25" s="816"/>
      <c r="H25" s="981"/>
      <c r="I25" s="643"/>
      <c r="J25" s="642"/>
      <c r="K25" s="642"/>
      <c r="L25" s="642"/>
      <c r="M25" s="652"/>
      <c r="N25" s="642"/>
      <c r="O25" s="652"/>
      <c r="P25" s="642"/>
      <c r="Q25" s="642"/>
      <c r="R25" s="642"/>
      <c r="S25" s="23"/>
      <c r="T25" s="23"/>
      <c r="U25" s="23"/>
      <c r="V25" s="23"/>
      <c r="W25" s="23"/>
      <c r="X25" s="23"/>
      <c r="Y25" s="23"/>
      <c r="Z25" s="23"/>
      <c r="AA25" s="23"/>
      <c r="AB25" s="23"/>
      <c r="AC25" s="23"/>
      <c r="AD25" s="23"/>
      <c r="AE25" s="23"/>
      <c r="AF25" s="23"/>
    </row>
    <row r="26" spans="1:32" s="38" customFormat="1" ht="54" customHeight="1" x14ac:dyDescent="0.25">
      <c r="A26" s="816"/>
      <c r="B26" s="816"/>
      <c r="C26" s="816"/>
      <c r="D26" s="816"/>
      <c r="E26" s="816"/>
      <c r="F26" s="1006"/>
      <c r="G26" s="169" t="s">
        <v>1005</v>
      </c>
      <c r="H26" s="180" t="s">
        <v>1633</v>
      </c>
      <c r="I26" s="178">
        <v>25</v>
      </c>
      <c r="J26" s="643"/>
      <c r="K26" s="643"/>
      <c r="L26" s="643"/>
      <c r="M26" s="646"/>
      <c r="N26" s="643"/>
      <c r="O26" s="646"/>
      <c r="P26" s="643"/>
      <c r="Q26" s="643"/>
      <c r="R26" s="643"/>
      <c r="S26" s="23"/>
      <c r="T26" s="23"/>
      <c r="U26" s="23"/>
      <c r="V26" s="23"/>
      <c r="W26" s="23"/>
      <c r="X26" s="23"/>
      <c r="Y26" s="23"/>
      <c r="Z26" s="23"/>
      <c r="AA26" s="23"/>
      <c r="AB26" s="23"/>
      <c r="AC26" s="23"/>
      <c r="AD26" s="23"/>
      <c r="AE26" s="23"/>
      <c r="AF26" s="23"/>
    </row>
    <row r="27" spans="1:32" ht="36" customHeight="1" x14ac:dyDescent="0.25">
      <c r="A27" s="680">
        <v>7</v>
      </c>
      <c r="B27" s="680">
        <v>1</v>
      </c>
      <c r="C27" s="680">
        <v>4</v>
      </c>
      <c r="D27" s="680">
        <v>2</v>
      </c>
      <c r="E27" s="680" t="s">
        <v>1661</v>
      </c>
      <c r="F27" s="972" t="s">
        <v>1660</v>
      </c>
      <c r="G27" s="680" t="s">
        <v>607</v>
      </c>
      <c r="H27" s="493" t="s">
        <v>1042</v>
      </c>
      <c r="I27" s="422">
        <v>2</v>
      </c>
      <c r="J27" s="680" t="s">
        <v>1659</v>
      </c>
      <c r="K27" s="680"/>
      <c r="L27" s="680" t="s">
        <v>1658</v>
      </c>
      <c r="M27" s="976"/>
      <c r="N27" s="974">
        <v>397000</v>
      </c>
      <c r="O27" s="974"/>
      <c r="P27" s="974">
        <v>397000</v>
      </c>
      <c r="Q27" s="680" t="s">
        <v>1639</v>
      </c>
      <c r="R27" s="680" t="s">
        <v>1638</v>
      </c>
    </row>
    <row r="28" spans="1:32" ht="44.25" customHeight="1" x14ac:dyDescent="0.25">
      <c r="A28" s="971"/>
      <c r="B28" s="971"/>
      <c r="C28" s="971"/>
      <c r="D28" s="971"/>
      <c r="E28" s="970"/>
      <c r="F28" s="973"/>
      <c r="G28" s="970"/>
      <c r="H28" s="493" t="s">
        <v>1633</v>
      </c>
      <c r="I28" s="422">
        <v>500</v>
      </c>
      <c r="J28" s="970"/>
      <c r="K28" s="970"/>
      <c r="L28" s="970"/>
      <c r="M28" s="970"/>
      <c r="N28" s="975"/>
      <c r="O28" s="975"/>
      <c r="P28" s="975"/>
      <c r="Q28" s="970"/>
      <c r="R28" s="970"/>
    </row>
    <row r="29" spans="1:32" ht="42.75" customHeight="1" x14ac:dyDescent="0.25">
      <c r="A29" s="971"/>
      <c r="B29" s="971"/>
      <c r="C29" s="971"/>
      <c r="D29" s="971"/>
      <c r="E29" s="970"/>
      <c r="F29" s="973"/>
      <c r="G29" s="680" t="s">
        <v>1657</v>
      </c>
      <c r="H29" s="493" t="s">
        <v>1656</v>
      </c>
      <c r="I29" s="422">
        <v>2</v>
      </c>
      <c r="J29" s="970"/>
      <c r="K29" s="970"/>
      <c r="L29" s="970"/>
      <c r="M29" s="970"/>
      <c r="N29" s="975"/>
      <c r="O29" s="975"/>
      <c r="P29" s="975"/>
      <c r="Q29" s="970"/>
      <c r="R29" s="970"/>
    </row>
    <row r="30" spans="1:32" ht="57" customHeight="1" x14ac:dyDescent="0.25">
      <c r="A30" s="971"/>
      <c r="B30" s="971"/>
      <c r="C30" s="971"/>
      <c r="D30" s="971"/>
      <c r="E30" s="970"/>
      <c r="F30" s="973"/>
      <c r="G30" s="970"/>
      <c r="H30" s="493" t="s">
        <v>1655</v>
      </c>
      <c r="I30" s="422">
        <v>25000</v>
      </c>
      <c r="J30" s="970"/>
      <c r="K30" s="970"/>
      <c r="L30" s="970"/>
      <c r="M30" s="970"/>
      <c r="N30" s="975"/>
      <c r="O30" s="975"/>
      <c r="P30" s="975"/>
      <c r="Q30" s="970"/>
      <c r="R30" s="970"/>
    </row>
    <row r="31" spans="1:32" ht="57.75" customHeight="1" x14ac:dyDescent="0.25">
      <c r="A31" s="971"/>
      <c r="B31" s="971"/>
      <c r="C31" s="971"/>
      <c r="D31" s="971"/>
      <c r="E31" s="970"/>
      <c r="F31" s="973"/>
      <c r="G31" s="680" t="s">
        <v>1654</v>
      </c>
      <c r="H31" s="977" t="s">
        <v>1653</v>
      </c>
      <c r="I31" s="673">
        <v>3</v>
      </c>
      <c r="J31" s="970"/>
      <c r="K31" s="970"/>
      <c r="L31" s="970"/>
      <c r="M31" s="970"/>
      <c r="N31" s="975"/>
      <c r="O31" s="975"/>
      <c r="P31" s="975"/>
      <c r="Q31" s="970"/>
      <c r="R31" s="970"/>
    </row>
    <row r="32" spans="1:32" ht="83.25" customHeight="1" x14ac:dyDescent="0.25">
      <c r="A32" s="971"/>
      <c r="B32" s="971"/>
      <c r="C32" s="971"/>
      <c r="D32" s="971"/>
      <c r="E32" s="970"/>
      <c r="F32" s="973"/>
      <c r="G32" s="680"/>
      <c r="H32" s="978"/>
      <c r="I32" s="675"/>
      <c r="J32" s="970"/>
      <c r="K32" s="970"/>
      <c r="L32" s="970"/>
      <c r="M32" s="970"/>
      <c r="N32" s="975"/>
      <c r="O32" s="975"/>
      <c r="P32" s="975"/>
      <c r="Q32" s="970"/>
      <c r="R32" s="970"/>
    </row>
    <row r="33" spans="1:18" ht="67.5" customHeight="1" x14ac:dyDescent="0.25">
      <c r="A33" s="719">
        <v>8</v>
      </c>
      <c r="B33" s="719">
        <v>1</v>
      </c>
      <c r="C33" s="719">
        <v>4</v>
      </c>
      <c r="D33" s="719">
        <v>2</v>
      </c>
      <c r="E33" s="719" t="s">
        <v>1652</v>
      </c>
      <c r="F33" s="830" t="s">
        <v>1651</v>
      </c>
      <c r="G33" s="630" t="s">
        <v>1005</v>
      </c>
      <c r="H33" s="437" t="s">
        <v>1311</v>
      </c>
      <c r="I33" s="425">
        <v>1</v>
      </c>
      <c r="J33" s="719" t="s">
        <v>1650</v>
      </c>
      <c r="K33" s="719"/>
      <c r="L33" s="720" t="s">
        <v>43</v>
      </c>
      <c r="M33" s="738"/>
      <c r="N33" s="979">
        <v>60000</v>
      </c>
      <c r="O33" s="979"/>
      <c r="P33" s="979">
        <v>60000</v>
      </c>
      <c r="Q33" s="719" t="s">
        <v>1639</v>
      </c>
      <c r="R33" s="719" t="s">
        <v>1638</v>
      </c>
    </row>
    <row r="34" spans="1:18" ht="64.5" customHeight="1" x14ac:dyDescent="0.25">
      <c r="A34" s="966"/>
      <c r="B34" s="966"/>
      <c r="C34" s="966"/>
      <c r="D34" s="966"/>
      <c r="E34" s="752"/>
      <c r="F34" s="967"/>
      <c r="G34" s="631"/>
      <c r="H34" s="437" t="s">
        <v>693</v>
      </c>
      <c r="I34" s="425">
        <v>25</v>
      </c>
      <c r="J34" s="752"/>
      <c r="K34" s="752"/>
      <c r="L34" s="752"/>
      <c r="M34" s="752"/>
      <c r="N34" s="980"/>
      <c r="O34" s="980"/>
      <c r="P34" s="980"/>
      <c r="Q34" s="752"/>
      <c r="R34" s="752"/>
    </row>
    <row r="35" spans="1:18" ht="108.75" customHeight="1" x14ac:dyDescent="0.25">
      <c r="A35" s="966"/>
      <c r="B35" s="966"/>
      <c r="C35" s="966"/>
      <c r="D35" s="966"/>
      <c r="E35" s="752"/>
      <c r="F35" s="967"/>
      <c r="G35" s="719" t="s">
        <v>607</v>
      </c>
      <c r="H35" s="437" t="s">
        <v>51</v>
      </c>
      <c r="I35" s="425">
        <v>1</v>
      </c>
      <c r="J35" s="752"/>
      <c r="K35" s="752"/>
      <c r="L35" s="752"/>
      <c r="M35" s="752"/>
      <c r="N35" s="980"/>
      <c r="O35" s="980"/>
      <c r="P35" s="980"/>
      <c r="Q35" s="752"/>
      <c r="R35" s="752"/>
    </row>
    <row r="36" spans="1:18" ht="105.75" customHeight="1" x14ac:dyDescent="0.25">
      <c r="A36" s="966"/>
      <c r="B36" s="966"/>
      <c r="C36" s="966"/>
      <c r="D36" s="966"/>
      <c r="E36" s="752"/>
      <c r="F36" s="967"/>
      <c r="G36" s="752"/>
      <c r="H36" s="437" t="s">
        <v>693</v>
      </c>
      <c r="I36" s="425">
        <v>100</v>
      </c>
      <c r="J36" s="752"/>
      <c r="K36" s="752"/>
      <c r="L36" s="752"/>
      <c r="M36" s="752"/>
      <c r="N36" s="980"/>
      <c r="O36" s="980"/>
      <c r="P36" s="980"/>
      <c r="Q36" s="752"/>
      <c r="R36" s="752"/>
    </row>
    <row r="37" spans="1:18" ht="35.25" customHeight="1" x14ac:dyDescent="0.25">
      <c r="A37" s="680">
        <v>9</v>
      </c>
      <c r="B37" s="680">
        <v>1</v>
      </c>
      <c r="C37" s="680">
        <v>4</v>
      </c>
      <c r="D37" s="680">
        <v>5</v>
      </c>
      <c r="E37" s="680" t="s">
        <v>1649</v>
      </c>
      <c r="F37" s="972" t="s">
        <v>1648</v>
      </c>
      <c r="G37" s="673" t="s">
        <v>607</v>
      </c>
      <c r="H37" s="673" t="s">
        <v>51</v>
      </c>
      <c r="I37" s="673">
        <v>1</v>
      </c>
      <c r="J37" s="680" t="s">
        <v>1647</v>
      </c>
      <c r="K37" s="680"/>
      <c r="L37" s="689" t="s">
        <v>1646</v>
      </c>
      <c r="M37" s="976"/>
      <c r="N37" s="968">
        <v>20000</v>
      </c>
      <c r="O37" s="974"/>
      <c r="P37" s="974">
        <f>N37</f>
        <v>20000</v>
      </c>
      <c r="Q37" s="680" t="s">
        <v>1639</v>
      </c>
      <c r="R37" s="680" t="s">
        <v>1638</v>
      </c>
    </row>
    <row r="38" spans="1:18" ht="15.75" customHeight="1" x14ac:dyDescent="0.25">
      <c r="A38" s="680"/>
      <c r="B38" s="680"/>
      <c r="C38" s="680"/>
      <c r="D38" s="680"/>
      <c r="E38" s="971"/>
      <c r="F38" s="973"/>
      <c r="G38" s="674"/>
      <c r="H38" s="674"/>
      <c r="I38" s="674"/>
      <c r="J38" s="970"/>
      <c r="K38" s="970"/>
      <c r="L38" s="970"/>
      <c r="M38" s="970"/>
      <c r="N38" s="969"/>
      <c r="O38" s="975"/>
      <c r="P38" s="975"/>
      <c r="Q38" s="970"/>
      <c r="R38" s="970"/>
    </row>
    <row r="39" spans="1:18" ht="15.75" customHeight="1" x14ac:dyDescent="0.25">
      <c r="A39" s="680"/>
      <c r="B39" s="680"/>
      <c r="C39" s="680"/>
      <c r="D39" s="680"/>
      <c r="E39" s="971"/>
      <c r="F39" s="973"/>
      <c r="G39" s="674"/>
      <c r="H39" s="674"/>
      <c r="I39" s="674"/>
      <c r="J39" s="970"/>
      <c r="K39" s="970"/>
      <c r="L39" s="970"/>
      <c r="M39" s="970"/>
      <c r="N39" s="969"/>
      <c r="O39" s="975"/>
      <c r="P39" s="975"/>
      <c r="Q39" s="970"/>
      <c r="R39" s="970"/>
    </row>
    <row r="40" spans="1:18" ht="15.75" customHeight="1" x14ac:dyDescent="0.25">
      <c r="A40" s="680"/>
      <c r="B40" s="680"/>
      <c r="C40" s="680"/>
      <c r="D40" s="680"/>
      <c r="E40" s="971"/>
      <c r="F40" s="973"/>
      <c r="G40" s="674"/>
      <c r="H40" s="674"/>
      <c r="I40" s="674"/>
      <c r="J40" s="970"/>
      <c r="K40" s="970"/>
      <c r="L40" s="970"/>
      <c r="M40" s="970"/>
      <c r="N40" s="969"/>
      <c r="O40" s="975"/>
      <c r="P40" s="975"/>
      <c r="Q40" s="970"/>
      <c r="R40" s="970"/>
    </row>
    <row r="41" spans="1:18" ht="15.75" customHeight="1" x14ac:dyDescent="0.25">
      <c r="A41" s="680"/>
      <c r="B41" s="680"/>
      <c r="C41" s="680"/>
      <c r="D41" s="680"/>
      <c r="E41" s="971"/>
      <c r="F41" s="973"/>
      <c r="G41" s="674"/>
      <c r="H41" s="675"/>
      <c r="I41" s="675"/>
      <c r="J41" s="970"/>
      <c r="K41" s="970"/>
      <c r="L41" s="970"/>
      <c r="M41" s="970"/>
      <c r="N41" s="969"/>
      <c r="O41" s="975"/>
      <c r="P41" s="975"/>
      <c r="Q41" s="970"/>
      <c r="R41" s="970"/>
    </row>
    <row r="42" spans="1:18" ht="69" customHeight="1" x14ac:dyDescent="0.25">
      <c r="A42" s="680"/>
      <c r="B42" s="680"/>
      <c r="C42" s="680"/>
      <c r="D42" s="680"/>
      <c r="E42" s="971"/>
      <c r="F42" s="973"/>
      <c r="G42" s="675"/>
      <c r="H42" s="494" t="s">
        <v>693</v>
      </c>
      <c r="I42" s="494">
        <v>150</v>
      </c>
      <c r="J42" s="970"/>
      <c r="K42" s="970"/>
      <c r="L42" s="970"/>
      <c r="M42" s="970"/>
      <c r="N42" s="969"/>
      <c r="O42" s="975"/>
      <c r="P42" s="975"/>
      <c r="Q42" s="970"/>
      <c r="R42" s="970"/>
    </row>
    <row r="43" spans="1:18" ht="50.25" customHeight="1" x14ac:dyDescent="0.25">
      <c r="A43" s="719">
        <v>10</v>
      </c>
      <c r="B43" s="719">
        <v>1</v>
      </c>
      <c r="C43" s="719">
        <v>4</v>
      </c>
      <c r="D43" s="719">
        <v>2</v>
      </c>
      <c r="E43" s="719" t="s">
        <v>1645</v>
      </c>
      <c r="F43" s="830" t="s">
        <v>1644</v>
      </c>
      <c r="G43" s="719" t="s">
        <v>1005</v>
      </c>
      <c r="H43" s="436" t="s">
        <v>1311</v>
      </c>
      <c r="I43" s="425">
        <v>1</v>
      </c>
      <c r="J43" s="630" t="s">
        <v>1643</v>
      </c>
      <c r="K43" s="719"/>
      <c r="L43" s="720" t="s">
        <v>38</v>
      </c>
      <c r="M43" s="738"/>
      <c r="N43" s="968">
        <v>82000</v>
      </c>
      <c r="O43" s="738"/>
      <c r="P43" s="968">
        <v>82000</v>
      </c>
      <c r="Q43" s="719" t="s">
        <v>1639</v>
      </c>
      <c r="R43" s="719" t="s">
        <v>1638</v>
      </c>
    </row>
    <row r="44" spans="1:18" ht="69" customHeight="1" x14ac:dyDescent="0.25">
      <c r="A44" s="966"/>
      <c r="B44" s="966"/>
      <c r="C44" s="966"/>
      <c r="D44" s="966"/>
      <c r="E44" s="752"/>
      <c r="F44" s="967"/>
      <c r="G44" s="752"/>
      <c r="H44" s="436" t="s">
        <v>693</v>
      </c>
      <c r="I44" s="425">
        <v>25</v>
      </c>
      <c r="J44" s="656"/>
      <c r="K44" s="752"/>
      <c r="L44" s="752"/>
      <c r="M44" s="752"/>
      <c r="N44" s="969"/>
      <c r="O44" s="752"/>
      <c r="P44" s="969"/>
      <c r="Q44" s="752"/>
      <c r="R44" s="752"/>
    </row>
    <row r="45" spans="1:18" ht="150.75" customHeight="1" x14ac:dyDescent="0.25">
      <c r="A45" s="966"/>
      <c r="B45" s="966"/>
      <c r="C45" s="966"/>
      <c r="D45" s="966"/>
      <c r="E45" s="752"/>
      <c r="F45" s="967"/>
      <c r="G45" s="425" t="s">
        <v>1404</v>
      </c>
      <c r="H45" s="436" t="s">
        <v>58</v>
      </c>
      <c r="I45" s="425">
        <v>1</v>
      </c>
      <c r="J45" s="656"/>
      <c r="K45" s="752"/>
      <c r="L45" s="752"/>
      <c r="M45" s="752"/>
      <c r="N45" s="969"/>
      <c r="O45" s="752"/>
      <c r="P45" s="969"/>
      <c r="Q45" s="752"/>
      <c r="R45" s="752"/>
    </row>
    <row r="46" spans="1:18" ht="38.25" customHeight="1" x14ac:dyDescent="0.25">
      <c r="A46" s="719">
        <v>11</v>
      </c>
      <c r="B46" s="719">
        <v>1</v>
      </c>
      <c r="C46" s="719">
        <v>4</v>
      </c>
      <c r="D46" s="719">
        <v>2</v>
      </c>
      <c r="E46" s="719" t="s">
        <v>1642</v>
      </c>
      <c r="F46" s="830" t="s">
        <v>1641</v>
      </c>
      <c r="G46" s="630" t="s">
        <v>607</v>
      </c>
      <c r="H46" s="436" t="s">
        <v>1042</v>
      </c>
      <c r="I46" s="425">
        <v>1</v>
      </c>
      <c r="J46" s="630" t="s">
        <v>1640</v>
      </c>
      <c r="K46" s="630"/>
      <c r="L46" s="636" t="s">
        <v>34</v>
      </c>
      <c r="M46" s="693"/>
      <c r="N46" s="963">
        <v>127000</v>
      </c>
      <c r="O46" s="693"/>
      <c r="P46" s="963">
        <v>127000</v>
      </c>
      <c r="Q46" s="630" t="s">
        <v>1639</v>
      </c>
      <c r="R46" s="630" t="s">
        <v>1638</v>
      </c>
    </row>
    <row r="47" spans="1:18" ht="27" customHeight="1" x14ac:dyDescent="0.25">
      <c r="A47" s="719"/>
      <c r="B47" s="719"/>
      <c r="C47" s="719"/>
      <c r="D47" s="719"/>
      <c r="E47" s="719"/>
      <c r="F47" s="830"/>
      <c r="G47" s="631"/>
      <c r="H47" s="436" t="s">
        <v>1633</v>
      </c>
      <c r="I47" s="425">
        <v>100</v>
      </c>
      <c r="J47" s="656"/>
      <c r="K47" s="656"/>
      <c r="L47" s="670"/>
      <c r="M47" s="694"/>
      <c r="N47" s="964"/>
      <c r="O47" s="694"/>
      <c r="P47" s="964"/>
      <c r="Q47" s="656"/>
      <c r="R47" s="656"/>
    </row>
    <row r="48" spans="1:18" ht="28.5" customHeight="1" x14ac:dyDescent="0.25">
      <c r="A48" s="719"/>
      <c r="B48" s="719"/>
      <c r="C48" s="719"/>
      <c r="D48" s="719"/>
      <c r="E48" s="719"/>
      <c r="F48" s="830"/>
      <c r="G48" s="630" t="s">
        <v>1637</v>
      </c>
      <c r="H48" s="436" t="s">
        <v>1636</v>
      </c>
      <c r="I48" s="425">
        <v>1</v>
      </c>
      <c r="J48" s="656"/>
      <c r="K48" s="656"/>
      <c r="L48" s="670"/>
      <c r="M48" s="694"/>
      <c r="N48" s="964"/>
      <c r="O48" s="694"/>
      <c r="P48" s="964"/>
      <c r="Q48" s="656"/>
      <c r="R48" s="656"/>
    </row>
    <row r="49" spans="1:18" ht="28.5" customHeight="1" x14ac:dyDescent="0.25">
      <c r="A49" s="966"/>
      <c r="B49" s="966"/>
      <c r="C49" s="966"/>
      <c r="D49" s="966"/>
      <c r="E49" s="752"/>
      <c r="F49" s="967"/>
      <c r="G49" s="631"/>
      <c r="H49" s="436" t="s">
        <v>1633</v>
      </c>
      <c r="I49" s="425">
        <v>200</v>
      </c>
      <c r="J49" s="656"/>
      <c r="K49" s="656"/>
      <c r="L49" s="670"/>
      <c r="M49" s="694"/>
      <c r="N49" s="964"/>
      <c r="O49" s="694"/>
      <c r="P49" s="964"/>
      <c r="Q49" s="656"/>
      <c r="R49" s="656"/>
    </row>
    <row r="50" spans="1:18" ht="27.75" customHeight="1" x14ac:dyDescent="0.25">
      <c r="A50" s="966"/>
      <c r="B50" s="966"/>
      <c r="C50" s="966"/>
      <c r="D50" s="966"/>
      <c r="E50" s="752"/>
      <c r="F50" s="967"/>
      <c r="G50" s="630" t="s">
        <v>1635</v>
      </c>
      <c r="H50" s="436" t="s">
        <v>1634</v>
      </c>
      <c r="I50" s="425">
        <v>20</v>
      </c>
      <c r="J50" s="656"/>
      <c r="K50" s="656"/>
      <c r="L50" s="670"/>
      <c r="M50" s="694"/>
      <c r="N50" s="964"/>
      <c r="O50" s="694"/>
      <c r="P50" s="964"/>
      <c r="Q50" s="656"/>
      <c r="R50" s="656"/>
    </row>
    <row r="51" spans="1:18" ht="27.75" customHeight="1" x14ac:dyDescent="0.25">
      <c r="A51" s="966"/>
      <c r="B51" s="966"/>
      <c r="C51" s="966"/>
      <c r="D51" s="966"/>
      <c r="E51" s="752"/>
      <c r="F51" s="967"/>
      <c r="G51" s="631"/>
      <c r="H51" s="436" t="s">
        <v>1633</v>
      </c>
      <c r="I51" s="425">
        <v>300</v>
      </c>
      <c r="J51" s="656"/>
      <c r="K51" s="656"/>
      <c r="L51" s="670"/>
      <c r="M51" s="694"/>
      <c r="N51" s="964"/>
      <c r="O51" s="694"/>
      <c r="P51" s="964"/>
      <c r="Q51" s="656"/>
      <c r="R51" s="656"/>
    </row>
    <row r="52" spans="1:18" ht="21.75" customHeight="1" x14ac:dyDescent="0.25">
      <c r="A52" s="966"/>
      <c r="B52" s="966"/>
      <c r="C52" s="966"/>
      <c r="D52" s="966"/>
      <c r="E52" s="752"/>
      <c r="F52" s="967"/>
      <c r="G52" s="630" t="s">
        <v>647</v>
      </c>
      <c r="H52" s="436" t="s">
        <v>1459</v>
      </c>
      <c r="I52" s="425">
        <v>46</v>
      </c>
      <c r="J52" s="656"/>
      <c r="K52" s="656"/>
      <c r="L52" s="670"/>
      <c r="M52" s="694"/>
      <c r="N52" s="964"/>
      <c r="O52" s="694"/>
      <c r="P52" s="964"/>
      <c r="Q52" s="656"/>
      <c r="R52" s="656"/>
    </row>
    <row r="53" spans="1:18" ht="29.25" customHeight="1" x14ac:dyDescent="0.25">
      <c r="A53" s="966"/>
      <c r="B53" s="966"/>
      <c r="C53" s="966"/>
      <c r="D53" s="966"/>
      <c r="E53" s="752"/>
      <c r="F53" s="967"/>
      <c r="G53" s="631"/>
      <c r="H53" s="436" t="s">
        <v>1633</v>
      </c>
      <c r="I53" s="425">
        <v>690</v>
      </c>
      <c r="J53" s="656"/>
      <c r="K53" s="656"/>
      <c r="L53" s="670"/>
      <c r="M53" s="694"/>
      <c r="N53" s="964"/>
      <c r="O53" s="694"/>
      <c r="P53" s="964"/>
      <c r="Q53" s="656"/>
      <c r="R53" s="656"/>
    </row>
    <row r="54" spans="1:18" ht="21.75" customHeight="1" x14ac:dyDescent="0.25">
      <c r="A54" s="966"/>
      <c r="B54" s="966"/>
      <c r="C54" s="966"/>
      <c r="D54" s="966"/>
      <c r="E54" s="752"/>
      <c r="F54" s="967"/>
      <c r="G54" s="630" t="s">
        <v>1632</v>
      </c>
      <c r="H54" s="436" t="s">
        <v>1632</v>
      </c>
      <c r="I54" s="425">
        <v>1</v>
      </c>
      <c r="J54" s="656"/>
      <c r="K54" s="656"/>
      <c r="L54" s="670"/>
      <c r="M54" s="694"/>
      <c r="N54" s="964"/>
      <c r="O54" s="694"/>
      <c r="P54" s="964"/>
      <c r="Q54" s="656"/>
      <c r="R54" s="656"/>
    </row>
    <row r="55" spans="1:18" ht="22.5" customHeight="1" x14ac:dyDescent="0.25">
      <c r="A55" s="966"/>
      <c r="B55" s="966"/>
      <c r="C55" s="966"/>
      <c r="D55" s="966"/>
      <c r="E55" s="752"/>
      <c r="F55" s="967"/>
      <c r="G55" s="631"/>
      <c r="H55" s="436" t="s">
        <v>1631</v>
      </c>
      <c r="I55" s="425">
        <v>2000</v>
      </c>
      <c r="J55" s="656"/>
      <c r="K55" s="656"/>
      <c r="L55" s="670"/>
      <c r="M55" s="694"/>
      <c r="N55" s="964"/>
      <c r="O55" s="694"/>
      <c r="P55" s="964"/>
      <c r="Q55" s="656"/>
      <c r="R55" s="656"/>
    </row>
    <row r="56" spans="1:18" ht="21" customHeight="1" x14ac:dyDescent="0.25">
      <c r="A56" s="966"/>
      <c r="B56" s="966"/>
      <c r="C56" s="966"/>
      <c r="D56" s="966"/>
      <c r="E56" s="752"/>
      <c r="F56" s="967"/>
      <c r="G56" s="630" t="s">
        <v>1630</v>
      </c>
      <c r="H56" s="805" t="s">
        <v>1629</v>
      </c>
      <c r="I56" s="630">
        <v>10</v>
      </c>
      <c r="J56" s="656"/>
      <c r="K56" s="656"/>
      <c r="L56" s="670"/>
      <c r="M56" s="694"/>
      <c r="N56" s="964"/>
      <c r="O56" s="694"/>
      <c r="P56" s="964"/>
      <c r="Q56" s="656"/>
      <c r="R56" s="656"/>
    </row>
    <row r="57" spans="1:18" ht="5.25" customHeight="1" x14ac:dyDescent="0.25">
      <c r="A57" s="966"/>
      <c r="B57" s="966"/>
      <c r="C57" s="966"/>
      <c r="D57" s="966"/>
      <c r="E57" s="752"/>
      <c r="F57" s="967"/>
      <c r="G57" s="631"/>
      <c r="H57" s="806"/>
      <c r="I57" s="631"/>
      <c r="J57" s="631"/>
      <c r="K57" s="631"/>
      <c r="L57" s="637"/>
      <c r="M57" s="695"/>
      <c r="N57" s="965"/>
      <c r="O57" s="695"/>
      <c r="P57" s="965"/>
      <c r="Q57" s="631"/>
      <c r="R57" s="631"/>
    </row>
    <row r="58" spans="1:18" ht="15.75" customHeight="1" x14ac:dyDescent="0.25">
      <c r="A58" s="218"/>
      <c r="B58" s="221"/>
      <c r="C58" s="221"/>
      <c r="D58" s="221"/>
      <c r="E58" s="218"/>
      <c r="F58" s="220"/>
      <c r="G58" s="222"/>
      <c r="H58" s="219"/>
      <c r="I58" s="222"/>
      <c r="J58" s="218"/>
      <c r="K58" s="218"/>
      <c r="L58" s="218"/>
      <c r="M58" s="218"/>
      <c r="N58" s="218"/>
      <c r="O58" s="218"/>
      <c r="P58" s="218"/>
      <c r="Q58" s="218"/>
      <c r="R58" s="218"/>
    </row>
    <row r="59" spans="1:18" ht="15.75" customHeight="1" x14ac:dyDescent="0.25">
      <c r="A59" s="218"/>
      <c r="B59" s="221"/>
      <c r="C59" s="221"/>
      <c r="D59" s="221"/>
      <c r="E59" s="218"/>
      <c r="F59" s="220"/>
      <c r="G59" s="222"/>
      <c r="H59" s="219"/>
      <c r="I59" s="222"/>
      <c r="J59" s="218"/>
      <c r="K59" s="218"/>
      <c r="L59" s="218"/>
      <c r="M59" s="956"/>
      <c r="N59" s="957"/>
      <c r="O59" s="953" t="s">
        <v>35</v>
      </c>
      <c r="P59" s="955"/>
      <c r="Q59" s="955"/>
      <c r="R59" s="218"/>
    </row>
    <row r="60" spans="1:18" ht="15.75" customHeight="1" x14ac:dyDescent="0.25">
      <c r="A60" s="218"/>
      <c r="B60" s="221"/>
      <c r="C60" s="221"/>
      <c r="D60" s="221"/>
      <c r="E60" s="218"/>
      <c r="F60" s="220"/>
      <c r="G60" s="222"/>
      <c r="H60" s="219"/>
      <c r="I60" s="222"/>
      <c r="J60" s="218"/>
      <c r="K60" s="218"/>
      <c r="L60" s="218"/>
      <c r="M60" s="958"/>
      <c r="N60" s="959"/>
      <c r="O60" s="962" t="s">
        <v>36</v>
      </c>
      <c r="P60" s="962" t="s">
        <v>37</v>
      </c>
      <c r="Q60" s="962"/>
      <c r="R60" s="218"/>
    </row>
    <row r="61" spans="1:18" ht="15.75" customHeight="1" x14ac:dyDescent="0.25">
      <c r="A61" s="218"/>
      <c r="B61" s="221"/>
      <c r="C61" s="221"/>
      <c r="D61" s="221"/>
      <c r="E61" s="218"/>
      <c r="F61" s="220"/>
      <c r="G61" s="222"/>
      <c r="H61" s="219"/>
      <c r="I61" s="222"/>
      <c r="J61" s="218"/>
      <c r="K61" s="218"/>
      <c r="L61" s="218"/>
      <c r="M61" s="960"/>
      <c r="N61" s="961"/>
      <c r="O61" s="962"/>
      <c r="P61" s="228">
        <v>2020</v>
      </c>
      <c r="Q61" s="227">
        <v>2021</v>
      </c>
      <c r="R61" s="218"/>
    </row>
    <row r="62" spans="1:18" ht="15.75" customHeight="1" x14ac:dyDescent="0.25">
      <c r="A62" s="218"/>
      <c r="B62" s="221"/>
      <c r="C62" s="221"/>
      <c r="D62" s="221"/>
      <c r="E62" s="218"/>
      <c r="F62" s="220"/>
      <c r="G62" s="222"/>
      <c r="H62" s="219"/>
      <c r="I62" s="222"/>
      <c r="J62" s="218"/>
      <c r="K62" s="218"/>
      <c r="L62" s="218"/>
      <c r="M62" s="953" t="s">
        <v>2931</v>
      </c>
      <c r="N62" s="954"/>
      <c r="O62" s="226">
        <v>11</v>
      </c>
      <c r="P62" s="225">
        <v>467211.27</v>
      </c>
      <c r="Q62" s="225">
        <f>P46+P43+P37+P33+P27</f>
        <v>686000</v>
      </c>
      <c r="R62" s="223"/>
    </row>
    <row r="63" spans="1:18" ht="15.75" customHeight="1" x14ac:dyDescent="0.25">
      <c r="A63" s="218"/>
      <c r="B63" s="221"/>
      <c r="C63" s="221"/>
      <c r="D63" s="221"/>
      <c r="E63" s="218"/>
      <c r="F63" s="220"/>
      <c r="G63" s="222"/>
      <c r="H63" s="219"/>
      <c r="I63" s="222"/>
      <c r="J63" s="218"/>
      <c r="K63" s="218"/>
      <c r="L63" s="218"/>
      <c r="M63" s="218"/>
      <c r="N63" s="218"/>
      <c r="O63" s="218"/>
      <c r="P63" s="223"/>
      <c r="Q63" s="224"/>
      <c r="R63" s="218"/>
    </row>
    <row r="64" spans="1:18" ht="15.75" customHeight="1" x14ac:dyDescent="0.25">
      <c r="A64" s="218"/>
      <c r="B64" s="221"/>
      <c r="C64" s="221"/>
      <c r="D64" s="221"/>
      <c r="E64" s="218"/>
      <c r="F64" s="220"/>
      <c r="G64" s="222"/>
      <c r="H64" s="219"/>
      <c r="I64" s="222"/>
      <c r="J64" s="218"/>
      <c r="K64" s="218"/>
      <c r="L64" s="218"/>
      <c r="M64" s="218"/>
      <c r="N64" s="218"/>
      <c r="O64" s="218"/>
      <c r="P64" s="218"/>
      <c r="Q64" s="218"/>
      <c r="R64" s="218"/>
    </row>
    <row r="65" spans="1:18" ht="15.75" customHeight="1" x14ac:dyDescent="0.25">
      <c r="A65" s="218"/>
      <c r="B65" s="221"/>
      <c r="C65" s="221"/>
      <c r="D65" s="221"/>
      <c r="E65" s="218"/>
      <c r="F65" s="220"/>
      <c r="G65" s="222"/>
      <c r="H65" s="219"/>
      <c r="I65" s="222"/>
      <c r="J65" s="218"/>
      <c r="K65" s="218"/>
      <c r="L65" s="218"/>
      <c r="M65" s="218"/>
      <c r="N65" s="218"/>
      <c r="O65" s="223"/>
      <c r="P65" s="218"/>
      <c r="Q65" s="218"/>
      <c r="R65" s="218"/>
    </row>
    <row r="66" spans="1:18" ht="15.75" customHeight="1" x14ac:dyDescent="0.25">
      <c r="A66" s="218"/>
      <c r="B66" s="221"/>
      <c r="C66" s="221"/>
      <c r="D66" s="221"/>
      <c r="E66" s="218"/>
      <c r="F66" s="220"/>
      <c r="G66" s="222"/>
      <c r="H66" s="219"/>
      <c r="I66" s="222"/>
      <c r="J66" s="218"/>
      <c r="K66" s="218"/>
      <c r="L66" s="218"/>
      <c r="M66" s="218"/>
      <c r="N66" s="218"/>
      <c r="O66" s="218"/>
      <c r="P66" s="218"/>
      <c r="Q66" s="218"/>
      <c r="R66" s="218"/>
    </row>
    <row r="67" spans="1:18" ht="15.75" customHeight="1" x14ac:dyDescent="0.25">
      <c r="A67" s="218"/>
      <c r="B67" s="221"/>
      <c r="C67" s="221"/>
      <c r="D67" s="221"/>
      <c r="E67" s="218"/>
      <c r="F67" s="220"/>
      <c r="G67" s="222"/>
      <c r="H67" s="219"/>
      <c r="I67" s="222"/>
      <c r="J67" s="218"/>
      <c r="K67" s="218"/>
      <c r="L67" s="218"/>
      <c r="M67" s="218"/>
      <c r="N67" s="218"/>
      <c r="O67" s="218"/>
      <c r="P67" s="218"/>
      <c r="Q67" s="218"/>
      <c r="R67" s="218"/>
    </row>
    <row r="68" spans="1:18" ht="15.75" customHeight="1" x14ac:dyDescent="0.25">
      <c r="A68" s="218"/>
      <c r="B68" s="221"/>
      <c r="C68" s="221"/>
      <c r="D68" s="221"/>
      <c r="E68" s="218"/>
      <c r="F68" s="220"/>
      <c r="G68" s="222"/>
      <c r="H68" s="219"/>
      <c r="I68" s="222"/>
      <c r="J68" s="218"/>
      <c r="K68" s="218"/>
      <c r="L68" s="218"/>
      <c r="M68" s="218"/>
      <c r="N68" s="218"/>
      <c r="O68" s="218"/>
      <c r="P68" s="218"/>
      <c r="Q68" s="218"/>
      <c r="R68" s="218"/>
    </row>
    <row r="69" spans="1:18" ht="15.75" customHeight="1" x14ac:dyDescent="0.25">
      <c r="A69" s="218"/>
      <c r="B69" s="221"/>
      <c r="C69" s="221"/>
      <c r="D69" s="221"/>
      <c r="E69" s="218"/>
      <c r="F69" s="220"/>
      <c r="G69" s="222"/>
      <c r="H69" s="219"/>
      <c r="I69" s="222"/>
      <c r="J69" s="218"/>
      <c r="K69" s="218"/>
      <c r="L69" s="218"/>
      <c r="M69" s="218"/>
      <c r="N69" s="218"/>
      <c r="O69" s="218"/>
      <c r="P69" s="218"/>
      <c r="Q69" s="218"/>
      <c r="R69" s="218"/>
    </row>
    <row r="70" spans="1:18" ht="15.75" customHeight="1" x14ac:dyDescent="0.25">
      <c r="A70" s="218"/>
      <c r="B70" s="221"/>
      <c r="C70" s="221"/>
      <c r="D70" s="221"/>
      <c r="E70" s="218"/>
      <c r="F70" s="220"/>
      <c r="G70" s="222"/>
      <c r="H70" s="219"/>
      <c r="I70" s="222"/>
      <c r="J70" s="218"/>
      <c r="K70" s="218"/>
      <c r="L70" s="218"/>
      <c r="M70" s="218"/>
      <c r="N70" s="218"/>
      <c r="O70" s="218"/>
      <c r="P70" s="218"/>
      <c r="Q70" s="218"/>
      <c r="R70" s="218"/>
    </row>
    <row r="71" spans="1:18" ht="15.75" customHeight="1" x14ac:dyDescent="0.25">
      <c r="A71" s="218"/>
      <c r="B71" s="221"/>
      <c r="C71" s="221"/>
      <c r="D71" s="221"/>
      <c r="E71" s="218"/>
      <c r="F71" s="220"/>
      <c r="G71" s="222"/>
      <c r="H71" s="219"/>
      <c r="I71" s="222"/>
      <c r="J71" s="218"/>
      <c r="K71" s="218"/>
      <c r="L71" s="218"/>
      <c r="M71" s="218"/>
      <c r="N71" s="218"/>
      <c r="O71" s="218"/>
      <c r="P71" s="218"/>
      <c r="Q71" s="218"/>
      <c r="R71" s="218"/>
    </row>
    <row r="72" spans="1:18" ht="15.75" customHeight="1" x14ac:dyDescent="0.25">
      <c r="A72" s="218"/>
      <c r="B72" s="221"/>
      <c r="C72" s="221"/>
      <c r="D72" s="221"/>
      <c r="E72" s="218"/>
      <c r="F72" s="220"/>
      <c r="G72" s="222"/>
      <c r="H72" s="219"/>
      <c r="I72" s="222"/>
      <c r="J72" s="218"/>
      <c r="K72" s="218"/>
      <c r="L72" s="218"/>
      <c r="M72" s="218"/>
      <c r="N72" s="218"/>
      <c r="O72" s="218"/>
      <c r="P72" s="218"/>
      <c r="Q72" s="218"/>
      <c r="R72" s="218"/>
    </row>
    <row r="73" spans="1:18" ht="15.75" customHeight="1" x14ac:dyDescent="0.25">
      <c r="A73" s="218"/>
      <c r="B73" s="221"/>
      <c r="C73" s="221"/>
      <c r="D73" s="221"/>
      <c r="E73" s="218"/>
      <c r="F73" s="220"/>
      <c r="G73" s="222"/>
      <c r="H73" s="219"/>
      <c r="I73" s="222"/>
      <c r="J73" s="218"/>
      <c r="K73" s="218"/>
      <c r="L73" s="218"/>
      <c r="M73" s="218"/>
      <c r="N73" s="218"/>
      <c r="O73" s="218"/>
      <c r="P73" s="218"/>
      <c r="Q73" s="218"/>
      <c r="R73" s="218"/>
    </row>
    <row r="74" spans="1:18" ht="15.75" customHeight="1" x14ac:dyDescent="0.25">
      <c r="A74" s="218"/>
      <c r="B74" s="221"/>
      <c r="C74" s="221"/>
      <c r="D74" s="221"/>
      <c r="E74" s="218"/>
      <c r="F74" s="220"/>
      <c r="G74" s="222"/>
      <c r="H74" s="219"/>
      <c r="I74" s="222"/>
      <c r="J74" s="218"/>
      <c r="K74" s="218"/>
      <c r="L74" s="218"/>
      <c r="M74" s="218"/>
      <c r="N74" s="218"/>
      <c r="O74" s="218"/>
      <c r="P74" s="218"/>
      <c r="Q74" s="218"/>
      <c r="R74" s="218"/>
    </row>
    <row r="75" spans="1:18" ht="15.75" customHeight="1" x14ac:dyDescent="0.25">
      <c r="A75" s="218"/>
      <c r="B75" s="221"/>
      <c r="C75" s="221"/>
      <c r="D75" s="221"/>
      <c r="E75" s="218"/>
      <c r="F75" s="220"/>
      <c r="G75" s="222"/>
      <c r="H75" s="219"/>
      <c r="I75" s="222"/>
      <c r="J75" s="218"/>
      <c r="K75" s="218"/>
      <c r="L75" s="218"/>
      <c r="M75" s="218"/>
      <c r="N75" s="218"/>
      <c r="O75" s="218"/>
      <c r="P75" s="218"/>
      <c r="Q75" s="218"/>
      <c r="R75" s="218"/>
    </row>
    <row r="76" spans="1:18" ht="15.75" customHeight="1" x14ac:dyDescent="0.25">
      <c r="A76" s="218"/>
      <c r="B76" s="221"/>
      <c r="C76" s="221"/>
      <c r="D76" s="221"/>
      <c r="E76" s="218"/>
      <c r="F76" s="220"/>
      <c r="G76" s="222"/>
      <c r="H76" s="219"/>
      <c r="I76" s="222"/>
      <c r="J76" s="218"/>
      <c r="K76" s="218"/>
      <c r="L76" s="218"/>
      <c r="M76" s="218"/>
      <c r="N76" s="218"/>
      <c r="O76" s="218"/>
      <c r="P76" s="218"/>
      <c r="Q76" s="218"/>
      <c r="R76" s="218"/>
    </row>
    <row r="77" spans="1:18" ht="15.75" customHeight="1" x14ac:dyDescent="0.25">
      <c r="A77" s="218"/>
      <c r="B77" s="221"/>
      <c r="C77" s="221"/>
      <c r="D77" s="221"/>
      <c r="E77" s="218"/>
      <c r="F77" s="220"/>
      <c r="G77" s="222"/>
      <c r="H77" s="219"/>
      <c r="I77" s="222"/>
      <c r="J77" s="218"/>
      <c r="K77" s="218"/>
      <c r="L77" s="218"/>
      <c r="M77" s="218"/>
      <c r="N77" s="218"/>
      <c r="O77" s="218"/>
      <c r="P77" s="218"/>
      <c r="Q77" s="218"/>
      <c r="R77" s="218"/>
    </row>
    <row r="78" spans="1:18" ht="15.75" customHeight="1" x14ac:dyDescent="0.25">
      <c r="A78" s="218"/>
      <c r="B78" s="221"/>
      <c r="C78" s="221"/>
      <c r="D78" s="221"/>
      <c r="E78" s="218"/>
      <c r="F78" s="220"/>
      <c r="G78" s="222"/>
      <c r="H78" s="219"/>
      <c r="I78" s="222"/>
      <c r="J78" s="218"/>
      <c r="K78" s="218"/>
      <c r="L78" s="218"/>
      <c r="M78" s="218"/>
      <c r="N78" s="218"/>
      <c r="O78" s="218"/>
      <c r="P78" s="218"/>
      <c r="Q78" s="218"/>
      <c r="R78" s="218"/>
    </row>
    <row r="79" spans="1:18" ht="15.75" customHeight="1" x14ac:dyDescent="0.25">
      <c r="A79" s="218"/>
      <c r="B79" s="221"/>
      <c r="C79" s="221"/>
      <c r="D79" s="221"/>
      <c r="E79" s="218"/>
      <c r="F79" s="220"/>
      <c r="G79" s="222"/>
      <c r="H79" s="219"/>
      <c r="I79" s="222"/>
      <c r="J79" s="218"/>
      <c r="K79" s="218"/>
      <c r="L79" s="218"/>
      <c r="M79" s="218"/>
      <c r="N79" s="218"/>
      <c r="O79" s="218"/>
      <c r="P79" s="218"/>
      <c r="Q79" s="218"/>
      <c r="R79" s="218"/>
    </row>
    <row r="80" spans="1:18" ht="15.75" customHeight="1" x14ac:dyDescent="0.25">
      <c r="A80" s="218"/>
      <c r="B80" s="221"/>
      <c r="C80" s="221"/>
      <c r="D80" s="221"/>
      <c r="E80" s="218"/>
      <c r="F80" s="220"/>
      <c r="G80" s="222"/>
      <c r="H80" s="219"/>
      <c r="I80" s="222"/>
      <c r="J80" s="218"/>
      <c r="K80" s="218"/>
      <c r="L80" s="218"/>
      <c r="M80" s="218"/>
      <c r="N80" s="218"/>
      <c r="O80" s="218"/>
      <c r="P80" s="218"/>
      <c r="Q80" s="218"/>
      <c r="R80" s="218"/>
    </row>
    <row r="81" spans="1:18" ht="15.75" customHeight="1" x14ac:dyDescent="0.25">
      <c r="A81" s="218"/>
      <c r="B81" s="221"/>
      <c r="C81" s="221"/>
      <c r="D81" s="221"/>
      <c r="E81" s="218"/>
      <c r="F81" s="220"/>
      <c r="G81" s="222"/>
      <c r="H81" s="219"/>
      <c r="I81" s="222"/>
      <c r="J81" s="218"/>
      <c r="K81" s="218"/>
      <c r="L81" s="218"/>
      <c r="M81" s="218"/>
      <c r="N81" s="218"/>
      <c r="O81" s="218"/>
      <c r="P81" s="218"/>
      <c r="Q81" s="218"/>
      <c r="R81" s="218"/>
    </row>
    <row r="82" spans="1:18" ht="15.75" customHeight="1" x14ac:dyDescent="0.25">
      <c r="A82" s="218"/>
      <c r="B82" s="221"/>
      <c r="C82" s="221"/>
      <c r="D82" s="221"/>
      <c r="E82" s="218"/>
      <c r="F82" s="220"/>
      <c r="G82" s="222"/>
      <c r="H82" s="219"/>
      <c r="I82" s="222"/>
      <c r="J82" s="218"/>
      <c r="K82" s="218"/>
      <c r="L82" s="218"/>
      <c r="M82" s="218"/>
      <c r="N82" s="218"/>
      <c r="O82" s="218"/>
      <c r="P82" s="218"/>
      <c r="Q82" s="218"/>
      <c r="R82" s="218"/>
    </row>
    <row r="83" spans="1:18" ht="15.75" customHeight="1" x14ac:dyDescent="0.25">
      <c r="A83" s="218"/>
      <c r="B83" s="221"/>
      <c r="C83" s="221"/>
      <c r="D83" s="221"/>
      <c r="E83" s="218"/>
      <c r="F83" s="220"/>
      <c r="G83" s="222"/>
      <c r="H83" s="219"/>
      <c r="I83" s="222"/>
      <c r="J83" s="218"/>
      <c r="K83" s="218"/>
      <c r="L83" s="218"/>
      <c r="M83" s="218"/>
      <c r="N83" s="218"/>
      <c r="O83" s="218"/>
      <c r="P83" s="218"/>
      <c r="Q83" s="218"/>
      <c r="R83" s="218"/>
    </row>
    <row r="84" spans="1:18" ht="15.75" customHeight="1" x14ac:dyDescent="0.25">
      <c r="A84" s="218"/>
      <c r="B84" s="221"/>
      <c r="C84" s="221"/>
      <c r="D84" s="221"/>
      <c r="E84" s="218"/>
      <c r="F84" s="220"/>
      <c r="G84" s="222"/>
      <c r="H84" s="219"/>
      <c r="I84" s="222"/>
      <c r="J84" s="218"/>
      <c r="K84" s="218"/>
      <c r="L84" s="218"/>
      <c r="M84" s="218"/>
      <c r="N84" s="218"/>
      <c r="O84" s="218"/>
      <c r="P84" s="218"/>
      <c r="Q84" s="218"/>
      <c r="R84" s="218"/>
    </row>
    <row r="85" spans="1:18" ht="15.75" customHeight="1" x14ac:dyDescent="0.25">
      <c r="A85" s="218"/>
      <c r="B85" s="221"/>
      <c r="C85" s="221"/>
      <c r="D85" s="221"/>
      <c r="E85" s="218"/>
      <c r="F85" s="220"/>
      <c r="G85" s="222"/>
      <c r="H85" s="219"/>
      <c r="I85" s="222"/>
      <c r="J85" s="218"/>
      <c r="K85" s="218"/>
      <c r="L85" s="218"/>
      <c r="M85" s="218"/>
      <c r="N85" s="218"/>
      <c r="O85" s="218"/>
      <c r="P85" s="218"/>
      <c r="Q85" s="218"/>
      <c r="R85" s="218"/>
    </row>
    <row r="86" spans="1:18" ht="15.75" customHeight="1" x14ac:dyDescent="0.25">
      <c r="A86" s="218"/>
      <c r="B86" s="221"/>
      <c r="C86" s="221"/>
      <c r="D86" s="221"/>
      <c r="E86" s="218"/>
      <c r="F86" s="220"/>
      <c r="G86" s="222"/>
      <c r="H86" s="219"/>
      <c r="I86" s="222"/>
      <c r="J86" s="218"/>
      <c r="K86" s="218"/>
      <c r="L86" s="218"/>
      <c r="M86" s="218"/>
      <c r="N86" s="218"/>
      <c r="O86" s="218"/>
      <c r="P86" s="218"/>
      <c r="Q86" s="218"/>
      <c r="R86" s="218"/>
    </row>
    <row r="87" spans="1:18" ht="15.75" customHeight="1" x14ac:dyDescent="0.25">
      <c r="A87" s="218"/>
      <c r="B87" s="221"/>
      <c r="C87" s="221"/>
      <c r="D87" s="221"/>
      <c r="E87" s="218"/>
      <c r="F87" s="220"/>
      <c r="G87" s="222"/>
      <c r="H87" s="219"/>
      <c r="I87" s="222"/>
      <c r="J87" s="218"/>
      <c r="K87" s="218"/>
      <c r="L87" s="218"/>
      <c r="M87" s="218"/>
      <c r="N87" s="218"/>
      <c r="O87" s="218"/>
      <c r="P87" s="218"/>
      <c r="Q87" s="218"/>
      <c r="R87" s="218"/>
    </row>
    <row r="88" spans="1:18" ht="15.75" customHeight="1" x14ac:dyDescent="0.25">
      <c r="A88" s="218"/>
      <c r="B88" s="221"/>
      <c r="C88" s="221"/>
      <c r="D88" s="221"/>
      <c r="E88" s="218"/>
      <c r="F88" s="220"/>
      <c r="G88" s="222"/>
      <c r="H88" s="219"/>
      <c r="I88" s="222"/>
      <c r="J88" s="218"/>
      <c r="K88" s="218"/>
      <c r="L88" s="218"/>
      <c r="M88" s="218"/>
      <c r="N88" s="218"/>
      <c r="O88" s="218"/>
      <c r="P88" s="218"/>
      <c r="Q88" s="218"/>
      <c r="R88" s="218"/>
    </row>
    <row r="89" spans="1:18" ht="15.75" customHeight="1" x14ac:dyDescent="0.25">
      <c r="A89" s="218"/>
      <c r="B89" s="221"/>
      <c r="C89" s="221"/>
      <c r="D89" s="221"/>
      <c r="E89" s="218"/>
      <c r="F89" s="220"/>
      <c r="G89" s="222"/>
      <c r="H89" s="219"/>
      <c r="I89" s="222"/>
      <c r="J89" s="218"/>
      <c r="K89" s="218"/>
      <c r="L89" s="218"/>
      <c r="M89" s="218"/>
      <c r="N89" s="218"/>
      <c r="O89" s="218"/>
      <c r="P89" s="218"/>
      <c r="Q89" s="218"/>
      <c r="R89" s="218"/>
    </row>
    <row r="90" spans="1:18" ht="15.75" customHeight="1" x14ac:dyDescent="0.25">
      <c r="A90" s="218"/>
      <c r="B90" s="221"/>
      <c r="C90" s="221"/>
      <c r="D90" s="221"/>
      <c r="E90" s="218"/>
      <c r="F90" s="220"/>
      <c r="G90" s="222"/>
      <c r="H90" s="219"/>
      <c r="I90" s="222"/>
      <c r="J90" s="218"/>
      <c r="K90" s="218"/>
      <c r="L90" s="218"/>
      <c r="M90" s="218"/>
      <c r="N90" s="218"/>
      <c r="O90" s="218"/>
      <c r="P90" s="218"/>
      <c r="Q90" s="218"/>
      <c r="R90" s="218"/>
    </row>
    <row r="91" spans="1:18" ht="15.75" customHeight="1" x14ac:dyDescent="0.25">
      <c r="A91" s="218"/>
      <c r="B91" s="221"/>
      <c r="C91" s="221"/>
      <c r="D91" s="221"/>
      <c r="E91" s="218"/>
      <c r="F91" s="220"/>
      <c r="G91" s="222"/>
      <c r="H91" s="219"/>
      <c r="I91" s="222"/>
      <c r="J91" s="218"/>
      <c r="K91" s="218"/>
      <c r="L91" s="218"/>
      <c r="M91" s="218"/>
      <c r="N91" s="218"/>
      <c r="O91" s="218"/>
      <c r="P91" s="218"/>
      <c r="Q91" s="218"/>
      <c r="R91" s="218"/>
    </row>
    <row r="92" spans="1:18" ht="15.75" customHeight="1" x14ac:dyDescent="0.25">
      <c r="A92" s="218"/>
      <c r="B92" s="221"/>
      <c r="C92" s="221"/>
      <c r="D92" s="221"/>
      <c r="E92" s="218"/>
      <c r="F92" s="220"/>
      <c r="G92" s="222"/>
      <c r="H92" s="219"/>
      <c r="I92" s="222"/>
      <c r="J92" s="218"/>
      <c r="K92" s="218"/>
      <c r="L92" s="218"/>
      <c r="M92" s="218"/>
      <c r="N92" s="218"/>
      <c r="O92" s="218"/>
      <c r="P92" s="218"/>
      <c r="Q92" s="218"/>
      <c r="R92" s="218"/>
    </row>
    <row r="93" spans="1:18" ht="15.75" customHeight="1" x14ac:dyDescent="0.25">
      <c r="A93" s="218"/>
      <c r="B93" s="221"/>
      <c r="C93" s="221"/>
      <c r="D93" s="221"/>
      <c r="E93" s="218"/>
      <c r="F93" s="220"/>
      <c r="G93" s="222"/>
      <c r="H93" s="219"/>
      <c r="I93" s="222"/>
      <c r="J93" s="218"/>
      <c r="K93" s="218"/>
      <c r="L93" s="218"/>
      <c r="M93" s="218"/>
      <c r="N93" s="218"/>
      <c r="O93" s="218"/>
      <c r="P93" s="218"/>
      <c r="Q93" s="218"/>
      <c r="R93" s="218"/>
    </row>
    <row r="94" spans="1:18" ht="15.75" customHeight="1" x14ac:dyDescent="0.25">
      <c r="A94" s="218"/>
      <c r="B94" s="221"/>
      <c r="C94" s="221"/>
      <c r="D94" s="221"/>
      <c r="E94" s="218"/>
      <c r="F94" s="220"/>
      <c r="G94" s="222"/>
      <c r="H94" s="219"/>
      <c r="I94" s="222"/>
      <c r="J94" s="218"/>
      <c r="K94" s="218"/>
      <c r="L94" s="218"/>
      <c r="M94" s="218"/>
      <c r="N94" s="218"/>
      <c r="O94" s="218"/>
      <c r="P94" s="218"/>
      <c r="Q94" s="218"/>
      <c r="R94" s="218"/>
    </row>
    <row r="95" spans="1:18" ht="15.75" customHeight="1" x14ac:dyDescent="0.25">
      <c r="A95" s="218"/>
      <c r="B95" s="221"/>
      <c r="C95" s="221"/>
      <c r="D95" s="221"/>
      <c r="E95" s="218"/>
      <c r="F95" s="220"/>
      <c r="G95" s="222"/>
      <c r="H95" s="219"/>
      <c r="I95" s="222"/>
      <c r="J95" s="218"/>
      <c r="K95" s="218"/>
      <c r="L95" s="218"/>
      <c r="M95" s="218"/>
      <c r="N95" s="218"/>
      <c r="O95" s="218"/>
      <c r="P95" s="218"/>
      <c r="Q95" s="218"/>
      <c r="R95" s="218"/>
    </row>
    <row r="96" spans="1:18" ht="15.75" customHeight="1" x14ac:dyDescent="0.25">
      <c r="A96" s="218"/>
      <c r="B96" s="221"/>
      <c r="C96" s="221"/>
      <c r="D96" s="221"/>
      <c r="E96" s="218"/>
      <c r="F96" s="220"/>
      <c r="G96" s="222"/>
      <c r="H96" s="219"/>
      <c r="I96" s="222"/>
      <c r="J96" s="218"/>
      <c r="K96" s="218"/>
      <c r="L96" s="218"/>
      <c r="M96" s="218"/>
      <c r="N96" s="218"/>
      <c r="O96" s="218"/>
      <c r="P96" s="218"/>
      <c r="Q96" s="218"/>
      <c r="R96" s="218"/>
    </row>
    <row r="97" spans="1:18" ht="15.75" customHeight="1" x14ac:dyDescent="0.25">
      <c r="A97" s="218"/>
      <c r="B97" s="221"/>
      <c r="C97" s="221"/>
      <c r="D97" s="221"/>
      <c r="E97" s="218"/>
      <c r="F97" s="220"/>
      <c r="G97" s="222"/>
      <c r="H97" s="219"/>
      <c r="I97" s="222"/>
      <c r="J97" s="218"/>
      <c r="K97" s="218"/>
      <c r="L97" s="218"/>
      <c r="M97" s="218"/>
      <c r="N97" s="218"/>
      <c r="O97" s="218"/>
      <c r="P97" s="218"/>
      <c r="Q97" s="218"/>
      <c r="R97" s="218"/>
    </row>
    <row r="98" spans="1:18" ht="15.75" customHeight="1" x14ac:dyDescent="0.25">
      <c r="A98" s="218"/>
      <c r="B98" s="221"/>
      <c r="C98" s="221"/>
      <c r="D98" s="221"/>
      <c r="E98" s="218"/>
      <c r="F98" s="220"/>
      <c r="G98" s="222"/>
      <c r="H98" s="219"/>
      <c r="I98" s="222"/>
      <c r="J98" s="218"/>
      <c r="K98" s="218"/>
      <c r="L98" s="218"/>
      <c r="M98" s="218"/>
      <c r="N98" s="218"/>
      <c r="O98" s="218"/>
      <c r="P98" s="218"/>
      <c r="Q98" s="218"/>
      <c r="R98" s="218"/>
    </row>
    <row r="99" spans="1:18" ht="15.75" customHeight="1" x14ac:dyDescent="0.25">
      <c r="A99" s="218"/>
      <c r="B99" s="221"/>
      <c r="C99" s="221"/>
      <c r="D99" s="221"/>
      <c r="E99" s="218"/>
      <c r="F99" s="220"/>
      <c r="G99" s="222"/>
      <c r="H99" s="219"/>
      <c r="I99" s="222"/>
      <c r="J99" s="218"/>
      <c r="K99" s="218"/>
      <c r="L99" s="218"/>
      <c r="M99" s="218"/>
      <c r="N99" s="218"/>
      <c r="O99" s="218"/>
      <c r="P99" s="218"/>
      <c r="Q99" s="218"/>
      <c r="R99" s="218"/>
    </row>
    <row r="100" spans="1:18" ht="15.75" customHeight="1" x14ac:dyDescent="0.25">
      <c r="A100" s="218"/>
      <c r="B100" s="221"/>
      <c r="C100" s="221"/>
      <c r="D100" s="221"/>
      <c r="E100" s="218"/>
      <c r="F100" s="220"/>
      <c r="G100" s="222"/>
      <c r="H100" s="219"/>
      <c r="I100" s="222"/>
      <c r="J100" s="218"/>
      <c r="K100" s="218"/>
      <c r="L100" s="218"/>
      <c r="M100" s="218"/>
      <c r="N100" s="218"/>
      <c r="O100" s="218"/>
      <c r="P100" s="218"/>
      <c r="Q100" s="218"/>
      <c r="R100" s="218"/>
    </row>
    <row r="101" spans="1:18" ht="15.75" customHeight="1" x14ac:dyDescent="0.25">
      <c r="A101" s="218"/>
      <c r="B101" s="221"/>
      <c r="C101" s="221"/>
      <c r="D101" s="221"/>
      <c r="E101" s="218"/>
      <c r="F101" s="220"/>
      <c r="G101" s="222"/>
      <c r="H101" s="219"/>
      <c r="I101" s="222"/>
      <c r="J101" s="218"/>
      <c r="K101" s="218"/>
      <c r="L101" s="218"/>
      <c r="M101" s="218"/>
      <c r="N101" s="218"/>
      <c r="O101" s="218"/>
      <c r="P101" s="218"/>
      <c r="Q101" s="218"/>
      <c r="R101" s="218"/>
    </row>
    <row r="102" spans="1:18" ht="15.75" customHeight="1" x14ac:dyDescent="0.25">
      <c r="A102" s="218"/>
      <c r="B102" s="221"/>
      <c r="C102" s="221"/>
      <c r="D102" s="221"/>
      <c r="E102" s="218"/>
      <c r="F102" s="220"/>
      <c r="G102" s="222"/>
      <c r="H102" s="219"/>
      <c r="I102" s="222"/>
      <c r="J102" s="218"/>
      <c r="K102" s="218"/>
      <c r="L102" s="218"/>
      <c r="M102" s="218"/>
      <c r="N102" s="218"/>
      <c r="O102" s="218"/>
      <c r="P102" s="218"/>
      <c r="Q102" s="218"/>
      <c r="R102" s="218"/>
    </row>
    <row r="103" spans="1:18" ht="15.75" customHeight="1" x14ac:dyDescent="0.25">
      <c r="A103" s="218"/>
      <c r="B103" s="221"/>
      <c r="C103" s="221"/>
      <c r="D103" s="221"/>
      <c r="E103" s="218"/>
      <c r="F103" s="220"/>
      <c r="G103" s="222"/>
      <c r="H103" s="219"/>
      <c r="I103" s="222"/>
      <c r="J103" s="218"/>
      <c r="K103" s="218"/>
      <c r="L103" s="218"/>
      <c r="M103" s="218"/>
      <c r="N103" s="218"/>
      <c r="O103" s="218"/>
      <c r="P103" s="218"/>
      <c r="Q103" s="218"/>
      <c r="R103" s="218"/>
    </row>
    <row r="104" spans="1:18" ht="15.75" customHeight="1" x14ac:dyDescent="0.25">
      <c r="A104" s="218"/>
      <c r="B104" s="221"/>
      <c r="C104" s="221"/>
      <c r="D104" s="221"/>
      <c r="E104" s="218"/>
      <c r="F104" s="220"/>
      <c r="G104" s="222"/>
      <c r="H104" s="219"/>
      <c r="I104" s="222"/>
      <c r="J104" s="218"/>
      <c r="K104" s="218"/>
      <c r="L104" s="218"/>
      <c r="M104" s="218"/>
      <c r="N104" s="218"/>
      <c r="O104" s="218"/>
      <c r="P104" s="218"/>
      <c r="Q104" s="218"/>
      <c r="R104" s="218"/>
    </row>
    <row r="105" spans="1:18" ht="15.75" customHeight="1" x14ac:dyDescent="0.25">
      <c r="A105" s="218"/>
      <c r="B105" s="221"/>
      <c r="C105" s="221"/>
      <c r="D105" s="221"/>
      <c r="E105" s="218"/>
      <c r="F105" s="220"/>
      <c r="G105" s="222"/>
      <c r="H105" s="219"/>
      <c r="I105" s="222"/>
      <c r="J105" s="218"/>
      <c r="K105" s="218"/>
      <c r="L105" s="218"/>
      <c r="M105" s="218"/>
      <c r="N105" s="218"/>
      <c r="O105" s="218"/>
      <c r="P105" s="218"/>
      <c r="Q105" s="218"/>
      <c r="R105" s="218"/>
    </row>
    <row r="106" spans="1:18" ht="15.75" customHeight="1" x14ac:dyDescent="0.25">
      <c r="A106" s="218"/>
      <c r="B106" s="221"/>
      <c r="C106" s="221"/>
      <c r="D106" s="221"/>
      <c r="E106" s="218"/>
      <c r="F106" s="220"/>
      <c r="G106" s="222"/>
      <c r="H106" s="219"/>
      <c r="I106" s="222"/>
      <c r="J106" s="218"/>
      <c r="K106" s="218"/>
      <c r="L106" s="218"/>
      <c r="M106" s="218"/>
      <c r="N106" s="218"/>
      <c r="O106" s="218"/>
      <c r="P106" s="218"/>
      <c r="Q106" s="218"/>
      <c r="R106" s="218"/>
    </row>
    <row r="107" spans="1:18" ht="15.75" customHeight="1" x14ac:dyDescent="0.25">
      <c r="A107" s="218"/>
      <c r="B107" s="221"/>
      <c r="C107" s="221"/>
      <c r="D107" s="221"/>
      <c r="E107" s="218"/>
      <c r="F107" s="220"/>
      <c r="G107" s="222"/>
      <c r="H107" s="219"/>
      <c r="I107" s="222"/>
      <c r="J107" s="218"/>
      <c r="K107" s="218"/>
      <c r="L107" s="218"/>
      <c r="M107" s="218"/>
      <c r="N107" s="218"/>
      <c r="O107" s="218"/>
      <c r="P107" s="218"/>
      <c r="Q107" s="218"/>
      <c r="R107" s="218"/>
    </row>
    <row r="108" spans="1:18" ht="15.75" customHeight="1" x14ac:dyDescent="0.25">
      <c r="A108" s="218"/>
      <c r="B108" s="221"/>
      <c r="C108" s="221"/>
      <c r="D108" s="221"/>
      <c r="E108" s="218"/>
      <c r="F108" s="220"/>
      <c r="G108" s="222"/>
      <c r="H108" s="219"/>
      <c r="I108" s="222"/>
      <c r="J108" s="218"/>
      <c r="K108" s="218"/>
      <c r="L108" s="218"/>
      <c r="M108" s="218"/>
      <c r="N108" s="218"/>
      <c r="O108" s="218"/>
      <c r="P108" s="218"/>
      <c r="Q108" s="218"/>
      <c r="R108" s="218"/>
    </row>
    <row r="109" spans="1:18" ht="15.75" customHeight="1" x14ac:dyDescent="0.25">
      <c r="A109" s="218"/>
      <c r="B109" s="221"/>
      <c r="C109" s="221"/>
      <c r="D109" s="221"/>
      <c r="E109" s="218"/>
      <c r="F109" s="220"/>
      <c r="G109" s="222"/>
      <c r="H109" s="219"/>
      <c r="I109" s="222"/>
      <c r="J109" s="218"/>
      <c r="K109" s="218"/>
      <c r="L109" s="218"/>
      <c r="M109" s="218"/>
      <c r="N109" s="218"/>
      <c r="O109" s="218"/>
      <c r="P109" s="218"/>
      <c r="Q109" s="218"/>
      <c r="R109" s="218"/>
    </row>
    <row r="110" spans="1:18" ht="15.75" customHeight="1" x14ac:dyDescent="0.25">
      <c r="A110" s="218"/>
      <c r="B110" s="221"/>
      <c r="C110" s="221"/>
      <c r="D110" s="221"/>
      <c r="E110" s="218"/>
      <c r="F110" s="220"/>
      <c r="G110" s="222"/>
      <c r="H110" s="219"/>
      <c r="I110" s="222"/>
      <c r="J110" s="218"/>
      <c r="K110" s="218"/>
      <c r="L110" s="218"/>
      <c r="M110" s="218"/>
      <c r="N110" s="218"/>
      <c r="O110" s="218"/>
      <c r="P110" s="218"/>
      <c r="Q110" s="218"/>
      <c r="R110" s="218"/>
    </row>
    <row r="111" spans="1:18" ht="15.75" customHeight="1" x14ac:dyDescent="0.25">
      <c r="A111" s="218"/>
      <c r="B111" s="221"/>
      <c r="C111" s="221"/>
      <c r="D111" s="221"/>
      <c r="E111" s="218"/>
      <c r="F111" s="220"/>
      <c r="G111" s="222"/>
      <c r="H111" s="219"/>
      <c r="I111" s="222"/>
      <c r="J111" s="218"/>
      <c r="K111" s="218"/>
      <c r="L111" s="218"/>
      <c r="M111" s="218"/>
      <c r="N111" s="218"/>
      <c r="O111" s="218"/>
      <c r="P111" s="218"/>
      <c r="Q111" s="218"/>
      <c r="R111" s="218"/>
    </row>
    <row r="112" spans="1:18" ht="15.75" customHeight="1" x14ac:dyDescent="0.25">
      <c r="A112" s="218"/>
      <c r="B112" s="221"/>
      <c r="C112" s="221"/>
      <c r="D112" s="221"/>
      <c r="E112" s="218"/>
      <c r="F112" s="220"/>
      <c r="G112" s="222"/>
      <c r="H112" s="219"/>
      <c r="I112" s="222"/>
      <c r="J112" s="218"/>
      <c r="K112" s="218"/>
      <c r="L112" s="218"/>
      <c r="M112" s="218"/>
      <c r="N112" s="218"/>
      <c r="O112" s="218"/>
      <c r="P112" s="218"/>
      <c r="Q112" s="218"/>
      <c r="R112" s="218"/>
    </row>
    <row r="113" spans="1:18" ht="15.75" customHeight="1" x14ac:dyDescent="0.25">
      <c r="A113" s="218"/>
      <c r="B113" s="221"/>
      <c r="C113" s="221"/>
      <c r="D113" s="221"/>
      <c r="E113" s="218"/>
      <c r="F113" s="220"/>
      <c r="G113" s="222"/>
      <c r="H113" s="219"/>
      <c r="I113" s="222"/>
      <c r="J113" s="218"/>
      <c r="K113" s="218"/>
      <c r="L113" s="218"/>
      <c r="M113" s="218"/>
      <c r="N113" s="218"/>
      <c r="O113" s="218"/>
      <c r="P113" s="218"/>
      <c r="Q113" s="218"/>
      <c r="R113" s="218"/>
    </row>
    <row r="114" spans="1:18" ht="15.75" customHeight="1" x14ac:dyDescent="0.25">
      <c r="A114" s="218"/>
      <c r="B114" s="221"/>
      <c r="C114" s="221"/>
      <c r="D114" s="221"/>
      <c r="E114" s="218"/>
      <c r="F114" s="220"/>
      <c r="G114" s="222"/>
      <c r="H114" s="219"/>
      <c r="I114" s="222"/>
      <c r="J114" s="218"/>
      <c r="K114" s="218"/>
      <c r="L114" s="218"/>
      <c r="M114" s="218"/>
      <c r="N114" s="218"/>
      <c r="O114" s="218"/>
      <c r="P114" s="218"/>
      <c r="Q114" s="218"/>
      <c r="R114" s="218"/>
    </row>
    <row r="115" spans="1:18" ht="15.75" customHeight="1" x14ac:dyDescent="0.25">
      <c r="A115" s="218"/>
      <c r="B115" s="221"/>
      <c r="C115" s="221"/>
      <c r="D115" s="221"/>
      <c r="E115" s="218"/>
      <c r="F115" s="220"/>
      <c r="G115" s="222"/>
      <c r="H115" s="219"/>
      <c r="I115" s="222"/>
      <c r="J115" s="218"/>
      <c r="K115" s="218"/>
      <c r="L115" s="218"/>
      <c r="M115" s="218"/>
      <c r="N115" s="218"/>
      <c r="O115" s="218"/>
      <c r="P115" s="218"/>
      <c r="Q115" s="218"/>
      <c r="R115" s="218"/>
    </row>
    <row r="116" spans="1:18" ht="15.75" customHeight="1" x14ac:dyDescent="0.25">
      <c r="A116" s="218"/>
      <c r="B116" s="221"/>
      <c r="C116" s="221"/>
      <c r="D116" s="221"/>
      <c r="E116" s="218"/>
      <c r="F116" s="220"/>
      <c r="G116" s="222"/>
      <c r="H116" s="219"/>
      <c r="I116" s="222"/>
      <c r="J116" s="218"/>
      <c r="K116" s="218"/>
      <c r="L116" s="218"/>
      <c r="M116" s="218"/>
      <c r="N116" s="218"/>
      <c r="O116" s="218"/>
      <c r="P116" s="218"/>
      <c r="Q116" s="218"/>
      <c r="R116" s="218"/>
    </row>
    <row r="117" spans="1:18" ht="15.75" customHeight="1" x14ac:dyDescent="0.25">
      <c r="A117" s="218"/>
      <c r="B117" s="221"/>
      <c r="C117" s="221"/>
      <c r="D117" s="221"/>
      <c r="E117" s="218"/>
      <c r="F117" s="220"/>
      <c r="G117" s="222"/>
      <c r="H117" s="219"/>
      <c r="I117" s="222"/>
      <c r="J117" s="218"/>
      <c r="K117" s="218"/>
      <c r="L117" s="218"/>
      <c r="M117" s="218"/>
      <c r="N117" s="218"/>
      <c r="O117" s="218"/>
      <c r="P117" s="218"/>
      <c r="Q117" s="218"/>
      <c r="R117" s="218"/>
    </row>
    <row r="118" spans="1:18" ht="15.75" customHeight="1" x14ac:dyDescent="0.25">
      <c r="A118" s="218"/>
      <c r="B118" s="221"/>
      <c r="C118" s="221"/>
      <c r="D118" s="221"/>
      <c r="E118" s="218"/>
      <c r="F118" s="220"/>
      <c r="G118" s="222"/>
      <c r="H118" s="219"/>
      <c r="I118" s="222"/>
      <c r="J118" s="218"/>
      <c r="K118" s="218"/>
      <c r="L118" s="218"/>
      <c r="M118" s="218"/>
      <c r="N118" s="218"/>
      <c r="O118" s="218"/>
      <c r="P118" s="218"/>
      <c r="Q118" s="218"/>
      <c r="R118" s="218"/>
    </row>
    <row r="119" spans="1:18" ht="15.75" customHeight="1" x14ac:dyDescent="0.25">
      <c r="A119" s="218"/>
      <c r="B119" s="221"/>
      <c r="C119" s="221"/>
      <c r="D119" s="221"/>
      <c r="E119" s="218"/>
      <c r="F119" s="220"/>
      <c r="G119" s="222"/>
      <c r="H119" s="219"/>
      <c r="I119" s="222"/>
      <c r="J119" s="218"/>
      <c r="K119" s="218"/>
      <c r="L119" s="218"/>
      <c r="M119" s="218"/>
      <c r="N119" s="218"/>
      <c r="O119" s="218"/>
      <c r="P119" s="218"/>
      <c r="Q119" s="218"/>
      <c r="R119" s="218"/>
    </row>
    <row r="120" spans="1:18" ht="15.75" customHeight="1" x14ac:dyDescent="0.25">
      <c r="A120" s="218"/>
      <c r="B120" s="221"/>
      <c r="C120" s="221"/>
      <c r="D120" s="221"/>
      <c r="E120" s="218"/>
      <c r="F120" s="220"/>
      <c r="G120" s="222"/>
      <c r="H120" s="219"/>
      <c r="I120" s="222"/>
      <c r="J120" s="218"/>
      <c r="K120" s="218"/>
      <c r="L120" s="218"/>
      <c r="M120" s="218"/>
      <c r="N120" s="218"/>
      <c r="O120" s="218"/>
      <c r="P120" s="218"/>
      <c r="Q120" s="218"/>
      <c r="R120" s="218"/>
    </row>
    <row r="121" spans="1:18" ht="15.75" customHeight="1" x14ac:dyDescent="0.25">
      <c r="A121" s="218"/>
      <c r="B121" s="221"/>
      <c r="C121" s="221"/>
      <c r="D121" s="221"/>
      <c r="E121" s="218"/>
      <c r="F121" s="220"/>
      <c r="G121" s="222"/>
      <c r="H121" s="219"/>
      <c r="I121" s="222"/>
      <c r="J121" s="218"/>
      <c r="K121" s="218"/>
      <c r="L121" s="218"/>
      <c r="M121" s="218"/>
      <c r="N121" s="218"/>
      <c r="O121" s="218"/>
      <c r="P121" s="218"/>
      <c r="Q121" s="218"/>
      <c r="R121" s="218"/>
    </row>
    <row r="122" spans="1:18" ht="15.75" customHeight="1" x14ac:dyDescent="0.25">
      <c r="A122" s="218"/>
      <c r="B122" s="221"/>
      <c r="C122" s="221"/>
      <c r="D122" s="221"/>
      <c r="E122" s="218"/>
      <c r="F122" s="220"/>
      <c r="G122" s="222"/>
      <c r="H122" s="219"/>
      <c r="I122" s="222"/>
      <c r="J122" s="218"/>
      <c r="K122" s="218"/>
      <c r="L122" s="218"/>
      <c r="M122" s="218"/>
      <c r="N122" s="218"/>
      <c r="O122" s="218"/>
      <c r="P122" s="218"/>
      <c r="Q122" s="218"/>
      <c r="R122" s="218"/>
    </row>
    <row r="123" spans="1:18" ht="15.75" customHeight="1" x14ac:dyDescent="0.25">
      <c r="A123" s="218"/>
      <c r="B123" s="221"/>
      <c r="C123" s="221"/>
      <c r="D123" s="221"/>
      <c r="E123" s="218"/>
      <c r="F123" s="220"/>
      <c r="G123" s="222"/>
      <c r="H123" s="219"/>
      <c r="I123" s="222"/>
      <c r="J123" s="218"/>
      <c r="K123" s="218"/>
      <c r="L123" s="218"/>
      <c r="M123" s="218"/>
      <c r="N123" s="218"/>
      <c r="O123" s="218"/>
      <c r="P123" s="218"/>
      <c r="Q123" s="218"/>
      <c r="R123" s="218"/>
    </row>
    <row r="124" spans="1:18" ht="15.75" customHeight="1" x14ac:dyDescent="0.25">
      <c r="A124" s="218"/>
      <c r="B124" s="221"/>
      <c r="C124" s="221"/>
      <c r="D124" s="221"/>
      <c r="E124" s="218"/>
      <c r="F124" s="220"/>
      <c r="G124" s="222"/>
      <c r="H124" s="219"/>
      <c r="I124" s="222"/>
      <c r="J124" s="218"/>
      <c r="K124" s="218"/>
      <c r="L124" s="218"/>
      <c r="M124" s="218"/>
      <c r="N124" s="218"/>
      <c r="O124" s="218"/>
      <c r="P124" s="218"/>
      <c r="Q124" s="218"/>
      <c r="R124" s="218"/>
    </row>
    <row r="125" spans="1:18" ht="15.75" customHeight="1" x14ac:dyDescent="0.25">
      <c r="A125" s="218"/>
      <c r="B125" s="221"/>
      <c r="C125" s="221"/>
      <c r="D125" s="221"/>
      <c r="E125" s="218"/>
      <c r="F125" s="220"/>
      <c r="G125" s="222"/>
      <c r="H125" s="219"/>
      <c r="I125" s="222"/>
      <c r="J125" s="218"/>
      <c r="K125" s="218"/>
      <c r="L125" s="218"/>
      <c r="M125" s="218"/>
      <c r="N125" s="218"/>
      <c r="O125" s="218"/>
      <c r="P125" s="218"/>
      <c r="Q125" s="218"/>
      <c r="R125" s="218"/>
    </row>
    <row r="126" spans="1:18" ht="15.75" customHeight="1" x14ac:dyDescent="0.25">
      <c r="A126" s="218"/>
      <c r="B126" s="221"/>
      <c r="C126" s="221"/>
      <c r="D126" s="221"/>
      <c r="E126" s="218"/>
      <c r="F126" s="220"/>
      <c r="G126" s="222"/>
      <c r="H126" s="219"/>
      <c r="I126" s="222"/>
      <c r="J126" s="218"/>
      <c r="K126" s="218"/>
      <c r="L126" s="218"/>
      <c r="M126" s="218"/>
      <c r="N126" s="218"/>
      <c r="O126" s="218"/>
      <c r="P126" s="218"/>
      <c r="Q126" s="218"/>
      <c r="R126" s="218"/>
    </row>
    <row r="127" spans="1:18" ht="15.75" customHeight="1" x14ac:dyDescent="0.25">
      <c r="A127" s="218"/>
      <c r="B127" s="221"/>
      <c r="C127" s="221"/>
      <c r="D127" s="221"/>
      <c r="E127" s="218"/>
      <c r="F127" s="220"/>
      <c r="G127" s="222"/>
      <c r="H127" s="219"/>
      <c r="I127" s="222"/>
      <c r="J127" s="218"/>
      <c r="K127" s="218"/>
      <c r="L127" s="218"/>
      <c r="M127" s="218"/>
      <c r="N127" s="218"/>
      <c r="O127" s="218"/>
      <c r="P127" s="218"/>
      <c r="Q127" s="218"/>
      <c r="R127" s="218"/>
    </row>
    <row r="128" spans="1:18" ht="15.75" customHeight="1" x14ac:dyDescent="0.25">
      <c r="A128" s="218"/>
      <c r="B128" s="221"/>
      <c r="C128" s="221"/>
      <c r="D128" s="221"/>
      <c r="E128" s="218"/>
      <c r="F128" s="220"/>
      <c r="G128" s="222"/>
      <c r="H128" s="219"/>
      <c r="I128" s="222"/>
      <c r="J128" s="218"/>
      <c r="K128" s="218"/>
      <c r="L128" s="218"/>
      <c r="M128" s="218"/>
      <c r="N128" s="218"/>
      <c r="O128" s="218"/>
      <c r="P128" s="218"/>
      <c r="Q128" s="218"/>
      <c r="R128" s="218"/>
    </row>
    <row r="129" spans="1:18" ht="15.75" customHeight="1" x14ac:dyDescent="0.25">
      <c r="A129" s="218"/>
      <c r="B129" s="221"/>
      <c r="C129" s="221"/>
      <c r="D129" s="221"/>
      <c r="E129" s="218"/>
      <c r="F129" s="220"/>
      <c r="G129" s="222"/>
      <c r="H129" s="219"/>
      <c r="I129" s="222"/>
      <c r="J129" s="218"/>
      <c r="K129" s="218"/>
      <c r="L129" s="218"/>
      <c r="M129" s="218"/>
      <c r="N129" s="218"/>
      <c r="O129" s="218"/>
      <c r="P129" s="218"/>
      <c r="Q129" s="218"/>
      <c r="R129" s="218"/>
    </row>
    <row r="130" spans="1:18" ht="15.75" customHeight="1" x14ac:dyDescent="0.25">
      <c r="A130" s="218"/>
      <c r="B130" s="221"/>
      <c r="C130" s="221"/>
      <c r="D130" s="221"/>
      <c r="E130" s="218"/>
      <c r="F130" s="220"/>
      <c r="G130" s="222"/>
      <c r="H130" s="219"/>
      <c r="I130" s="222"/>
      <c r="J130" s="218"/>
      <c r="K130" s="218"/>
      <c r="L130" s="218"/>
      <c r="M130" s="218"/>
      <c r="N130" s="218"/>
      <c r="O130" s="218"/>
      <c r="P130" s="218"/>
      <c r="Q130" s="218"/>
      <c r="R130" s="218"/>
    </row>
    <row r="131" spans="1:18" ht="15.75" customHeight="1" x14ac:dyDescent="0.25">
      <c r="A131" s="218"/>
      <c r="B131" s="221"/>
      <c r="C131" s="221"/>
      <c r="D131" s="221"/>
      <c r="E131" s="218"/>
      <c r="F131" s="220"/>
      <c r="G131" s="222"/>
      <c r="H131" s="219"/>
      <c r="I131" s="222"/>
      <c r="J131" s="218"/>
      <c r="K131" s="218"/>
      <c r="L131" s="218"/>
      <c r="M131" s="218"/>
      <c r="N131" s="218"/>
      <c r="O131" s="218"/>
      <c r="P131" s="218"/>
      <c r="Q131" s="218"/>
      <c r="R131" s="218"/>
    </row>
    <row r="132" spans="1:18" ht="15.75" customHeight="1" x14ac:dyDescent="0.25">
      <c r="A132" s="218"/>
      <c r="B132" s="221"/>
      <c r="C132" s="221"/>
      <c r="D132" s="221"/>
      <c r="E132" s="218"/>
      <c r="F132" s="220"/>
      <c r="G132" s="222"/>
      <c r="H132" s="219"/>
      <c r="I132" s="222"/>
      <c r="J132" s="218"/>
      <c r="K132" s="218"/>
      <c r="L132" s="218"/>
      <c r="M132" s="218"/>
      <c r="N132" s="218"/>
      <c r="O132" s="218"/>
      <c r="P132" s="218"/>
      <c r="Q132" s="218"/>
      <c r="R132" s="218"/>
    </row>
    <row r="133" spans="1:18" ht="15.75" customHeight="1" x14ac:dyDescent="0.25">
      <c r="A133" s="218"/>
      <c r="B133" s="221"/>
      <c r="C133" s="221"/>
      <c r="D133" s="221"/>
      <c r="E133" s="218"/>
      <c r="F133" s="220"/>
      <c r="G133" s="222"/>
      <c r="H133" s="219"/>
      <c r="I133" s="222"/>
      <c r="J133" s="218"/>
      <c r="K133" s="218"/>
      <c r="L133" s="218"/>
      <c r="M133" s="218"/>
      <c r="N133" s="218"/>
      <c r="O133" s="218"/>
      <c r="P133" s="218"/>
      <c r="Q133" s="218"/>
      <c r="R133" s="218"/>
    </row>
    <row r="134" spans="1:18" ht="15.75" customHeight="1" x14ac:dyDescent="0.25">
      <c r="A134" s="218"/>
      <c r="B134" s="221"/>
      <c r="C134" s="221"/>
      <c r="D134" s="221"/>
      <c r="E134" s="218"/>
      <c r="F134" s="220"/>
      <c r="G134" s="222"/>
      <c r="H134" s="219"/>
      <c r="I134" s="222"/>
      <c r="J134" s="218"/>
      <c r="K134" s="218"/>
      <c r="L134" s="218"/>
      <c r="M134" s="218"/>
      <c r="N134" s="218"/>
      <c r="O134" s="218"/>
      <c r="P134" s="218"/>
      <c r="Q134" s="218"/>
      <c r="R134" s="218"/>
    </row>
    <row r="135" spans="1:18" ht="15.75" customHeight="1" x14ac:dyDescent="0.25">
      <c r="A135" s="218"/>
      <c r="B135" s="221"/>
      <c r="C135" s="221"/>
      <c r="D135" s="221"/>
      <c r="E135" s="218"/>
      <c r="F135" s="220"/>
      <c r="G135" s="222"/>
      <c r="H135" s="219"/>
      <c r="I135" s="222"/>
      <c r="J135" s="218"/>
      <c r="K135" s="218"/>
      <c r="L135" s="218"/>
      <c r="M135" s="218"/>
      <c r="N135" s="218"/>
      <c r="O135" s="218"/>
      <c r="P135" s="218"/>
      <c r="Q135" s="218"/>
      <c r="R135" s="218"/>
    </row>
    <row r="136" spans="1:18" ht="15.75" customHeight="1" x14ac:dyDescent="0.25">
      <c r="A136" s="218"/>
      <c r="B136" s="221"/>
      <c r="C136" s="221"/>
      <c r="D136" s="221"/>
      <c r="E136" s="218"/>
      <c r="F136" s="220"/>
      <c r="G136" s="222"/>
      <c r="H136" s="219"/>
      <c r="I136" s="222"/>
      <c r="J136" s="218"/>
      <c r="K136" s="218"/>
      <c r="L136" s="218"/>
      <c r="M136" s="218"/>
      <c r="N136" s="218"/>
      <c r="O136" s="218"/>
      <c r="P136" s="218"/>
      <c r="Q136" s="218"/>
      <c r="R136" s="218"/>
    </row>
    <row r="137" spans="1:18" ht="15.75" customHeight="1" x14ac:dyDescent="0.25">
      <c r="A137" s="218"/>
      <c r="B137" s="221"/>
      <c r="C137" s="221"/>
      <c r="D137" s="221"/>
      <c r="E137" s="218"/>
      <c r="F137" s="220"/>
      <c r="G137" s="222"/>
      <c r="H137" s="219"/>
      <c r="I137" s="222"/>
      <c r="J137" s="218"/>
      <c r="K137" s="218"/>
      <c r="L137" s="218"/>
      <c r="M137" s="218"/>
      <c r="N137" s="218"/>
      <c r="O137" s="218"/>
      <c r="P137" s="218"/>
      <c r="Q137" s="218"/>
      <c r="R137" s="218"/>
    </row>
    <row r="138" spans="1:18" ht="15.75" customHeight="1" x14ac:dyDescent="0.25">
      <c r="A138" s="218"/>
      <c r="B138" s="221"/>
      <c r="C138" s="221"/>
      <c r="D138" s="221"/>
      <c r="E138" s="218"/>
      <c r="F138" s="220"/>
      <c r="G138" s="222"/>
      <c r="H138" s="219"/>
      <c r="I138" s="222"/>
      <c r="J138" s="218"/>
      <c r="K138" s="218"/>
      <c r="L138" s="218"/>
      <c r="M138" s="218"/>
      <c r="N138" s="218"/>
      <c r="O138" s="218"/>
      <c r="P138" s="218"/>
      <c r="Q138" s="218"/>
      <c r="R138" s="218"/>
    </row>
    <row r="139" spans="1:18" ht="15.75" customHeight="1" x14ac:dyDescent="0.25">
      <c r="A139" s="218"/>
      <c r="B139" s="221"/>
      <c r="C139" s="221"/>
      <c r="D139" s="221"/>
      <c r="E139" s="218"/>
      <c r="F139" s="220"/>
      <c r="G139" s="222"/>
      <c r="H139" s="219"/>
      <c r="I139" s="222"/>
      <c r="J139" s="218"/>
      <c r="K139" s="218"/>
      <c r="L139" s="218"/>
      <c r="M139" s="218"/>
      <c r="N139" s="218"/>
      <c r="O139" s="218"/>
      <c r="P139" s="218"/>
      <c r="Q139" s="218"/>
      <c r="R139" s="218"/>
    </row>
    <row r="140" spans="1:18" ht="15.75" customHeight="1" x14ac:dyDescent="0.25">
      <c r="A140" s="218"/>
      <c r="B140" s="221"/>
      <c r="C140" s="221"/>
      <c r="D140" s="221"/>
      <c r="E140" s="218"/>
      <c r="F140" s="220"/>
      <c r="G140" s="222"/>
      <c r="H140" s="219"/>
      <c r="I140" s="222"/>
      <c r="J140" s="218"/>
      <c r="K140" s="218"/>
      <c r="L140" s="218"/>
      <c r="M140" s="218"/>
      <c r="N140" s="218"/>
      <c r="O140" s="218"/>
      <c r="P140" s="218"/>
      <c r="Q140" s="218"/>
      <c r="R140" s="218"/>
    </row>
    <row r="141" spans="1:18" ht="15.75" customHeight="1" x14ac:dyDescent="0.25">
      <c r="A141" s="218"/>
      <c r="B141" s="221"/>
      <c r="C141" s="221"/>
      <c r="D141" s="221"/>
      <c r="E141" s="218"/>
      <c r="F141" s="220"/>
      <c r="G141" s="222"/>
      <c r="H141" s="219"/>
      <c r="I141" s="222"/>
      <c r="J141" s="218"/>
      <c r="K141" s="218"/>
      <c r="L141" s="218"/>
      <c r="M141" s="218"/>
      <c r="N141" s="218"/>
      <c r="O141" s="218"/>
      <c r="P141" s="218"/>
      <c r="Q141" s="218"/>
      <c r="R141" s="218"/>
    </row>
    <row r="142" spans="1:18" ht="15.75" customHeight="1" x14ac:dyDescent="0.25">
      <c r="A142" s="218"/>
      <c r="B142" s="221"/>
      <c r="C142" s="221"/>
      <c r="D142" s="221"/>
      <c r="E142" s="218"/>
      <c r="F142" s="220"/>
      <c r="G142" s="222"/>
      <c r="H142" s="219"/>
      <c r="I142" s="222"/>
      <c r="J142" s="218"/>
      <c r="K142" s="218"/>
      <c r="L142" s="218"/>
      <c r="M142" s="218"/>
      <c r="N142" s="218"/>
      <c r="O142" s="218"/>
      <c r="P142" s="218"/>
      <c r="Q142" s="218"/>
      <c r="R142" s="218"/>
    </row>
    <row r="143" spans="1:18" ht="15.75" customHeight="1" x14ac:dyDescent="0.25">
      <c r="A143" s="218"/>
      <c r="B143" s="221"/>
      <c r="C143" s="221"/>
      <c r="D143" s="221"/>
      <c r="E143" s="218"/>
      <c r="F143" s="220"/>
      <c r="G143" s="222"/>
      <c r="H143" s="219"/>
      <c r="I143" s="222"/>
      <c r="J143" s="218"/>
      <c r="K143" s="218"/>
      <c r="L143" s="218"/>
      <c r="M143" s="218"/>
      <c r="N143" s="218"/>
      <c r="O143" s="218"/>
      <c r="P143" s="218"/>
      <c r="Q143" s="218"/>
      <c r="R143" s="218"/>
    </row>
    <row r="144" spans="1:18" ht="15.75" customHeight="1" x14ac:dyDescent="0.25">
      <c r="A144" s="218"/>
      <c r="B144" s="221"/>
      <c r="C144" s="221"/>
      <c r="D144" s="221"/>
      <c r="E144" s="218"/>
      <c r="F144" s="220"/>
      <c r="G144" s="222"/>
      <c r="H144" s="219"/>
      <c r="I144" s="222"/>
      <c r="J144" s="218"/>
      <c r="K144" s="218"/>
      <c r="L144" s="218"/>
      <c r="M144" s="218"/>
      <c r="N144" s="218"/>
      <c r="O144" s="218"/>
      <c r="P144" s="218"/>
      <c r="Q144" s="218"/>
      <c r="R144" s="218"/>
    </row>
    <row r="145" spans="1:18" ht="15.75" customHeight="1" x14ac:dyDescent="0.25">
      <c r="A145" s="218"/>
      <c r="B145" s="221"/>
      <c r="C145" s="221"/>
      <c r="D145" s="221"/>
      <c r="E145" s="218"/>
      <c r="F145" s="220"/>
      <c r="G145" s="222"/>
      <c r="H145" s="219"/>
      <c r="I145" s="222"/>
      <c r="J145" s="218"/>
      <c r="K145" s="218"/>
      <c r="L145" s="218"/>
      <c r="M145" s="218"/>
      <c r="N145" s="218"/>
      <c r="O145" s="218"/>
      <c r="P145" s="218"/>
      <c r="Q145" s="218"/>
      <c r="R145" s="218"/>
    </row>
    <row r="146" spans="1:18" ht="15.75" customHeight="1" x14ac:dyDescent="0.25">
      <c r="A146" s="218"/>
      <c r="B146" s="221"/>
      <c r="C146" s="221"/>
      <c r="D146" s="221"/>
      <c r="E146" s="218"/>
      <c r="F146" s="220"/>
      <c r="G146" s="222"/>
      <c r="H146" s="219"/>
      <c r="I146" s="222"/>
      <c r="J146" s="218"/>
      <c r="K146" s="218"/>
      <c r="L146" s="218"/>
      <c r="M146" s="218"/>
      <c r="N146" s="218"/>
      <c r="O146" s="218"/>
      <c r="P146" s="218"/>
      <c r="Q146" s="218"/>
      <c r="R146" s="218"/>
    </row>
    <row r="147" spans="1:18" ht="15.75" customHeight="1" x14ac:dyDescent="0.25">
      <c r="A147" s="218"/>
      <c r="B147" s="221"/>
      <c r="C147" s="221"/>
      <c r="D147" s="221"/>
      <c r="E147" s="218"/>
      <c r="F147" s="220"/>
      <c r="G147" s="222"/>
      <c r="H147" s="219"/>
      <c r="I147" s="222"/>
      <c r="J147" s="218"/>
      <c r="K147" s="218"/>
      <c r="L147" s="218"/>
      <c r="M147" s="218"/>
      <c r="N147" s="218"/>
      <c r="O147" s="218"/>
      <c r="P147" s="218"/>
      <c r="Q147" s="218"/>
      <c r="R147" s="218"/>
    </row>
    <row r="148" spans="1:18" ht="15.75" customHeight="1" x14ac:dyDescent="0.25">
      <c r="A148" s="218"/>
      <c r="B148" s="221"/>
      <c r="C148" s="221"/>
      <c r="D148" s="221"/>
      <c r="E148" s="218"/>
      <c r="F148" s="220"/>
      <c r="G148" s="222"/>
      <c r="H148" s="219"/>
      <c r="I148" s="222"/>
      <c r="J148" s="218"/>
      <c r="K148" s="218"/>
      <c r="L148" s="218"/>
      <c r="M148" s="218"/>
      <c r="N148" s="218"/>
      <c r="O148" s="218"/>
      <c r="P148" s="218"/>
      <c r="Q148" s="218"/>
      <c r="R148" s="218"/>
    </row>
    <row r="149" spans="1:18" ht="15.75" customHeight="1" x14ac:dyDescent="0.25">
      <c r="A149" s="218"/>
      <c r="B149" s="221"/>
      <c r="C149" s="221"/>
      <c r="D149" s="221"/>
      <c r="E149" s="218"/>
      <c r="F149" s="220"/>
      <c r="G149" s="222"/>
      <c r="H149" s="219"/>
      <c r="I149" s="222"/>
      <c r="J149" s="218"/>
      <c r="K149" s="218"/>
      <c r="L149" s="218"/>
      <c r="M149" s="218"/>
      <c r="N149" s="218"/>
      <c r="O149" s="218"/>
      <c r="P149" s="218"/>
      <c r="Q149" s="218"/>
      <c r="R149" s="218"/>
    </row>
    <row r="150" spans="1:18" ht="15.75" customHeight="1" x14ac:dyDescent="0.25">
      <c r="A150" s="218"/>
      <c r="B150" s="221"/>
      <c r="C150" s="221"/>
      <c r="D150" s="221"/>
      <c r="E150" s="218"/>
      <c r="F150" s="220"/>
      <c r="G150" s="222"/>
      <c r="H150" s="219"/>
      <c r="I150" s="222"/>
      <c r="J150" s="218"/>
      <c r="K150" s="218"/>
      <c r="L150" s="218"/>
      <c r="M150" s="218"/>
      <c r="N150" s="218"/>
      <c r="O150" s="218"/>
      <c r="P150" s="218"/>
      <c r="Q150" s="218"/>
      <c r="R150" s="218"/>
    </row>
    <row r="151" spans="1:18" ht="15.75" customHeight="1" x14ac:dyDescent="0.25">
      <c r="A151" s="218"/>
      <c r="B151" s="221"/>
      <c r="C151" s="221"/>
      <c r="D151" s="221"/>
      <c r="E151" s="218"/>
      <c r="F151" s="220"/>
      <c r="G151" s="222"/>
      <c r="H151" s="219"/>
      <c r="I151" s="222"/>
      <c r="J151" s="218"/>
      <c r="K151" s="218"/>
      <c r="L151" s="218"/>
      <c r="M151" s="218"/>
      <c r="N151" s="218"/>
      <c r="O151" s="218"/>
      <c r="P151" s="218"/>
      <c r="Q151" s="218"/>
      <c r="R151" s="218"/>
    </row>
    <row r="152" spans="1:18" ht="15.75" customHeight="1" x14ac:dyDescent="0.25">
      <c r="A152" s="218"/>
      <c r="B152" s="221"/>
      <c r="C152" s="221"/>
      <c r="D152" s="221"/>
      <c r="E152" s="218"/>
      <c r="F152" s="220"/>
      <c r="G152" s="222"/>
      <c r="H152" s="219"/>
      <c r="I152" s="222"/>
      <c r="J152" s="218"/>
      <c r="K152" s="218"/>
      <c r="L152" s="218"/>
      <c r="M152" s="218"/>
      <c r="N152" s="218"/>
      <c r="O152" s="218"/>
      <c r="P152" s="218"/>
      <c r="Q152" s="218"/>
      <c r="R152" s="218"/>
    </row>
    <row r="153" spans="1:18" ht="15.75" customHeight="1" x14ac:dyDescent="0.25">
      <c r="A153" s="218"/>
      <c r="B153" s="221"/>
      <c r="C153" s="221"/>
      <c r="D153" s="221"/>
      <c r="E153" s="218"/>
      <c r="F153" s="220"/>
      <c r="G153" s="222"/>
      <c r="H153" s="219"/>
      <c r="I153" s="222"/>
      <c r="J153" s="218"/>
      <c r="K153" s="218"/>
      <c r="L153" s="218"/>
      <c r="M153" s="218"/>
      <c r="N153" s="218"/>
      <c r="O153" s="218"/>
      <c r="P153" s="218"/>
      <c r="Q153" s="218"/>
      <c r="R153" s="218"/>
    </row>
    <row r="154" spans="1:18" ht="15.75" customHeight="1" x14ac:dyDescent="0.25">
      <c r="A154" s="218"/>
      <c r="B154" s="221"/>
      <c r="C154" s="221"/>
      <c r="D154" s="221"/>
      <c r="E154" s="218"/>
      <c r="F154" s="220"/>
      <c r="G154" s="222"/>
      <c r="H154" s="219"/>
      <c r="I154" s="222"/>
      <c r="J154" s="218"/>
      <c r="K154" s="218"/>
      <c r="L154" s="218"/>
      <c r="M154" s="218"/>
      <c r="N154" s="218"/>
      <c r="O154" s="218"/>
      <c r="P154" s="218"/>
      <c r="Q154" s="218"/>
      <c r="R154" s="218"/>
    </row>
    <row r="155" spans="1:18" ht="15.75" customHeight="1" x14ac:dyDescent="0.25">
      <c r="A155" s="218"/>
      <c r="B155" s="221"/>
      <c r="C155" s="221"/>
      <c r="D155" s="221"/>
      <c r="E155" s="218"/>
      <c r="F155" s="220"/>
      <c r="G155" s="222"/>
      <c r="H155" s="219"/>
      <c r="I155" s="222"/>
      <c r="J155" s="218"/>
      <c r="K155" s="218"/>
      <c r="L155" s="218"/>
      <c r="M155" s="218"/>
      <c r="N155" s="218"/>
      <c r="O155" s="218"/>
      <c r="P155" s="218"/>
      <c r="Q155" s="218"/>
      <c r="R155" s="218"/>
    </row>
    <row r="156" spans="1:18" ht="15.75" customHeight="1" x14ac:dyDescent="0.25">
      <c r="A156" s="218"/>
      <c r="B156" s="221"/>
      <c r="C156" s="221"/>
      <c r="D156" s="221"/>
      <c r="E156" s="218"/>
      <c r="F156" s="220"/>
      <c r="G156" s="222"/>
      <c r="H156" s="219"/>
      <c r="I156" s="222"/>
      <c r="J156" s="218"/>
      <c r="K156" s="218"/>
      <c r="L156" s="218"/>
      <c r="M156" s="218"/>
      <c r="N156" s="218"/>
      <c r="O156" s="218"/>
      <c r="P156" s="218"/>
      <c r="Q156" s="218"/>
      <c r="R156" s="218"/>
    </row>
    <row r="157" spans="1:18" ht="15.75" customHeight="1" x14ac:dyDescent="0.25">
      <c r="A157" s="218"/>
      <c r="B157" s="221"/>
      <c r="C157" s="221"/>
      <c r="D157" s="221"/>
      <c r="E157" s="218"/>
      <c r="F157" s="220"/>
      <c r="G157" s="222"/>
      <c r="H157" s="219"/>
      <c r="I157" s="222"/>
      <c r="J157" s="218"/>
      <c r="K157" s="218"/>
      <c r="L157" s="218"/>
      <c r="M157" s="218"/>
      <c r="N157" s="218"/>
      <c r="O157" s="218"/>
      <c r="P157" s="218"/>
      <c r="Q157" s="218"/>
      <c r="R157" s="218"/>
    </row>
    <row r="158" spans="1:18" ht="15.75" customHeight="1" x14ac:dyDescent="0.25">
      <c r="A158" s="218"/>
      <c r="B158" s="221"/>
      <c r="C158" s="221"/>
      <c r="D158" s="221"/>
      <c r="E158" s="218"/>
      <c r="F158" s="220"/>
      <c r="G158" s="222"/>
      <c r="H158" s="219"/>
      <c r="I158" s="222"/>
      <c r="J158" s="218"/>
      <c r="K158" s="218"/>
      <c r="L158" s="218"/>
      <c r="M158" s="218"/>
      <c r="N158" s="218"/>
      <c r="O158" s="218"/>
      <c r="P158" s="218"/>
      <c r="Q158" s="218"/>
      <c r="R158" s="218"/>
    </row>
    <row r="159" spans="1:18" ht="15.75" customHeight="1" x14ac:dyDescent="0.25">
      <c r="A159" s="218"/>
      <c r="B159" s="221"/>
      <c r="C159" s="221"/>
      <c r="D159" s="221"/>
      <c r="E159" s="218"/>
      <c r="F159" s="220"/>
      <c r="G159" s="222"/>
      <c r="H159" s="219"/>
      <c r="I159" s="222"/>
      <c r="J159" s="218"/>
      <c r="K159" s="218"/>
      <c r="L159" s="218"/>
      <c r="M159" s="218"/>
      <c r="N159" s="218"/>
      <c r="O159" s="218"/>
      <c r="P159" s="218"/>
      <c r="Q159" s="218"/>
      <c r="R159" s="218"/>
    </row>
    <row r="160" spans="1:18" ht="15.75" customHeight="1" x14ac:dyDescent="0.25">
      <c r="A160" s="218"/>
      <c r="B160" s="221"/>
      <c r="C160" s="221"/>
      <c r="D160" s="221"/>
      <c r="E160" s="218"/>
      <c r="F160" s="220"/>
      <c r="G160" s="222"/>
      <c r="H160" s="219"/>
      <c r="I160" s="222"/>
      <c r="J160" s="218"/>
      <c r="K160" s="218"/>
      <c r="L160" s="218"/>
      <c r="M160" s="218"/>
      <c r="N160" s="218"/>
      <c r="O160" s="218"/>
      <c r="P160" s="218"/>
      <c r="Q160" s="218"/>
      <c r="R160" s="218"/>
    </row>
    <row r="161" spans="1:18" ht="15.75" customHeight="1" x14ac:dyDescent="0.25">
      <c r="A161" s="218"/>
      <c r="B161" s="221"/>
      <c r="C161" s="221"/>
      <c r="D161" s="221"/>
      <c r="E161" s="218"/>
      <c r="F161" s="220"/>
      <c r="G161" s="222"/>
      <c r="H161" s="219"/>
      <c r="I161" s="222"/>
      <c r="J161" s="218"/>
      <c r="K161" s="218"/>
      <c r="L161" s="218"/>
      <c r="M161" s="218"/>
      <c r="N161" s="218"/>
      <c r="O161" s="218"/>
      <c r="P161" s="218"/>
      <c r="Q161" s="218"/>
      <c r="R161" s="218"/>
    </row>
    <row r="162" spans="1:18" ht="15.75" customHeight="1" x14ac:dyDescent="0.25">
      <c r="A162" s="218"/>
      <c r="B162" s="221"/>
      <c r="C162" s="221"/>
      <c r="D162" s="221"/>
      <c r="E162" s="218"/>
      <c r="F162" s="220"/>
      <c r="G162" s="222"/>
      <c r="H162" s="219"/>
      <c r="I162" s="222"/>
      <c r="J162" s="218"/>
      <c r="K162" s="218"/>
      <c r="L162" s="218"/>
      <c r="M162" s="218"/>
      <c r="N162" s="218"/>
      <c r="O162" s="218"/>
      <c r="P162" s="218"/>
      <c r="Q162" s="218"/>
      <c r="R162" s="218"/>
    </row>
    <row r="163" spans="1:18" ht="15.75" customHeight="1" x14ac:dyDescent="0.25">
      <c r="A163" s="218"/>
      <c r="B163" s="221"/>
      <c r="C163" s="221"/>
      <c r="D163" s="221"/>
      <c r="E163" s="218"/>
      <c r="F163" s="220"/>
      <c r="G163" s="222"/>
      <c r="H163" s="219"/>
      <c r="I163" s="222"/>
      <c r="J163" s="218"/>
      <c r="K163" s="218"/>
      <c r="L163" s="218"/>
      <c r="M163" s="218"/>
      <c r="N163" s="218"/>
      <c r="O163" s="218"/>
      <c r="P163" s="218"/>
      <c r="Q163" s="218"/>
      <c r="R163" s="218"/>
    </row>
    <row r="164" spans="1:18" ht="15.75" customHeight="1" x14ac:dyDescent="0.25">
      <c r="A164" s="218"/>
      <c r="B164" s="221"/>
      <c r="C164" s="221"/>
      <c r="D164" s="221"/>
      <c r="E164" s="218"/>
      <c r="F164" s="220"/>
      <c r="G164" s="222"/>
      <c r="H164" s="219"/>
      <c r="I164" s="222"/>
      <c r="J164" s="218"/>
      <c r="K164" s="218"/>
      <c r="L164" s="218"/>
      <c r="M164" s="218"/>
      <c r="N164" s="218"/>
      <c r="O164" s="218"/>
      <c r="P164" s="218"/>
      <c r="Q164" s="218"/>
      <c r="R164" s="218"/>
    </row>
    <row r="165" spans="1:18" ht="15.75" customHeight="1" x14ac:dyDescent="0.25">
      <c r="A165" s="218"/>
      <c r="B165" s="221"/>
      <c r="C165" s="221"/>
      <c r="D165" s="221"/>
      <c r="E165" s="218"/>
      <c r="F165" s="220"/>
      <c r="G165" s="222"/>
      <c r="H165" s="219"/>
      <c r="I165" s="222"/>
      <c r="J165" s="218"/>
      <c r="K165" s="218"/>
      <c r="L165" s="218"/>
      <c r="M165" s="218"/>
      <c r="N165" s="218"/>
      <c r="O165" s="218"/>
      <c r="P165" s="218"/>
      <c r="Q165" s="218"/>
      <c r="R165" s="218"/>
    </row>
    <row r="166" spans="1:18" ht="15.75" customHeight="1" x14ac:dyDescent="0.25">
      <c r="A166" s="218"/>
      <c r="B166" s="221"/>
      <c r="C166" s="221"/>
      <c r="D166" s="221"/>
      <c r="E166" s="218"/>
      <c r="F166" s="220"/>
      <c r="G166" s="222"/>
      <c r="H166" s="219"/>
      <c r="I166" s="222"/>
      <c r="J166" s="218"/>
      <c r="K166" s="218"/>
      <c r="L166" s="218"/>
      <c r="M166" s="218"/>
      <c r="N166" s="218"/>
      <c r="O166" s="218"/>
      <c r="P166" s="218"/>
      <c r="Q166" s="218"/>
      <c r="R166" s="218"/>
    </row>
    <row r="167" spans="1:18" ht="15.75" customHeight="1" x14ac:dyDescent="0.25">
      <c r="A167" s="218"/>
      <c r="B167" s="221"/>
      <c r="C167" s="221"/>
      <c r="D167" s="221"/>
      <c r="E167" s="218"/>
      <c r="F167" s="220"/>
      <c r="G167" s="222"/>
      <c r="H167" s="219"/>
      <c r="I167" s="222"/>
      <c r="J167" s="218"/>
      <c r="K167" s="218"/>
      <c r="L167" s="218"/>
      <c r="M167" s="218"/>
      <c r="N167" s="218"/>
      <c r="O167" s="218"/>
      <c r="P167" s="218"/>
      <c r="Q167" s="218"/>
      <c r="R167" s="218"/>
    </row>
    <row r="168" spans="1:18" ht="15.75" customHeight="1" x14ac:dyDescent="0.25">
      <c r="A168" s="218"/>
      <c r="B168" s="221"/>
      <c r="C168" s="221"/>
      <c r="D168" s="221"/>
      <c r="E168" s="218"/>
      <c r="F168" s="220"/>
      <c r="G168" s="222"/>
      <c r="H168" s="219"/>
      <c r="I168" s="222"/>
      <c r="J168" s="218"/>
      <c r="K168" s="218"/>
      <c r="L168" s="218"/>
      <c r="M168" s="218"/>
      <c r="N168" s="218"/>
      <c r="O168" s="218"/>
      <c r="P168" s="218"/>
      <c r="Q168" s="218"/>
      <c r="R168" s="218"/>
    </row>
    <row r="169" spans="1:18" ht="15.75" customHeight="1" x14ac:dyDescent="0.25">
      <c r="A169" s="218"/>
      <c r="B169" s="221"/>
      <c r="C169" s="221"/>
      <c r="D169" s="221"/>
      <c r="E169" s="218"/>
      <c r="F169" s="220"/>
      <c r="G169" s="222"/>
      <c r="H169" s="219"/>
      <c r="I169" s="222"/>
      <c r="J169" s="218"/>
      <c r="K169" s="218"/>
      <c r="L169" s="218"/>
      <c r="M169" s="218"/>
      <c r="N169" s="218"/>
      <c r="O169" s="218"/>
      <c r="P169" s="218"/>
      <c r="Q169" s="218"/>
      <c r="R169" s="218"/>
    </row>
    <row r="170" spans="1:18" ht="15.75" customHeight="1" x14ac:dyDescent="0.25">
      <c r="A170" s="218"/>
      <c r="B170" s="221"/>
      <c r="C170" s="221"/>
      <c r="D170" s="221"/>
      <c r="E170" s="218"/>
      <c r="F170" s="220"/>
      <c r="G170" s="222"/>
      <c r="H170" s="219"/>
      <c r="I170" s="222"/>
      <c r="J170" s="218"/>
      <c r="K170" s="218"/>
      <c r="L170" s="218"/>
      <c r="M170" s="218"/>
      <c r="N170" s="218"/>
      <c r="O170" s="218"/>
      <c r="P170" s="218"/>
      <c r="Q170" s="218"/>
      <c r="R170" s="218"/>
    </row>
    <row r="171" spans="1:18" ht="15.75" customHeight="1" x14ac:dyDescent="0.25">
      <c r="A171" s="218"/>
      <c r="B171" s="221"/>
      <c r="C171" s="221"/>
      <c r="D171" s="221"/>
      <c r="E171" s="218"/>
      <c r="F171" s="220"/>
      <c r="G171" s="222"/>
      <c r="H171" s="219"/>
      <c r="I171" s="222"/>
      <c r="J171" s="218"/>
      <c r="K171" s="218"/>
      <c r="L171" s="218"/>
      <c r="M171" s="218"/>
      <c r="N171" s="218"/>
      <c r="O171" s="218"/>
      <c r="P171" s="218"/>
      <c r="Q171" s="218"/>
      <c r="R171" s="218"/>
    </row>
    <row r="172" spans="1:18" ht="15.75" customHeight="1" x14ac:dyDescent="0.25">
      <c r="A172" s="218"/>
      <c r="B172" s="221"/>
      <c r="C172" s="221"/>
      <c r="D172" s="221"/>
      <c r="E172" s="218"/>
      <c r="F172" s="220"/>
      <c r="G172" s="222"/>
      <c r="H172" s="219"/>
      <c r="I172" s="222"/>
      <c r="J172" s="218"/>
      <c r="K172" s="218"/>
      <c r="L172" s="218"/>
      <c r="M172" s="218"/>
      <c r="N172" s="218"/>
      <c r="O172" s="218"/>
      <c r="P172" s="218"/>
      <c r="Q172" s="218"/>
      <c r="R172" s="218"/>
    </row>
    <row r="173" spans="1:18" ht="15.75" customHeight="1" x14ac:dyDescent="0.25">
      <c r="A173" s="218"/>
      <c r="B173" s="221"/>
      <c r="C173" s="221"/>
      <c r="D173" s="221"/>
      <c r="E173" s="218"/>
      <c r="F173" s="220"/>
      <c r="G173" s="222"/>
      <c r="H173" s="219"/>
      <c r="I173" s="222"/>
      <c r="J173" s="218"/>
      <c r="K173" s="218"/>
      <c r="L173" s="218"/>
      <c r="M173" s="218"/>
      <c r="N173" s="218"/>
      <c r="O173" s="218"/>
      <c r="P173" s="218"/>
      <c r="Q173" s="218"/>
      <c r="R173" s="218"/>
    </row>
    <row r="174" spans="1:18" ht="15.75" customHeight="1" x14ac:dyDescent="0.25">
      <c r="A174" s="218"/>
      <c r="B174" s="221"/>
      <c r="C174" s="221"/>
      <c r="D174" s="221"/>
      <c r="E174" s="218"/>
      <c r="F174" s="220"/>
      <c r="G174" s="222"/>
      <c r="H174" s="219"/>
      <c r="I174" s="222"/>
      <c r="J174" s="218"/>
      <c r="K174" s="218"/>
      <c r="L174" s="218"/>
      <c r="M174" s="218"/>
      <c r="N174" s="218"/>
      <c r="O174" s="218"/>
      <c r="P174" s="218"/>
      <c r="Q174" s="218"/>
      <c r="R174" s="218"/>
    </row>
    <row r="175" spans="1:18" ht="15.75" customHeight="1" x14ac:dyDescent="0.25">
      <c r="A175" s="218"/>
      <c r="B175" s="221"/>
      <c r="C175" s="221"/>
      <c r="D175" s="221"/>
      <c r="E175" s="218"/>
      <c r="F175" s="220"/>
      <c r="G175" s="222"/>
      <c r="H175" s="219"/>
      <c r="I175" s="222"/>
      <c r="J175" s="218"/>
      <c r="K175" s="218"/>
      <c r="L175" s="218"/>
      <c r="M175" s="218"/>
      <c r="N175" s="218"/>
      <c r="O175" s="218"/>
      <c r="P175" s="218"/>
      <c r="Q175" s="218"/>
      <c r="R175" s="218"/>
    </row>
    <row r="176" spans="1:18" ht="15.75" customHeight="1" x14ac:dyDescent="0.25">
      <c r="A176" s="218"/>
      <c r="B176" s="221"/>
      <c r="C176" s="221"/>
      <c r="D176" s="221"/>
      <c r="E176" s="218"/>
      <c r="F176" s="220"/>
      <c r="G176" s="222"/>
      <c r="H176" s="219"/>
      <c r="I176" s="222"/>
      <c r="J176" s="218"/>
      <c r="K176" s="218"/>
      <c r="L176" s="218"/>
      <c r="M176" s="218"/>
      <c r="N176" s="218"/>
      <c r="O176" s="218"/>
      <c r="P176" s="218"/>
      <c r="Q176" s="218"/>
      <c r="R176" s="218"/>
    </row>
    <row r="177" spans="1:18" ht="15.75" customHeight="1" x14ac:dyDescent="0.25">
      <c r="A177" s="218"/>
      <c r="B177" s="221"/>
      <c r="C177" s="221"/>
      <c r="D177" s="221"/>
      <c r="E177" s="218"/>
      <c r="F177" s="220"/>
      <c r="G177" s="222"/>
      <c r="H177" s="219"/>
      <c r="I177" s="222"/>
      <c r="J177" s="218"/>
      <c r="K177" s="218"/>
      <c r="L177" s="218"/>
      <c r="M177" s="218"/>
      <c r="N177" s="218"/>
      <c r="O177" s="218"/>
      <c r="P177" s="218"/>
      <c r="Q177" s="218"/>
      <c r="R177" s="218"/>
    </row>
    <row r="178" spans="1:18" ht="15.75" customHeight="1" x14ac:dyDescent="0.25">
      <c r="A178" s="218"/>
      <c r="B178" s="221"/>
      <c r="C178" s="221"/>
      <c r="D178" s="221"/>
      <c r="E178" s="218"/>
      <c r="F178" s="220"/>
      <c r="G178" s="222"/>
      <c r="H178" s="219"/>
      <c r="I178" s="222"/>
      <c r="J178" s="218"/>
      <c r="K178" s="218"/>
      <c r="L178" s="218"/>
      <c r="M178" s="218"/>
      <c r="N178" s="218"/>
      <c r="O178" s="218"/>
      <c r="P178" s="218"/>
      <c r="Q178" s="218"/>
      <c r="R178" s="218"/>
    </row>
    <row r="179" spans="1:18" ht="15.75" customHeight="1" x14ac:dyDescent="0.25">
      <c r="A179" s="218"/>
      <c r="B179" s="221"/>
      <c r="C179" s="221"/>
      <c r="D179" s="221"/>
      <c r="E179" s="218"/>
      <c r="F179" s="220"/>
      <c r="G179" s="222"/>
      <c r="H179" s="219"/>
      <c r="I179" s="222"/>
      <c r="J179" s="218"/>
      <c r="K179" s="218"/>
      <c r="L179" s="218"/>
      <c r="M179" s="218"/>
      <c r="N179" s="218"/>
      <c r="O179" s="218"/>
      <c r="P179" s="218"/>
      <c r="Q179" s="218"/>
      <c r="R179" s="218"/>
    </row>
    <row r="180" spans="1:18" ht="15.75" customHeight="1" x14ac:dyDescent="0.25">
      <c r="A180" s="218"/>
      <c r="B180" s="221"/>
      <c r="C180" s="221"/>
      <c r="D180" s="221"/>
      <c r="E180" s="218"/>
      <c r="F180" s="220"/>
      <c r="G180" s="222"/>
      <c r="H180" s="219"/>
      <c r="I180" s="222"/>
      <c r="J180" s="218"/>
      <c r="K180" s="218"/>
      <c r="L180" s="218"/>
      <c r="M180" s="218"/>
      <c r="N180" s="218"/>
      <c r="O180" s="218"/>
      <c r="P180" s="218"/>
      <c r="Q180" s="218"/>
      <c r="R180" s="218"/>
    </row>
    <row r="181" spans="1:18" ht="15.75" customHeight="1" x14ac:dyDescent="0.25">
      <c r="A181" s="218"/>
      <c r="B181" s="221"/>
      <c r="C181" s="221"/>
      <c r="D181" s="221"/>
      <c r="E181" s="218"/>
      <c r="F181" s="220"/>
      <c r="G181" s="222"/>
      <c r="H181" s="219"/>
      <c r="I181" s="222"/>
      <c r="J181" s="218"/>
      <c r="K181" s="218"/>
      <c r="L181" s="218"/>
      <c r="M181" s="218"/>
      <c r="N181" s="218"/>
      <c r="O181" s="218"/>
      <c r="P181" s="218"/>
      <c r="Q181" s="218"/>
      <c r="R181" s="218"/>
    </row>
    <row r="182" spans="1:18" ht="15.75" customHeight="1" x14ac:dyDescent="0.25">
      <c r="A182" s="218"/>
      <c r="B182" s="221"/>
      <c r="C182" s="221"/>
      <c r="D182" s="221"/>
      <c r="E182" s="218"/>
      <c r="F182" s="220"/>
      <c r="G182" s="222"/>
      <c r="H182" s="219"/>
      <c r="I182" s="222"/>
      <c r="J182" s="218"/>
      <c r="K182" s="218"/>
      <c r="L182" s="218"/>
      <c r="M182" s="218"/>
      <c r="N182" s="218"/>
      <c r="O182" s="218"/>
      <c r="P182" s="218"/>
      <c r="Q182" s="218"/>
      <c r="R182" s="218"/>
    </row>
    <row r="183" spans="1:18" ht="15.75" customHeight="1" x14ac:dyDescent="0.25">
      <c r="A183" s="218"/>
      <c r="B183" s="221"/>
      <c r="C183" s="221"/>
      <c r="D183" s="221"/>
      <c r="E183" s="218"/>
      <c r="F183" s="220"/>
      <c r="G183" s="222"/>
      <c r="H183" s="219"/>
      <c r="I183" s="222"/>
      <c r="J183" s="218"/>
      <c r="K183" s="218"/>
      <c r="L183" s="218"/>
      <c r="M183" s="218"/>
      <c r="N183" s="218"/>
      <c r="O183" s="218"/>
      <c r="P183" s="218"/>
      <c r="Q183" s="218"/>
      <c r="R183" s="218"/>
    </row>
    <row r="184" spans="1:18" ht="15.75" customHeight="1" x14ac:dyDescent="0.25">
      <c r="A184" s="218"/>
      <c r="B184" s="221"/>
      <c r="C184" s="221"/>
      <c r="D184" s="221"/>
      <c r="E184" s="218"/>
      <c r="F184" s="220"/>
      <c r="G184" s="222"/>
      <c r="H184" s="219"/>
      <c r="I184" s="222"/>
      <c r="J184" s="218"/>
      <c r="K184" s="218"/>
      <c r="L184" s="218"/>
      <c r="M184" s="218"/>
      <c r="N184" s="218"/>
      <c r="O184" s="218"/>
      <c r="P184" s="218"/>
      <c r="Q184" s="218"/>
      <c r="R184" s="218"/>
    </row>
    <row r="185" spans="1:18" ht="15.75" customHeight="1" x14ac:dyDescent="0.25">
      <c r="A185" s="218"/>
      <c r="B185" s="221"/>
      <c r="C185" s="221"/>
      <c r="D185" s="221"/>
      <c r="E185" s="218"/>
      <c r="F185" s="220"/>
      <c r="G185" s="222"/>
      <c r="H185" s="219"/>
      <c r="I185" s="222"/>
      <c r="J185" s="218"/>
      <c r="K185" s="218"/>
      <c r="L185" s="218"/>
      <c r="M185" s="218"/>
      <c r="N185" s="218"/>
      <c r="O185" s="218"/>
      <c r="P185" s="218"/>
      <c r="Q185" s="218"/>
      <c r="R185" s="218"/>
    </row>
    <row r="186" spans="1:18" ht="15.75" customHeight="1" x14ac:dyDescent="0.25">
      <c r="A186" s="218"/>
      <c r="B186" s="221"/>
      <c r="C186" s="221"/>
      <c r="D186" s="221"/>
      <c r="E186" s="218"/>
      <c r="F186" s="220"/>
      <c r="G186" s="222"/>
      <c r="H186" s="219"/>
      <c r="I186" s="222"/>
      <c r="J186" s="218"/>
      <c r="K186" s="218"/>
      <c r="L186" s="218"/>
      <c r="M186" s="218"/>
      <c r="N186" s="218"/>
      <c r="O186" s="218"/>
      <c r="P186" s="218"/>
      <c r="Q186" s="218"/>
      <c r="R186" s="218"/>
    </row>
    <row r="187" spans="1:18" ht="15.75" customHeight="1" x14ac:dyDescent="0.25">
      <c r="A187" s="218"/>
      <c r="B187" s="221"/>
      <c r="C187" s="221"/>
      <c r="D187" s="221"/>
      <c r="E187" s="218"/>
      <c r="F187" s="220"/>
      <c r="G187" s="222"/>
      <c r="H187" s="219"/>
      <c r="I187" s="222"/>
      <c r="J187" s="218"/>
      <c r="K187" s="218"/>
      <c r="L187" s="218"/>
      <c r="M187" s="218"/>
      <c r="N187" s="218"/>
      <c r="O187" s="218"/>
      <c r="P187" s="218"/>
      <c r="Q187" s="218"/>
      <c r="R187" s="218"/>
    </row>
    <row r="188" spans="1:18" ht="15.75" customHeight="1" x14ac:dyDescent="0.25">
      <c r="A188" s="218"/>
      <c r="B188" s="221"/>
      <c r="C188" s="221"/>
      <c r="D188" s="221"/>
      <c r="E188" s="218"/>
      <c r="F188" s="220"/>
      <c r="G188" s="222"/>
      <c r="H188" s="219"/>
      <c r="I188" s="222"/>
      <c r="J188" s="218"/>
      <c r="K188" s="218"/>
      <c r="L188" s="218"/>
      <c r="M188" s="218"/>
      <c r="N188" s="218"/>
      <c r="O188" s="218"/>
      <c r="P188" s="218"/>
      <c r="Q188" s="218"/>
      <c r="R188" s="218"/>
    </row>
    <row r="189" spans="1:18" ht="15.75" customHeight="1" x14ac:dyDescent="0.25">
      <c r="A189" s="218"/>
      <c r="B189" s="221"/>
      <c r="C189" s="221"/>
      <c r="D189" s="221"/>
      <c r="E189" s="218"/>
      <c r="F189" s="220"/>
      <c r="G189" s="222"/>
      <c r="H189" s="219"/>
      <c r="I189" s="222"/>
      <c r="J189" s="218"/>
      <c r="K189" s="218"/>
      <c r="L189" s="218"/>
      <c r="M189" s="218"/>
      <c r="N189" s="218"/>
      <c r="O189" s="218"/>
      <c r="P189" s="218"/>
      <c r="Q189" s="218"/>
      <c r="R189" s="218"/>
    </row>
    <row r="190" spans="1:18" ht="15.75" customHeight="1" x14ac:dyDescent="0.25">
      <c r="A190" s="218"/>
      <c r="B190" s="221"/>
      <c r="C190" s="221"/>
      <c r="D190" s="221"/>
      <c r="E190" s="218"/>
      <c r="F190" s="220"/>
      <c r="G190" s="222"/>
      <c r="H190" s="219"/>
      <c r="I190" s="222"/>
      <c r="J190" s="218"/>
      <c r="K190" s="218"/>
      <c r="L190" s="218"/>
      <c r="M190" s="218"/>
      <c r="N190" s="218"/>
      <c r="O190" s="218"/>
      <c r="P190" s="218"/>
      <c r="Q190" s="218"/>
      <c r="R190" s="218"/>
    </row>
    <row r="191" spans="1:18" ht="15.75" customHeight="1" x14ac:dyDescent="0.25">
      <c r="A191" s="218"/>
      <c r="B191" s="221"/>
      <c r="C191" s="221"/>
      <c r="D191" s="221"/>
      <c r="E191" s="218"/>
      <c r="F191" s="220"/>
      <c r="G191" s="222"/>
      <c r="H191" s="219"/>
      <c r="I191" s="222"/>
      <c r="J191" s="218"/>
      <c r="K191" s="218"/>
      <c r="L191" s="218"/>
      <c r="M191" s="218"/>
      <c r="N191" s="218"/>
      <c r="O191" s="218"/>
      <c r="P191" s="218"/>
      <c r="Q191" s="218"/>
      <c r="R191" s="218"/>
    </row>
    <row r="192" spans="1:18" ht="15.75" customHeight="1" x14ac:dyDescent="0.25">
      <c r="A192" s="218"/>
      <c r="B192" s="221"/>
      <c r="C192" s="221"/>
      <c r="D192" s="221"/>
      <c r="E192" s="218"/>
      <c r="F192" s="220"/>
      <c r="G192" s="222"/>
      <c r="H192" s="219"/>
      <c r="I192" s="222"/>
      <c r="J192" s="218"/>
      <c r="K192" s="218"/>
      <c r="L192" s="218"/>
      <c r="M192" s="218"/>
      <c r="N192" s="218"/>
      <c r="O192" s="218"/>
      <c r="P192" s="218"/>
      <c r="Q192" s="218"/>
      <c r="R192" s="218"/>
    </row>
    <row r="193" spans="1:18" ht="15.75" customHeight="1" x14ac:dyDescent="0.25">
      <c r="A193" s="218"/>
      <c r="B193" s="221"/>
      <c r="C193" s="221"/>
      <c r="D193" s="221"/>
      <c r="E193" s="218"/>
      <c r="F193" s="220"/>
      <c r="G193" s="222"/>
      <c r="H193" s="219"/>
      <c r="I193" s="222"/>
      <c r="J193" s="218"/>
      <c r="K193" s="218"/>
      <c r="L193" s="218"/>
      <c r="M193" s="218"/>
      <c r="N193" s="218"/>
      <c r="O193" s="218"/>
      <c r="P193" s="218"/>
      <c r="Q193" s="218"/>
      <c r="R193" s="218"/>
    </row>
    <row r="194" spans="1:18" ht="15.75" customHeight="1" x14ac:dyDescent="0.25">
      <c r="A194" s="218"/>
      <c r="B194" s="221"/>
      <c r="C194" s="221"/>
      <c r="D194" s="221"/>
      <c r="E194" s="218"/>
      <c r="F194" s="220"/>
      <c r="G194" s="222"/>
      <c r="H194" s="219"/>
      <c r="I194" s="222"/>
      <c r="J194" s="218"/>
      <c r="K194" s="218"/>
      <c r="L194" s="218"/>
      <c r="M194" s="218"/>
      <c r="N194" s="218"/>
      <c r="O194" s="218"/>
      <c r="P194" s="218"/>
      <c r="Q194" s="218"/>
      <c r="R194" s="218"/>
    </row>
    <row r="195" spans="1:18" ht="15.75" customHeight="1" x14ac:dyDescent="0.25">
      <c r="A195" s="218"/>
      <c r="B195" s="221"/>
      <c r="C195" s="221"/>
      <c r="D195" s="221"/>
      <c r="E195" s="218"/>
      <c r="F195" s="220"/>
      <c r="G195" s="222"/>
      <c r="H195" s="219"/>
      <c r="I195" s="222"/>
      <c r="J195" s="218"/>
      <c r="K195" s="218"/>
      <c r="L195" s="218"/>
      <c r="M195" s="218"/>
      <c r="N195" s="218"/>
      <c r="O195" s="218"/>
      <c r="P195" s="218"/>
      <c r="Q195" s="218"/>
      <c r="R195" s="218"/>
    </row>
    <row r="196" spans="1:18" ht="15.75" customHeight="1" x14ac:dyDescent="0.25">
      <c r="A196" s="218"/>
      <c r="B196" s="221"/>
      <c r="C196" s="221"/>
      <c r="D196" s="221"/>
      <c r="E196" s="218"/>
      <c r="F196" s="220"/>
      <c r="G196" s="222"/>
      <c r="H196" s="219"/>
      <c r="I196" s="222"/>
      <c r="J196" s="218"/>
      <c r="K196" s="218"/>
      <c r="L196" s="218"/>
      <c r="M196" s="218"/>
      <c r="N196" s="218"/>
      <c r="O196" s="218"/>
      <c r="P196" s="218"/>
      <c r="Q196" s="218"/>
      <c r="R196" s="218"/>
    </row>
    <row r="197" spans="1:18" ht="15.75" customHeight="1" x14ac:dyDescent="0.25">
      <c r="A197" s="218"/>
      <c r="B197" s="221"/>
      <c r="C197" s="221"/>
      <c r="D197" s="221"/>
      <c r="E197" s="218"/>
      <c r="F197" s="220"/>
      <c r="G197" s="222"/>
      <c r="H197" s="219"/>
      <c r="I197" s="222"/>
      <c r="J197" s="218"/>
      <c r="K197" s="218"/>
      <c r="L197" s="218"/>
      <c r="M197" s="218"/>
      <c r="N197" s="218"/>
      <c r="O197" s="218"/>
      <c r="P197" s="218"/>
      <c r="Q197" s="218"/>
      <c r="R197" s="218"/>
    </row>
    <row r="198" spans="1:18" ht="15.75" customHeight="1" x14ac:dyDescent="0.25">
      <c r="A198" s="218"/>
      <c r="B198" s="221"/>
      <c r="C198" s="221"/>
      <c r="D198" s="221"/>
      <c r="E198" s="218"/>
      <c r="F198" s="220"/>
      <c r="G198" s="222"/>
      <c r="H198" s="219"/>
      <c r="I198" s="222"/>
      <c r="J198" s="218"/>
      <c r="K198" s="218"/>
      <c r="L198" s="218"/>
      <c r="M198" s="218"/>
      <c r="N198" s="218"/>
      <c r="O198" s="218"/>
      <c r="P198" s="218"/>
      <c r="Q198" s="218"/>
      <c r="R198" s="218"/>
    </row>
    <row r="199" spans="1:18" ht="15.75" customHeight="1" x14ac:dyDescent="0.25">
      <c r="A199" s="218"/>
      <c r="B199" s="221"/>
      <c r="C199" s="221"/>
      <c r="D199" s="221"/>
      <c r="E199" s="218"/>
      <c r="F199" s="220"/>
      <c r="G199" s="222"/>
      <c r="H199" s="219"/>
      <c r="I199" s="222"/>
      <c r="J199" s="218"/>
      <c r="K199" s="218"/>
      <c r="L199" s="218"/>
      <c r="M199" s="218"/>
      <c r="N199" s="218"/>
      <c r="O199" s="218"/>
      <c r="P199" s="218"/>
      <c r="Q199" s="218"/>
      <c r="R199" s="218"/>
    </row>
    <row r="200" spans="1:18" ht="15.75" customHeight="1" x14ac:dyDescent="0.25">
      <c r="A200" s="218"/>
      <c r="B200" s="221"/>
      <c r="C200" s="221"/>
      <c r="D200" s="221"/>
      <c r="E200" s="218"/>
      <c r="F200" s="220"/>
      <c r="G200" s="222"/>
      <c r="H200" s="219"/>
      <c r="I200" s="222"/>
      <c r="J200" s="218"/>
      <c r="K200" s="218"/>
      <c r="L200" s="218"/>
      <c r="M200" s="218"/>
      <c r="N200" s="218"/>
      <c r="O200" s="218"/>
      <c r="P200" s="218"/>
      <c r="Q200" s="218"/>
      <c r="R200" s="218"/>
    </row>
    <row r="201" spans="1:18" ht="15.75" customHeight="1" x14ac:dyDescent="0.25">
      <c r="A201" s="218"/>
      <c r="B201" s="221"/>
      <c r="C201" s="221"/>
      <c r="D201" s="221"/>
      <c r="E201" s="218"/>
      <c r="F201" s="220"/>
      <c r="G201" s="222"/>
      <c r="H201" s="219"/>
      <c r="I201" s="222"/>
      <c r="J201" s="218"/>
      <c r="K201" s="218"/>
      <c r="L201" s="218"/>
      <c r="M201" s="218"/>
      <c r="N201" s="218"/>
      <c r="O201" s="218"/>
      <c r="P201" s="218"/>
      <c r="Q201" s="218"/>
      <c r="R201" s="218"/>
    </row>
    <row r="202" spans="1:18" ht="15.75" customHeight="1" x14ac:dyDescent="0.25">
      <c r="A202" s="218"/>
      <c r="B202" s="221"/>
      <c r="C202" s="221"/>
      <c r="D202" s="221"/>
      <c r="E202" s="218"/>
      <c r="F202" s="220"/>
      <c r="G202" s="222"/>
      <c r="H202" s="219"/>
      <c r="I202" s="222"/>
      <c r="J202" s="218"/>
      <c r="K202" s="218"/>
      <c r="L202" s="218"/>
      <c r="M202" s="218"/>
      <c r="N202" s="218"/>
      <c r="O202" s="218"/>
      <c r="P202" s="218"/>
      <c r="Q202" s="218"/>
      <c r="R202" s="218"/>
    </row>
    <row r="203" spans="1:18" ht="15.75" customHeight="1" x14ac:dyDescent="0.25">
      <c r="A203" s="218"/>
      <c r="B203" s="221"/>
      <c r="C203" s="221"/>
      <c r="D203" s="221"/>
      <c r="E203" s="218"/>
      <c r="F203" s="220"/>
      <c r="G203" s="222"/>
      <c r="H203" s="219"/>
      <c r="I203" s="222"/>
      <c r="J203" s="218"/>
      <c r="K203" s="218"/>
      <c r="L203" s="218"/>
      <c r="M203" s="218"/>
      <c r="N203" s="218"/>
      <c r="O203" s="218"/>
      <c r="P203" s="218"/>
      <c r="Q203" s="218"/>
      <c r="R203" s="218"/>
    </row>
    <row r="204" spans="1:18" ht="15.75" customHeight="1" x14ac:dyDescent="0.25">
      <c r="A204" s="218"/>
      <c r="B204" s="221"/>
      <c r="C204" s="221"/>
      <c r="D204" s="221"/>
      <c r="E204" s="218"/>
      <c r="F204" s="220"/>
      <c r="G204" s="222"/>
      <c r="H204" s="219"/>
      <c r="I204" s="222"/>
      <c r="J204" s="218"/>
      <c r="K204" s="218"/>
      <c r="L204" s="218"/>
      <c r="M204" s="218"/>
      <c r="N204" s="218"/>
      <c r="O204" s="218"/>
      <c r="P204" s="218"/>
      <c r="Q204" s="218"/>
      <c r="R204" s="218"/>
    </row>
    <row r="205" spans="1:18" ht="15.75" customHeight="1" x14ac:dyDescent="0.25">
      <c r="A205" s="218"/>
      <c r="B205" s="221"/>
      <c r="C205" s="221"/>
      <c r="D205" s="221"/>
      <c r="E205" s="218"/>
      <c r="F205" s="220"/>
      <c r="G205" s="218"/>
      <c r="H205" s="219"/>
      <c r="I205" s="218"/>
      <c r="J205" s="218"/>
      <c r="K205" s="218"/>
      <c r="L205" s="218"/>
      <c r="M205" s="218"/>
      <c r="N205" s="218"/>
      <c r="O205" s="218"/>
      <c r="P205" s="218"/>
      <c r="Q205" s="218"/>
      <c r="R205" s="218"/>
    </row>
    <row r="206" spans="1:18" ht="15.75" customHeight="1" x14ac:dyDescent="0.25">
      <c r="A206" s="218"/>
      <c r="B206" s="221"/>
      <c r="C206" s="221"/>
      <c r="D206" s="221"/>
      <c r="E206" s="218"/>
      <c r="F206" s="220"/>
      <c r="G206" s="218"/>
      <c r="H206" s="219"/>
      <c r="I206" s="218"/>
      <c r="J206" s="218"/>
      <c r="K206" s="218"/>
      <c r="L206" s="218"/>
      <c r="M206" s="218"/>
      <c r="N206" s="218"/>
      <c r="O206" s="218"/>
      <c r="P206" s="218"/>
      <c r="Q206" s="218"/>
      <c r="R206" s="218"/>
    </row>
    <row r="207" spans="1:18" ht="15.75" customHeight="1" x14ac:dyDescent="0.25">
      <c r="A207" s="218"/>
      <c r="B207" s="221"/>
      <c r="C207" s="221"/>
      <c r="D207" s="221"/>
      <c r="E207" s="218"/>
      <c r="F207" s="220"/>
      <c r="G207" s="218"/>
      <c r="H207" s="219"/>
      <c r="I207" s="218"/>
      <c r="J207" s="218"/>
      <c r="K207" s="218"/>
      <c r="L207" s="218"/>
      <c r="M207" s="218"/>
      <c r="N207" s="218"/>
      <c r="O207" s="218"/>
      <c r="P207" s="218"/>
      <c r="Q207" s="218"/>
      <c r="R207" s="218"/>
    </row>
    <row r="208" spans="1:18" ht="15.75" customHeight="1" x14ac:dyDescent="0.25">
      <c r="A208" s="218"/>
      <c r="B208" s="221"/>
      <c r="C208" s="221"/>
      <c r="D208" s="221"/>
      <c r="E208" s="218"/>
      <c r="F208" s="220"/>
      <c r="G208" s="218"/>
      <c r="H208" s="219"/>
      <c r="I208" s="218"/>
      <c r="J208" s="218"/>
      <c r="K208" s="218"/>
      <c r="L208" s="218"/>
      <c r="M208" s="218"/>
      <c r="N208" s="218"/>
      <c r="O208" s="218"/>
      <c r="P208" s="218"/>
      <c r="Q208" s="218"/>
      <c r="R208" s="218"/>
    </row>
    <row r="209" spans="1:18" ht="15.75" customHeight="1" x14ac:dyDescent="0.25">
      <c r="A209" s="218"/>
      <c r="B209" s="221"/>
      <c r="C209" s="221"/>
      <c r="D209" s="221"/>
      <c r="E209" s="218"/>
      <c r="F209" s="220"/>
      <c r="G209" s="218"/>
      <c r="H209" s="219"/>
      <c r="I209" s="218"/>
      <c r="J209" s="218"/>
      <c r="K209" s="218"/>
      <c r="L209" s="218"/>
      <c r="M209" s="218"/>
      <c r="N209" s="218"/>
      <c r="O209" s="218"/>
      <c r="P209" s="218"/>
      <c r="Q209" s="218"/>
      <c r="R209" s="218"/>
    </row>
    <row r="210" spans="1:18" ht="15.75" customHeight="1" x14ac:dyDescent="0.25">
      <c r="A210" s="218"/>
      <c r="B210" s="221"/>
      <c r="C210" s="221"/>
      <c r="D210" s="221"/>
      <c r="E210" s="218"/>
      <c r="F210" s="220"/>
      <c r="G210" s="218"/>
      <c r="H210" s="219"/>
      <c r="I210" s="218"/>
      <c r="J210" s="218"/>
      <c r="K210" s="218"/>
      <c r="L210" s="218"/>
      <c r="M210" s="218"/>
      <c r="N210" s="218"/>
      <c r="O210" s="218"/>
      <c r="P210" s="218"/>
      <c r="Q210" s="218"/>
      <c r="R210" s="218"/>
    </row>
    <row r="211" spans="1:18" ht="15.75" customHeight="1" x14ac:dyDescent="0.25">
      <c r="A211" s="218"/>
      <c r="B211" s="221"/>
      <c r="C211" s="221"/>
      <c r="D211" s="221"/>
      <c r="E211" s="218"/>
      <c r="F211" s="220"/>
      <c r="G211" s="218"/>
      <c r="H211" s="219"/>
      <c r="I211" s="218"/>
      <c r="J211" s="218"/>
      <c r="K211" s="218"/>
      <c r="L211" s="218"/>
      <c r="M211" s="218"/>
      <c r="N211" s="218"/>
      <c r="O211" s="218"/>
      <c r="P211" s="218"/>
      <c r="Q211" s="218"/>
      <c r="R211" s="218"/>
    </row>
    <row r="212" spans="1:18" ht="15.75" customHeight="1" x14ac:dyDescent="0.25">
      <c r="A212" s="218"/>
      <c r="B212" s="221"/>
      <c r="C212" s="221"/>
      <c r="D212" s="221"/>
      <c r="E212" s="218"/>
      <c r="F212" s="220"/>
      <c r="G212" s="218"/>
      <c r="H212" s="219"/>
      <c r="I212" s="218"/>
      <c r="J212" s="218"/>
      <c r="K212" s="218"/>
      <c r="L212" s="218"/>
      <c r="M212" s="218"/>
      <c r="N212" s="218"/>
      <c r="O212" s="218"/>
      <c r="P212" s="218"/>
      <c r="Q212" s="218"/>
      <c r="R212" s="218"/>
    </row>
    <row r="213" spans="1:18" ht="15.75" customHeight="1" x14ac:dyDescent="0.25">
      <c r="A213" s="218"/>
      <c r="B213" s="221"/>
      <c r="C213" s="221"/>
      <c r="D213" s="221"/>
      <c r="E213" s="218"/>
      <c r="F213" s="220"/>
      <c r="G213" s="218"/>
      <c r="H213" s="219"/>
      <c r="I213" s="218"/>
      <c r="J213" s="218"/>
      <c r="K213" s="218"/>
      <c r="L213" s="218"/>
      <c r="M213" s="218"/>
      <c r="N213" s="218"/>
      <c r="O213" s="218"/>
      <c r="P213" s="218"/>
      <c r="Q213" s="218"/>
      <c r="R213" s="218"/>
    </row>
    <row r="214" spans="1:18" ht="15.75" customHeight="1" x14ac:dyDescent="0.25">
      <c r="A214" s="218"/>
      <c r="B214" s="221"/>
      <c r="C214" s="221"/>
      <c r="D214" s="221"/>
      <c r="E214" s="218"/>
      <c r="F214" s="220"/>
      <c r="G214" s="218"/>
      <c r="H214" s="219"/>
      <c r="I214" s="218"/>
      <c r="J214" s="218"/>
      <c r="K214" s="218"/>
      <c r="L214" s="218"/>
      <c r="M214" s="218"/>
      <c r="N214" s="218"/>
      <c r="O214" s="218"/>
      <c r="P214" s="218"/>
      <c r="Q214" s="218"/>
      <c r="R214" s="218"/>
    </row>
    <row r="215" spans="1:18" ht="15.75" customHeight="1" x14ac:dyDescent="0.25">
      <c r="A215" s="218"/>
      <c r="B215" s="221"/>
      <c r="C215" s="221"/>
      <c r="D215" s="221"/>
      <c r="E215" s="218"/>
      <c r="F215" s="220"/>
      <c r="G215" s="218"/>
      <c r="H215" s="219"/>
      <c r="I215" s="218"/>
      <c r="J215" s="218"/>
      <c r="K215" s="218"/>
      <c r="L215" s="218"/>
      <c r="M215" s="218"/>
      <c r="N215" s="218"/>
      <c r="O215" s="218"/>
      <c r="P215" s="218"/>
      <c r="Q215" s="218"/>
      <c r="R215" s="218"/>
    </row>
    <row r="216" spans="1:18" ht="15.75" customHeight="1" x14ac:dyDescent="0.25">
      <c r="A216" s="218"/>
      <c r="B216" s="221"/>
      <c r="C216" s="221"/>
      <c r="D216" s="221"/>
      <c r="E216" s="218"/>
      <c r="F216" s="220"/>
      <c r="G216" s="218"/>
      <c r="H216" s="219"/>
      <c r="I216" s="218"/>
      <c r="J216" s="218"/>
      <c r="K216" s="218"/>
      <c r="L216" s="218"/>
      <c r="M216" s="218"/>
      <c r="N216" s="218"/>
      <c r="O216" s="218"/>
      <c r="P216" s="218"/>
      <c r="Q216" s="218"/>
      <c r="R216" s="218"/>
    </row>
    <row r="217" spans="1:18" ht="15.75" customHeight="1" x14ac:dyDescent="0.25">
      <c r="A217" s="218"/>
      <c r="B217" s="221"/>
      <c r="C217" s="221"/>
      <c r="D217" s="221"/>
      <c r="E217" s="218"/>
      <c r="F217" s="220"/>
      <c r="G217" s="218"/>
      <c r="H217" s="219"/>
      <c r="I217" s="218"/>
      <c r="J217" s="218"/>
      <c r="K217" s="218"/>
      <c r="L217" s="218"/>
      <c r="M217" s="218"/>
      <c r="N217" s="218"/>
      <c r="O217" s="218"/>
      <c r="P217" s="218"/>
      <c r="Q217" s="218"/>
      <c r="R217" s="218"/>
    </row>
    <row r="218" spans="1:18" ht="15.75" customHeight="1" x14ac:dyDescent="0.25">
      <c r="A218" s="218"/>
      <c r="B218" s="221"/>
      <c r="C218" s="221"/>
      <c r="D218" s="221"/>
      <c r="E218" s="218"/>
      <c r="F218" s="220"/>
      <c r="G218" s="218"/>
      <c r="H218" s="219"/>
      <c r="I218" s="218"/>
      <c r="J218" s="218"/>
      <c r="K218" s="218"/>
      <c r="L218" s="218"/>
      <c r="M218" s="218"/>
      <c r="N218" s="218"/>
      <c r="O218" s="218"/>
      <c r="P218" s="218"/>
      <c r="Q218" s="218"/>
      <c r="R218" s="218"/>
    </row>
    <row r="219" spans="1:18" ht="15.75" customHeight="1" x14ac:dyDescent="0.25">
      <c r="A219" s="218"/>
      <c r="B219" s="221"/>
      <c r="C219" s="221"/>
      <c r="D219" s="221"/>
      <c r="E219" s="218"/>
      <c r="F219" s="220"/>
      <c r="G219" s="218"/>
      <c r="H219" s="219"/>
      <c r="I219" s="218"/>
      <c r="J219" s="218"/>
      <c r="K219" s="218"/>
      <c r="L219" s="218"/>
      <c r="M219" s="218"/>
      <c r="N219" s="218"/>
      <c r="O219" s="218"/>
      <c r="P219" s="218"/>
      <c r="Q219" s="218"/>
      <c r="R219" s="218"/>
    </row>
    <row r="220" spans="1:18" ht="15.75" customHeight="1" x14ac:dyDescent="0.25">
      <c r="A220" s="218"/>
      <c r="B220" s="221"/>
      <c r="C220" s="221"/>
      <c r="D220" s="221"/>
      <c r="E220" s="218"/>
      <c r="F220" s="220"/>
      <c r="G220" s="218"/>
      <c r="H220" s="219"/>
      <c r="I220" s="218"/>
      <c r="J220" s="218"/>
      <c r="K220" s="218"/>
      <c r="L220" s="218"/>
      <c r="M220" s="218"/>
      <c r="N220" s="218"/>
      <c r="O220" s="218"/>
      <c r="P220" s="218"/>
      <c r="Q220" s="218"/>
      <c r="R220" s="218"/>
    </row>
    <row r="221" spans="1:18" ht="15.75" customHeight="1" x14ac:dyDescent="0.25">
      <c r="A221" s="218"/>
      <c r="B221" s="221"/>
      <c r="C221" s="221"/>
      <c r="D221" s="221"/>
      <c r="E221" s="218"/>
      <c r="F221" s="220"/>
      <c r="G221" s="218"/>
      <c r="H221" s="219"/>
      <c r="I221" s="218"/>
      <c r="J221" s="218"/>
      <c r="K221" s="218"/>
      <c r="L221" s="218"/>
      <c r="M221" s="218"/>
      <c r="N221" s="218"/>
      <c r="O221" s="218"/>
      <c r="P221" s="218"/>
      <c r="Q221" s="218"/>
      <c r="R221" s="218"/>
    </row>
    <row r="222" spans="1:18" ht="15.75" customHeight="1" x14ac:dyDescent="0.25">
      <c r="A222" s="218"/>
      <c r="B222" s="221"/>
      <c r="C222" s="221"/>
      <c r="D222" s="221"/>
      <c r="E222" s="218"/>
      <c r="F222" s="220"/>
      <c r="G222" s="218"/>
      <c r="H222" s="219"/>
      <c r="I222" s="218"/>
      <c r="J222" s="218"/>
      <c r="K222" s="218"/>
      <c r="L222" s="218"/>
      <c r="M222" s="218"/>
      <c r="N222" s="218"/>
      <c r="O222" s="218"/>
      <c r="P222" s="218"/>
      <c r="Q222" s="218"/>
      <c r="R222" s="218"/>
    </row>
    <row r="223" spans="1:18" ht="15.75" customHeight="1" x14ac:dyDescent="0.25">
      <c r="A223" s="218"/>
      <c r="B223" s="221"/>
      <c r="C223" s="221"/>
      <c r="D223" s="221"/>
      <c r="E223" s="218"/>
      <c r="F223" s="220"/>
      <c r="G223" s="218"/>
      <c r="H223" s="219"/>
      <c r="I223" s="218"/>
      <c r="J223" s="218"/>
      <c r="K223" s="218"/>
      <c r="L223" s="218"/>
      <c r="M223" s="218"/>
      <c r="N223" s="218"/>
      <c r="O223" s="218"/>
      <c r="P223" s="218"/>
      <c r="Q223" s="218"/>
      <c r="R223" s="218"/>
    </row>
    <row r="224" spans="1:18" ht="15.75" customHeight="1" x14ac:dyDescent="0.25">
      <c r="A224" s="218"/>
      <c r="B224" s="221"/>
      <c r="C224" s="221"/>
      <c r="D224" s="221"/>
      <c r="E224" s="218"/>
      <c r="F224" s="220"/>
      <c r="G224" s="218"/>
      <c r="H224" s="219"/>
      <c r="I224" s="218"/>
      <c r="J224" s="218"/>
      <c r="K224" s="218"/>
      <c r="L224" s="218"/>
      <c r="M224" s="218"/>
      <c r="N224" s="218"/>
      <c r="O224" s="218"/>
      <c r="P224" s="218"/>
      <c r="Q224" s="218"/>
      <c r="R224" s="218"/>
    </row>
    <row r="225" spans="1:18" ht="15.75" customHeight="1" x14ac:dyDescent="0.25">
      <c r="A225" s="218"/>
      <c r="B225" s="221"/>
      <c r="C225" s="221"/>
      <c r="D225" s="221"/>
      <c r="E225" s="218"/>
      <c r="F225" s="220"/>
      <c r="G225" s="218"/>
      <c r="H225" s="219"/>
      <c r="I225" s="218"/>
      <c r="J225" s="218"/>
      <c r="K225" s="218"/>
      <c r="L225" s="218"/>
      <c r="M225" s="218"/>
      <c r="N225" s="218"/>
      <c r="O225" s="218"/>
      <c r="P225" s="218"/>
      <c r="Q225" s="218"/>
      <c r="R225" s="218"/>
    </row>
    <row r="226" spans="1:18" ht="15.75" customHeight="1" x14ac:dyDescent="0.25">
      <c r="A226" s="218"/>
      <c r="B226" s="221"/>
      <c r="C226" s="221"/>
      <c r="D226" s="221"/>
      <c r="E226" s="218"/>
      <c r="F226" s="220"/>
      <c r="G226" s="218"/>
      <c r="H226" s="219"/>
      <c r="I226" s="218"/>
      <c r="J226" s="218"/>
      <c r="K226" s="218"/>
      <c r="L226" s="218"/>
      <c r="M226" s="218"/>
      <c r="N226" s="218"/>
      <c r="O226" s="218"/>
      <c r="P226" s="218"/>
      <c r="Q226" s="218"/>
      <c r="R226" s="218"/>
    </row>
    <row r="227" spans="1:18" ht="15.75" customHeight="1" x14ac:dyDescent="0.25">
      <c r="A227" s="218"/>
      <c r="B227" s="221"/>
      <c r="C227" s="221"/>
      <c r="D227" s="221"/>
      <c r="E227" s="218"/>
      <c r="F227" s="220"/>
      <c r="G227" s="218"/>
      <c r="H227" s="219"/>
      <c r="I227" s="218"/>
      <c r="J227" s="218"/>
      <c r="K227" s="218"/>
      <c r="L227" s="218"/>
      <c r="M227" s="218"/>
      <c r="N227" s="218"/>
      <c r="O227" s="218"/>
      <c r="P227" s="218"/>
      <c r="Q227" s="218"/>
      <c r="R227" s="218"/>
    </row>
    <row r="228" spans="1:18" ht="15.75" customHeight="1" x14ac:dyDescent="0.25">
      <c r="A228" s="218"/>
      <c r="B228" s="221"/>
      <c r="C228" s="221"/>
      <c r="D228" s="221"/>
      <c r="E228" s="218"/>
      <c r="F228" s="220"/>
      <c r="G228" s="218"/>
      <c r="H228" s="219"/>
      <c r="I228" s="218"/>
      <c r="J228" s="218"/>
      <c r="K228" s="218"/>
      <c r="L228" s="218"/>
      <c r="M228" s="218"/>
      <c r="N228" s="218"/>
      <c r="O228" s="218"/>
      <c r="P228" s="218"/>
      <c r="Q228" s="218"/>
      <c r="R228" s="218"/>
    </row>
    <row r="229" spans="1:18" ht="15.75" customHeight="1" x14ac:dyDescent="0.25">
      <c r="A229" s="218"/>
      <c r="B229" s="221"/>
      <c r="C229" s="221"/>
      <c r="D229" s="221"/>
      <c r="E229" s="218"/>
      <c r="F229" s="220"/>
      <c r="G229" s="218"/>
      <c r="H229" s="219"/>
      <c r="I229" s="218"/>
      <c r="J229" s="218"/>
      <c r="K229" s="218"/>
      <c r="L229" s="218"/>
      <c r="M229" s="218"/>
      <c r="N229" s="218"/>
      <c r="O229" s="218"/>
      <c r="P229" s="218"/>
      <c r="Q229" s="218"/>
      <c r="R229" s="218"/>
    </row>
    <row r="230" spans="1:18" ht="15.75" customHeight="1" x14ac:dyDescent="0.25">
      <c r="A230" s="218"/>
      <c r="B230" s="221"/>
      <c r="C230" s="221"/>
      <c r="D230" s="221"/>
      <c r="E230" s="218"/>
      <c r="F230" s="220"/>
      <c r="G230" s="218"/>
      <c r="H230" s="219"/>
      <c r="I230" s="218"/>
      <c r="J230" s="218"/>
      <c r="K230" s="218"/>
      <c r="L230" s="218"/>
      <c r="M230" s="218"/>
      <c r="N230" s="218"/>
      <c r="O230" s="218"/>
      <c r="P230" s="218"/>
      <c r="Q230" s="218"/>
      <c r="R230" s="218"/>
    </row>
    <row r="231" spans="1:18" ht="15.75" customHeight="1" x14ac:dyDescent="0.25">
      <c r="A231" s="218"/>
      <c r="B231" s="221"/>
      <c r="C231" s="221"/>
      <c r="D231" s="221"/>
      <c r="E231" s="218"/>
      <c r="F231" s="220"/>
      <c r="G231" s="218"/>
      <c r="H231" s="219"/>
      <c r="I231" s="218"/>
      <c r="J231" s="218"/>
      <c r="K231" s="218"/>
      <c r="L231" s="218"/>
      <c r="M231" s="218"/>
      <c r="N231" s="218"/>
      <c r="O231" s="218"/>
      <c r="P231" s="218"/>
      <c r="Q231" s="218"/>
      <c r="R231" s="218"/>
    </row>
    <row r="232" spans="1:18" ht="15.75" customHeight="1" x14ac:dyDescent="0.25">
      <c r="A232" s="218"/>
      <c r="B232" s="221"/>
      <c r="C232" s="221"/>
      <c r="D232" s="221"/>
      <c r="E232" s="218"/>
      <c r="F232" s="220"/>
      <c r="G232" s="218"/>
      <c r="H232" s="219"/>
      <c r="I232" s="218"/>
      <c r="J232" s="218"/>
      <c r="K232" s="218"/>
      <c r="L232" s="218"/>
      <c r="M232" s="218"/>
      <c r="N232" s="218"/>
      <c r="O232" s="218"/>
      <c r="P232" s="218"/>
      <c r="Q232" s="218"/>
      <c r="R232" s="218"/>
    </row>
    <row r="233" spans="1:18" ht="15.75" customHeight="1" x14ac:dyDescent="0.25">
      <c r="A233" s="218"/>
      <c r="B233" s="221"/>
      <c r="C233" s="221"/>
      <c r="D233" s="221"/>
      <c r="E233" s="218"/>
      <c r="F233" s="220"/>
      <c r="G233" s="218"/>
      <c r="H233" s="219"/>
      <c r="I233" s="218"/>
      <c r="J233" s="218"/>
      <c r="K233" s="218"/>
      <c r="L233" s="218"/>
      <c r="M233" s="218"/>
      <c r="N233" s="218"/>
      <c r="O233" s="218"/>
      <c r="P233" s="218"/>
      <c r="Q233" s="218"/>
      <c r="R233" s="218"/>
    </row>
    <row r="234" spans="1:18" ht="15.75" customHeight="1" x14ac:dyDescent="0.25">
      <c r="A234" s="218"/>
      <c r="B234" s="221"/>
      <c r="C234" s="221"/>
      <c r="D234" s="221"/>
      <c r="E234" s="218"/>
      <c r="F234" s="220"/>
      <c r="G234" s="218"/>
      <c r="H234" s="219"/>
      <c r="I234" s="218"/>
      <c r="J234" s="218"/>
      <c r="K234" s="218"/>
      <c r="L234" s="218"/>
      <c r="M234" s="218"/>
      <c r="N234" s="218"/>
      <c r="O234" s="218"/>
      <c r="P234" s="218"/>
      <c r="Q234" s="218"/>
      <c r="R234" s="218"/>
    </row>
    <row r="235" spans="1:18" ht="15.75" customHeight="1" x14ac:dyDescent="0.25">
      <c r="A235" s="218"/>
      <c r="B235" s="221"/>
      <c r="C235" s="221"/>
      <c r="D235" s="221"/>
      <c r="E235" s="218"/>
      <c r="F235" s="220"/>
      <c r="G235" s="218"/>
      <c r="H235" s="219"/>
      <c r="I235" s="218"/>
      <c r="J235" s="218"/>
      <c r="K235" s="218"/>
      <c r="L235" s="218"/>
      <c r="M235" s="218"/>
      <c r="N235" s="218"/>
      <c r="O235" s="218"/>
      <c r="P235" s="218"/>
      <c r="Q235" s="218"/>
      <c r="R235" s="218"/>
    </row>
    <row r="236" spans="1:18" ht="15.75" customHeight="1" x14ac:dyDescent="0.25">
      <c r="A236" s="218"/>
      <c r="B236" s="221"/>
      <c r="C236" s="221"/>
      <c r="D236" s="221"/>
      <c r="E236" s="218"/>
      <c r="F236" s="220"/>
      <c r="G236" s="218"/>
      <c r="H236" s="219"/>
      <c r="I236" s="218"/>
      <c r="J236" s="218"/>
      <c r="K236" s="218"/>
      <c r="L236" s="218"/>
      <c r="M236" s="218"/>
      <c r="N236" s="218"/>
      <c r="O236" s="218"/>
      <c r="P236" s="218"/>
      <c r="Q236" s="218"/>
      <c r="R236" s="218"/>
    </row>
    <row r="237" spans="1:18" ht="15.75" customHeight="1" x14ac:dyDescent="0.25">
      <c r="A237" s="218"/>
      <c r="B237" s="221"/>
      <c r="C237" s="221"/>
      <c r="D237" s="221"/>
      <c r="E237" s="218"/>
      <c r="F237" s="220"/>
      <c r="G237" s="218"/>
      <c r="H237" s="219"/>
      <c r="I237" s="218"/>
      <c r="J237" s="218"/>
      <c r="K237" s="218"/>
      <c r="L237" s="218"/>
      <c r="M237" s="218"/>
      <c r="N237" s="218"/>
      <c r="O237" s="218"/>
      <c r="P237" s="218"/>
      <c r="Q237" s="218"/>
      <c r="R237" s="218"/>
    </row>
    <row r="238" spans="1:18" ht="15.75" customHeight="1" x14ac:dyDescent="0.25">
      <c r="A238" s="218"/>
      <c r="B238" s="221"/>
      <c r="C238" s="221"/>
      <c r="D238" s="221"/>
      <c r="E238" s="218"/>
      <c r="F238" s="220"/>
      <c r="G238" s="218"/>
      <c r="H238" s="219"/>
      <c r="I238" s="218"/>
      <c r="J238" s="218"/>
      <c r="K238" s="218"/>
      <c r="L238" s="218"/>
      <c r="M238" s="218"/>
      <c r="N238" s="218"/>
      <c r="O238" s="218"/>
      <c r="P238" s="218"/>
      <c r="Q238" s="218"/>
      <c r="R238" s="218"/>
    </row>
    <row r="239" spans="1:18" ht="15.75" customHeight="1" x14ac:dyDescent="0.25">
      <c r="A239" s="218"/>
      <c r="B239" s="221"/>
      <c r="C239" s="221"/>
      <c r="D239" s="221"/>
      <c r="E239" s="218"/>
      <c r="F239" s="220"/>
      <c r="G239" s="218"/>
      <c r="H239" s="219"/>
      <c r="I239" s="218"/>
      <c r="J239" s="218"/>
      <c r="K239" s="218"/>
      <c r="L239" s="218"/>
      <c r="M239" s="218"/>
      <c r="N239" s="218"/>
      <c r="O239" s="218"/>
      <c r="P239" s="218"/>
      <c r="Q239" s="218"/>
      <c r="R239" s="218"/>
    </row>
    <row r="240" spans="1:18" ht="15.75" customHeight="1" x14ac:dyDescent="0.25">
      <c r="A240" s="218"/>
      <c r="B240" s="221"/>
      <c r="C240" s="221"/>
      <c r="D240" s="221"/>
      <c r="E240" s="218"/>
      <c r="F240" s="220"/>
      <c r="G240" s="218"/>
      <c r="H240" s="219"/>
      <c r="I240" s="218"/>
      <c r="J240" s="218"/>
      <c r="K240" s="218"/>
      <c r="L240" s="218"/>
      <c r="M240" s="218"/>
      <c r="N240" s="218"/>
      <c r="O240" s="218"/>
      <c r="P240" s="218"/>
      <c r="Q240" s="218"/>
      <c r="R240" s="218"/>
    </row>
    <row r="241" spans="1:18" ht="15.75" customHeight="1" x14ac:dyDescent="0.25">
      <c r="A241" s="218"/>
      <c r="B241" s="221"/>
      <c r="C241" s="221"/>
      <c r="D241" s="221"/>
      <c r="E241" s="218"/>
      <c r="F241" s="220"/>
      <c r="G241" s="218"/>
      <c r="H241" s="219"/>
      <c r="I241" s="218"/>
      <c r="J241" s="218"/>
      <c r="K241" s="218"/>
      <c r="L241" s="218"/>
      <c r="M241" s="218"/>
      <c r="N241" s="218"/>
      <c r="O241" s="218"/>
      <c r="P241" s="218"/>
      <c r="Q241" s="218"/>
      <c r="R241" s="218"/>
    </row>
    <row r="242" spans="1:18" ht="15.75" customHeight="1" x14ac:dyDescent="0.25">
      <c r="A242" s="218"/>
      <c r="B242" s="221"/>
      <c r="C242" s="221"/>
      <c r="D242" s="221"/>
      <c r="E242" s="218"/>
      <c r="F242" s="220"/>
      <c r="G242" s="218"/>
      <c r="H242" s="219"/>
      <c r="I242" s="218"/>
      <c r="J242" s="218"/>
      <c r="K242" s="218"/>
      <c r="L242" s="218"/>
      <c r="M242" s="218"/>
      <c r="N242" s="218"/>
      <c r="O242" s="218"/>
      <c r="P242" s="218"/>
      <c r="Q242" s="218"/>
      <c r="R242" s="218"/>
    </row>
    <row r="243" spans="1:18" ht="15.75" customHeight="1" x14ac:dyDescent="0.25">
      <c r="A243" s="218"/>
      <c r="B243" s="221"/>
      <c r="C243" s="221"/>
      <c r="D243" s="221"/>
      <c r="E243" s="218"/>
      <c r="F243" s="220"/>
      <c r="G243" s="218"/>
      <c r="H243" s="219"/>
      <c r="I243" s="218"/>
      <c r="J243" s="218"/>
      <c r="K243" s="218"/>
      <c r="L243" s="218"/>
      <c r="M243" s="218"/>
      <c r="N243" s="218"/>
      <c r="O243" s="218"/>
      <c r="P243" s="218"/>
      <c r="Q243" s="218"/>
      <c r="R243" s="218"/>
    </row>
    <row r="244" spans="1:18" ht="15.75" customHeight="1" x14ac:dyDescent="0.25">
      <c r="A244" s="218"/>
      <c r="B244" s="221"/>
      <c r="C244" s="221"/>
      <c r="D244" s="221"/>
      <c r="E244" s="218"/>
      <c r="F244" s="220"/>
      <c r="G244" s="218"/>
      <c r="H244" s="219"/>
      <c r="I244" s="218"/>
      <c r="J244" s="218"/>
      <c r="K244" s="218"/>
      <c r="L244" s="218"/>
      <c r="M244" s="218"/>
      <c r="N244" s="218"/>
      <c r="O244" s="218"/>
      <c r="P244" s="218"/>
      <c r="Q244" s="218"/>
      <c r="R244" s="218"/>
    </row>
    <row r="245" spans="1:18" ht="15.75" customHeight="1" x14ac:dyDescent="0.25">
      <c r="A245" s="218"/>
      <c r="B245" s="221"/>
      <c r="C245" s="221"/>
      <c r="D245" s="221"/>
      <c r="E245" s="218"/>
      <c r="F245" s="220"/>
      <c r="G245" s="218"/>
      <c r="H245" s="219"/>
      <c r="I245" s="218"/>
      <c r="J245" s="218"/>
      <c r="K245" s="218"/>
      <c r="L245" s="218"/>
      <c r="M245" s="218"/>
      <c r="N245" s="218"/>
      <c r="O245" s="218"/>
      <c r="P245" s="218"/>
      <c r="Q245" s="218"/>
      <c r="R245" s="218"/>
    </row>
    <row r="246" spans="1:18" ht="15.75" customHeight="1" x14ac:dyDescent="0.25">
      <c r="A246" s="218"/>
      <c r="B246" s="221"/>
      <c r="C246" s="221"/>
      <c r="D246" s="221"/>
      <c r="E246" s="218"/>
      <c r="F246" s="220"/>
      <c r="G246" s="218"/>
      <c r="H246" s="219"/>
      <c r="I246" s="218"/>
      <c r="J246" s="218"/>
      <c r="K246" s="218"/>
      <c r="L246" s="218"/>
      <c r="M246" s="218"/>
      <c r="N246" s="218"/>
      <c r="O246" s="218"/>
      <c r="P246" s="218"/>
      <c r="Q246" s="218"/>
      <c r="R246" s="218"/>
    </row>
    <row r="247" spans="1:18" ht="15.75" customHeight="1" x14ac:dyDescent="0.25">
      <c r="A247" s="218"/>
      <c r="B247" s="221"/>
      <c r="C247" s="221"/>
      <c r="D247" s="221"/>
      <c r="E247" s="218"/>
      <c r="F247" s="220"/>
      <c r="G247" s="218"/>
      <c r="H247" s="219"/>
      <c r="I247" s="218"/>
      <c r="J247" s="218"/>
      <c r="K247" s="218"/>
      <c r="L247" s="218"/>
      <c r="M247" s="218"/>
      <c r="N247" s="218"/>
      <c r="O247" s="218"/>
      <c r="P247" s="218"/>
      <c r="Q247" s="218"/>
      <c r="R247" s="218"/>
    </row>
    <row r="248" spans="1:18" ht="15.75" customHeight="1" x14ac:dyDescent="0.25">
      <c r="A248" s="218"/>
      <c r="B248" s="221"/>
      <c r="C248" s="221"/>
      <c r="D248" s="221"/>
      <c r="E248" s="218"/>
      <c r="F248" s="220"/>
      <c r="G248" s="218"/>
      <c r="H248" s="219"/>
      <c r="I248" s="218"/>
      <c r="J248" s="218"/>
      <c r="K248" s="218"/>
      <c r="L248" s="218"/>
      <c r="M248" s="218"/>
      <c r="N248" s="218"/>
      <c r="O248" s="218"/>
      <c r="P248" s="218"/>
      <c r="Q248" s="218"/>
      <c r="R248" s="218"/>
    </row>
    <row r="249" spans="1:18" ht="15.75" customHeight="1" x14ac:dyDescent="0.25">
      <c r="A249" s="218"/>
      <c r="B249" s="221"/>
      <c r="C249" s="221"/>
      <c r="D249" s="221"/>
      <c r="E249" s="218"/>
      <c r="F249" s="220"/>
      <c r="G249" s="218"/>
      <c r="H249" s="219"/>
      <c r="I249" s="218"/>
      <c r="J249" s="218"/>
      <c r="K249" s="218"/>
      <c r="L249" s="218"/>
      <c r="M249" s="218"/>
      <c r="N249" s="218"/>
      <c r="O249" s="218"/>
      <c r="P249" s="218"/>
      <c r="Q249" s="218"/>
      <c r="R249" s="218"/>
    </row>
    <row r="250" spans="1:18" ht="15.75" customHeight="1" x14ac:dyDescent="0.25">
      <c r="A250" s="218"/>
      <c r="B250" s="221"/>
      <c r="C250" s="221"/>
      <c r="D250" s="221"/>
      <c r="E250" s="218"/>
      <c r="F250" s="220"/>
      <c r="G250" s="218"/>
      <c r="H250" s="219"/>
      <c r="I250" s="218"/>
      <c r="J250" s="218"/>
      <c r="K250" s="218"/>
      <c r="L250" s="218"/>
      <c r="M250" s="218"/>
      <c r="N250" s="218"/>
      <c r="O250" s="218"/>
      <c r="P250" s="218"/>
      <c r="Q250" s="218"/>
      <c r="R250" s="218"/>
    </row>
    <row r="251" spans="1:18" ht="15.75" customHeight="1" x14ac:dyDescent="0.25">
      <c r="A251" s="218"/>
      <c r="B251" s="221"/>
      <c r="C251" s="221"/>
      <c r="D251" s="221"/>
      <c r="E251" s="218"/>
      <c r="F251" s="220"/>
      <c r="G251" s="218"/>
      <c r="H251" s="219"/>
      <c r="I251" s="218"/>
      <c r="J251" s="218"/>
      <c r="K251" s="218"/>
      <c r="L251" s="218"/>
      <c r="M251" s="218"/>
      <c r="N251" s="218"/>
      <c r="O251" s="218"/>
      <c r="P251" s="218"/>
      <c r="Q251" s="218"/>
      <c r="R251" s="218"/>
    </row>
    <row r="252" spans="1:18" ht="15.75" customHeight="1" x14ac:dyDescent="0.25">
      <c r="A252" s="218"/>
      <c r="B252" s="221"/>
      <c r="C252" s="221"/>
      <c r="D252" s="221"/>
      <c r="E252" s="218"/>
      <c r="F252" s="220"/>
      <c r="G252" s="218"/>
      <c r="H252" s="219"/>
      <c r="I252" s="218"/>
      <c r="J252" s="218"/>
      <c r="K252" s="218"/>
      <c r="L252" s="218"/>
      <c r="M252" s="218"/>
      <c r="N252" s="218"/>
      <c r="O252" s="218"/>
      <c r="P252" s="218"/>
      <c r="Q252" s="218"/>
      <c r="R252" s="218"/>
    </row>
    <row r="253" spans="1:18" ht="15.75" customHeight="1" x14ac:dyDescent="0.25">
      <c r="A253" s="218"/>
      <c r="B253" s="221"/>
      <c r="C253" s="221"/>
      <c r="D253" s="221"/>
      <c r="E253" s="218"/>
      <c r="F253" s="220"/>
      <c r="G253" s="218"/>
      <c r="H253" s="219"/>
      <c r="I253" s="218"/>
      <c r="J253" s="218"/>
      <c r="K253" s="218"/>
      <c r="L253" s="218"/>
      <c r="M253" s="218"/>
      <c r="N253" s="218"/>
      <c r="O253" s="218"/>
      <c r="P253" s="218"/>
      <c r="Q253" s="218"/>
      <c r="R253" s="218"/>
    </row>
    <row r="254" spans="1:18" ht="15.75" customHeight="1" x14ac:dyDescent="0.25">
      <c r="A254" s="218"/>
      <c r="B254" s="221"/>
      <c r="C254" s="221"/>
      <c r="D254" s="221"/>
      <c r="E254" s="218"/>
      <c r="F254" s="220"/>
      <c r="G254" s="218"/>
      <c r="H254" s="219"/>
      <c r="I254" s="218"/>
      <c r="J254" s="218"/>
      <c r="K254" s="218"/>
      <c r="L254" s="218"/>
      <c r="M254" s="218"/>
      <c r="N254" s="218"/>
      <c r="O254" s="218"/>
      <c r="P254" s="218"/>
      <c r="Q254" s="218"/>
      <c r="R254" s="218"/>
    </row>
    <row r="255" spans="1:18" ht="15.75" customHeight="1" x14ac:dyDescent="0.25">
      <c r="A255" s="218"/>
      <c r="B255" s="221"/>
      <c r="C255" s="221"/>
      <c r="D255" s="221"/>
      <c r="E255" s="218"/>
      <c r="F255" s="220"/>
      <c r="G255" s="218"/>
      <c r="H255" s="219"/>
      <c r="I255" s="218"/>
      <c r="J255" s="218"/>
      <c r="K255" s="218"/>
      <c r="L255" s="218"/>
      <c r="M255" s="218"/>
      <c r="N255" s="218"/>
      <c r="O255" s="218"/>
      <c r="P255" s="218"/>
      <c r="Q255" s="218"/>
      <c r="R255" s="218"/>
    </row>
    <row r="256" spans="1:18" ht="15.75" customHeight="1" x14ac:dyDescent="0.25">
      <c r="A256" s="218"/>
      <c r="B256" s="221"/>
      <c r="C256" s="221"/>
      <c r="D256" s="221"/>
      <c r="E256" s="218"/>
      <c r="F256" s="220"/>
      <c r="G256" s="218"/>
      <c r="H256" s="219"/>
      <c r="I256" s="218"/>
      <c r="J256" s="218"/>
      <c r="K256" s="218"/>
      <c r="L256" s="218"/>
      <c r="M256" s="218"/>
      <c r="N256" s="218"/>
      <c r="O256" s="218"/>
      <c r="P256" s="218"/>
      <c r="Q256" s="218"/>
      <c r="R256" s="218"/>
    </row>
    <row r="257" spans="1:18" ht="15.75" customHeight="1" x14ac:dyDescent="0.25">
      <c r="A257" s="218"/>
      <c r="B257" s="221"/>
      <c r="C257" s="221"/>
      <c r="D257" s="221"/>
      <c r="E257" s="218"/>
      <c r="F257" s="220"/>
      <c r="G257" s="218"/>
      <c r="H257" s="219"/>
      <c r="I257" s="218"/>
      <c r="J257" s="218"/>
      <c r="K257" s="218"/>
      <c r="L257" s="218"/>
      <c r="M257" s="218"/>
      <c r="N257" s="218"/>
      <c r="O257" s="218"/>
      <c r="P257" s="218"/>
      <c r="Q257" s="218"/>
      <c r="R257" s="218"/>
    </row>
    <row r="258" spans="1:18" ht="15.75" customHeight="1" x14ac:dyDescent="0.25">
      <c r="A258" s="218"/>
      <c r="B258" s="221"/>
      <c r="C258" s="221"/>
      <c r="D258" s="221"/>
      <c r="E258" s="218"/>
      <c r="F258" s="220"/>
      <c r="G258" s="218"/>
      <c r="H258" s="219"/>
      <c r="I258" s="218"/>
      <c r="J258" s="218"/>
      <c r="K258" s="218"/>
      <c r="L258" s="218"/>
      <c r="M258" s="218"/>
      <c r="N258" s="218"/>
      <c r="O258" s="218"/>
      <c r="P258" s="218"/>
      <c r="Q258" s="218"/>
      <c r="R258" s="218"/>
    </row>
    <row r="259" spans="1:18" ht="15.75" customHeight="1" x14ac:dyDescent="0.25">
      <c r="A259" s="218"/>
      <c r="B259" s="221"/>
      <c r="C259" s="221"/>
      <c r="D259" s="221"/>
      <c r="E259" s="218"/>
      <c r="F259" s="220"/>
      <c r="G259" s="218"/>
      <c r="H259" s="219"/>
      <c r="I259" s="218"/>
      <c r="J259" s="218"/>
      <c r="K259" s="218"/>
      <c r="L259" s="218"/>
      <c r="M259" s="218"/>
      <c r="N259" s="218"/>
      <c r="O259" s="218"/>
      <c r="P259" s="218"/>
      <c r="Q259" s="218"/>
      <c r="R259" s="218"/>
    </row>
    <row r="260" spans="1:18" ht="15.75" customHeight="1" x14ac:dyDescent="0.25">
      <c r="A260" s="218"/>
      <c r="B260" s="221"/>
      <c r="C260" s="221"/>
      <c r="D260" s="221"/>
      <c r="E260" s="218"/>
      <c r="F260" s="220"/>
      <c r="G260" s="218"/>
      <c r="H260" s="219"/>
      <c r="I260" s="218"/>
      <c r="J260" s="218"/>
      <c r="K260" s="218"/>
      <c r="L260" s="218"/>
      <c r="M260" s="218"/>
      <c r="N260" s="218"/>
      <c r="O260" s="218"/>
      <c r="P260" s="218"/>
      <c r="Q260" s="218"/>
      <c r="R260" s="218"/>
    </row>
    <row r="261" spans="1:18" ht="15.75" customHeight="1" x14ac:dyDescent="0.25">
      <c r="A261" s="218"/>
      <c r="B261" s="221"/>
      <c r="C261" s="221"/>
      <c r="D261" s="221"/>
      <c r="E261" s="218"/>
      <c r="F261" s="220"/>
      <c r="G261" s="218"/>
      <c r="H261" s="219"/>
      <c r="I261" s="218"/>
      <c r="J261" s="218"/>
      <c r="K261" s="218"/>
      <c r="L261" s="218"/>
      <c r="M261" s="218"/>
      <c r="N261" s="218"/>
      <c r="O261" s="218"/>
      <c r="P261" s="218"/>
      <c r="Q261" s="218"/>
      <c r="R261" s="218"/>
    </row>
    <row r="262" spans="1:18" ht="15.75" customHeight="1" x14ac:dyDescent="0.25">
      <c r="A262" s="218"/>
      <c r="B262" s="221"/>
      <c r="C262" s="221"/>
      <c r="D262" s="221"/>
      <c r="E262" s="218"/>
      <c r="F262" s="220"/>
      <c r="G262" s="218"/>
      <c r="H262" s="219"/>
      <c r="I262" s="218"/>
      <c r="J262" s="218"/>
      <c r="K262" s="218"/>
      <c r="L262" s="218"/>
      <c r="M262" s="218"/>
      <c r="N262" s="218"/>
      <c r="O262" s="218"/>
      <c r="P262" s="218"/>
      <c r="Q262" s="218"/>
      <c r="R262" s="218"/>
    </row>
    <row r="263" spans="1:18" ht="15.75" customHeight="1" x14ac:dyDescent="0.25">
      <c r="A263" s="218"/>
      <c r="B263" s="221"/>
      <c r="C263" s="221"/>
      <c r="D263" s="221"/>
      <c r="E263" s="218"/>
      <c r="F263" s="220"/>
      <c r="G263" s="218"/>
      <c r="H263" s="219"/>
      <c r="I263" s="218"/>
      <c r="J263" s="218"/>
      <c r="K263" s="218"/>
      <c r="L263" s="218"/>
      <c r="M263" s="218"/>
      <c r="N263" s="218"/>
      <c r="O263" s="218"/>
      <c r="P263" s="218"/>
      <c r="Q263" s="218"/>
      <c r="R263" s="218"/>
    </row>
    <row r="264" spans="1:18" ht="15.75" customHeight="1" x14ac:dyDescent="0.25">
      <c r="A264" s="218"/>
      <c r="B264" s="221"/>
      <c r="C264" s="221"/>
      <c r="D264" s="221"/>
      <c r="E264" s="218"/>
      <c r="F264" s="220"/>
      <c r="G264" s="218"/>
      <c r="H264" s="219"/>
      <c r="I264" s="218"/>
      <c r="J264" s="218"/>
      <c r="K264" s="218"/>
      <c r="L264" s="218"/>
      <c r="M264" s="218"/>
      <c r="N264" s="218"/>
      <c r="O264" s="218"/>
      <c r="P264" s="218"/>
      <c r="Q264" s="218"/>
      <c r="R264" s="218"/>
    </row>
    <row r="265" spans="1:18" ht="15.75" customHeight="1" x14ac:dyDescent="0.25">
      <c r="A265" s="218"/>
      <c r="B265" s="221"/>
      <c r="C265" s="221"/>
      <c r="D265" s="221"/>
      <c r="E265" s="218"/>
      <c r="F265" s="220"/>
      <c r="G265" s="218"/>
      <c r="H265" s="219"/>
      <c r="I265" s="218"/>
      <c r="J265" s="218"/>
      <c r="K265" s="218"/>
      <c r="L265" s="218"/>
      <c r="M265" s="218"/>
      <c r="N265" s="218"/>
      <c r="O265" s="218"/>
      <c r="P265" s="218"/>
      <c r="Q265" s="218"/>
      <c r="R265" s="218"/>
    </row>
    <row r="266" spans="1:18" ht="15.75" customHeight="1" x14ac:dyDescent="0.25">
      <c r="A266" s="218"/>
      <c r="B266" s="221"/>
      <c r="C266" s="221"/>
      <c r="D266" s="221"/>
      <c r="E266" s="218"/>
      <c r="F266" s="220"/>
      <c r="G266" s="218"/>
      <c r="H266" s="219"/>
      <c r="I266" s="218"/>
      <c r="J266" s="218"/>
      <c r="K266" s="218"/>
      <c r="L266" s="218"/>
      <c r="M266" s="218"/>
      <c r="N266" s="218"/>
      <c r="O266" s="218"/>
      <c r="P266" s="218"/>
      <c r="Q266" s="218"/>
      <c r="R266" s="218"/>
    </row>
    <row r="267" spans="1:18" ht="15.75" customHeight="1" x14ac:dyDescent="0.25">
      <c r="A267" s="218"/>
      <c r="B267" s="221"/>
      <c r="C267" s="221"/>
      <c r="D267" s="221"/>
      <c r="E267" s="218"/>
      <c r="F267" s="220"/>
      <c r="G267" s="218"/>
      <c r="H267" s="219"/>
      <c r="I267" s="218"/>
      <c r="J267" s="218"/>
      <c r="K267" s="218"/>
      <c r="L267" s="218"/>
      <c r="M267" s="218"/>
      <c r="N267" s="218"/>
      <c r="O267" s="218"/>
      <c r="P267" s="218"/>
      <c r="Q267" s="218"/>
      <c r="R267" s="218"/>
    </row>
    <row r="268" spans="1:18" ht="15.75" customHeight="1" x14ac:dyDescent="0.25">
      <c r="A268" s="218"/>
      <c r="B268" s="221"/>
      <c r="C268" s="221"/>
      <c r="D268" s="221"/>
      <c r="E268" s="218"/>
      <c r="F268" s="220"/>
      <c r="G268" s="218"/>
      <c r="H268" s="219"/>
      <c r="I268" s="218"/>
      <c r="J268" s="218"/>
      <c r="K268" s="218"/>
      <c r="L268" s="218"/>
      <c r="M268" s="218"/>
      <c r="N268" s="218"/>
      <c r="O268" s="218"/>
      <c r="P268" s="218"/>
      <c r="Q268" s="218"/>
      <c r="R268" s="218"/>
    </row>
    <row r="269" spans="1:18" ht="15.75" customHeight="1" x14ac:dyDescent="0.25">
      <c r="A269" s="218"/>
      <c r="B269" s="221"/>
      <c r="C269" s="221"/>
      <c r="D269" s="221"/>
      <c r="E269" s="218"/>
      <c r="F269" s="220"/>
      <c r="G269" s="218"/>
      <c r="H269" s="219"/>
      <c r="I269" s="218"/>
      <c r="J269" s="218"/>
      <c r="K269" s="218"/>
      <c r="L269" s="218"/>
      <c r="M269" s="218"/>
      <c r="N269" s="218"/>
      <c r="O269" s="218"/>
      <c r="P269" s="218"/>
      <c r="Q269" s="218"/>
      <c r="R269" s="218"/>
    </row>
    <row r="270" spans="1:18" ht="15.75" customHeight="1" x14ac:dyDescent="0.25">
      <c r="A270" s="218"/>
      <c r="B270" s="221"/>
      <c r="C270" s="221"/>
      <c r="D270" s="221"/>
      <c r="E270" s="218"/>
      <c r="F270" s="220"/>
      <c r="G270" s="218"/>
      <c r="H270" s="219"/>
      <c r="I270" s="218"/>
      <c r="J270" s="218"/>
      <c r="K270" s="218"/>
      <c r="L270" s="218"/>
      <c r="M270" s="218"/>
      <c r="N270" s="218"/>
      <c r="O270" s="218"/>
      <c r="P270" s="218"/>
      <c r="Q270" s="218"/>
      <c r="R270" s="218"/>
    </row>
    <row r="271" spans="1:18" ht="15.75" customHeight="1" x14ac:dyDescent="0.25">
      <c r="A271" s="218"/>
      <c r="B271" s="221"/>
      <c r="C271" s="221"/>
      <c r="D271" s="221"/>
      <c r="E271" s="218"/>
      <c r="F271" s="220"/>
      <c r="G271" s="218"/>
      <c r="H271" s="219"/>
      <c r="I271" s="218"/>
      <c r="J271" s="218"/>
      <c r="K271" s="218"/>
      <c r="L271" s="218"/>
      <c r="M271" s="218"/>
      <c r="N271" s="218"/>
      <c r="O271" s="218"/>
      <c r="P271" s="218"/>
      <c r="Q271" s="218"/>
      <c r="R271" s="218"/>
    </row>
    <row r="272" spans="1:18" ht="15.75" customHeight="1" x14ac:dyDescent="0.25">
      <c r="A272" s="218"/>
      <c r="B272" s="221"/>
      <c r="C272" s="221"/>
      <c r="D272" s="221"/>
      <c r="E272" s="218"/>
      <c r="F272" s="220"/>
      <c r="G272" s="218"/>
      <c r="H272" s="219"/>
      <c r="I272" s="218"/>
      <c r="J272" s="218"/>
      <c r="K272" s="218"/>
      <c r="L272" s="218"/>
      <c r="M272" s="218"/>
      <c r="N272" s="218"/>
      <c r="O272" s="218"/>
      <c r="P272" s="218"/>
      <c r="Q272" s="218"/>
      <c r="R272" s="218"/>
    </row>
    <row r="273" spans="1:18" ht="15.75" customHeight="1" x14ac:dyDescent="0.25">
      <c r="A273" s="218"/>
      <c r="B273" s="221"/>
      <c r="C273" s="221"/>
      <c r="D273" s="221"/>
      <c r="E273" s="218"/>
      <c r="F273" s="220"/>
      <c r="G273" s="218"/>
      <c r="H273" s="219"/>
      <c r="I273" s="218"/>
      <c r="J273" s="218"/>
      <c r="K273" s="218"/>
      <c r="L273" s="218"/>
      <c r="M273" s="218"/>
      <c r="N273" s="218"/>
      <c r="O273" s="218"/>
      <c r="P273" s="218"/>
      <c r="Q273" s="218"/>
      <c r="R273" s="218"/>
    </row>
    <row r="274" spans="1:18" ht="15.75" customHeight="1" x14ac:dyDescent="0.25">
      <c r="A274" s="218"/>
      <c r="B274" s="221"/>
      <c r="C274" s="221"/>
      <c r="D274" s="221"/>
      <c r="E274" s="218"/>
      <c r="F274" s="220"/>
      <c r="G274" s="218"/>
      <c r="H274" s="219"/>
      <c r="I274" s="218"/>
      <c r="J274" s="218"/>
      <c r="K274" s="218"/>
      <c r="L274" s="218"/>
      <c r="M274" s="218"/>
      <c r="N274" s="218"/>
      <c r="O274" s="218"/>
      <c r="P274" s="218"/>
      <c r="Q274" s="218"/>
      <c r="R274" s="218"/>
    </row>
    <row r="275" spans="1:18" ht="15.75" customHeight="1" x14ac:dyDescent="0.25">
      <c r="A275" s="218"/>
      <c r="B275" s="221"/>
      <c r="C275" s="221"/>
      <c r="D275" s="221"/>
      <c r="E275" s="218"/>
      <c r="F275" s="220"/>
      <c r="G275" s="218"/>
      <c r="H275" s="219"/>
      <c r="I275" s="218"/>
      <c r="J275" s="218"/>
      <c r="K275" s="218"/>
      <c r="L275" s="218"/>
      <c r="M275" s="218"/>
      <c r="N275" s="218"/>
      <c r="O275" s="218"/>
      <c r="P275" s="218"/>
      <c r="Q275" s="218"/>
      <c r="R275" s="218"/>
    </row>
    <row r="276" spans="1:18" ht="15.75" customHeight="1" x14ac:dyDescent="0.25">
      <c r="A276" s="218"/>
      <c r="B276" s="221"/>
      <c r="C276" s="221"/>
      <c r="D276" s="221"/>
      <c r="E276" s="218"/>
      <c r="F276" s="220"/>
      <c r="G276" s="218"/>
      <c r="H276" s="219"/>
      <c r="I276" s="218"/>
      <c r="J276" s="218"/>
      <c r="K276" s="218"/>
      <c r="L276" s="218"/>
      <c r="M276" s="218"/>
      <c r="N276" s="218"/>
      <c r="O276" s="218"/>
      <c r="P276" s="218"/>
      <c r="Q276" s="218"/>
      <c r="R276" s="218"/>
    </row>
    <row r="277" spans="1:18" ht="15.75" customHeight="1" x14ac:dyDescent="0.25">
      <c r="A277" s="218"/>
      <c r="B277" s="221"/>
      <c r="C277" s="221"/>
      <c r="D277" s="221"/>
      <c r="E277" s="218"/>
      <c r="F277" s="220"/>
      <c r="G277" s="218"/>
      <c r="H277" s="219"/>
      <c r="I277" s="218"/>
      <c r="J277" s="218"/>
      <c r="K277" s="218"/>
      <c r="L277" s="218"/>
      <c r="M277" s="218"/>
      <c r="N277" s="218"/>
      <c r="O277" s="218"/>
      <c r="P277" s="218"/>
      <c r="Q277" s="218"/>
      <c r="R277" s="218"/>
    </row>
    <row r="278" spans="1:18" ht="15.75" customHeight="1" x14ac:dyDescent="0.25">
      <c r="A278" s="218"/>
      <c r="B278" s="221"/>
      <c r="C278" s="221"/>
      <c r="D278" s="221"/>
      <c r="E278" s="218"/>
      <c r="F278" s="220"/>
      <c r="G278" s="218"/>
      <c r="H278" s="219"/>
      <c r="I278" s="218"/>
      <c r="J278" s="218"/>
      <c r="K278" s="218"/>
      <c r="L278" s="218"/>
      <c r="M278" s="218"/>
      <c r="N278" s="218"/>
      <c r="O278" s="218"/>
      <c r="P278" s="218"/>
      <c r="Q278" s="218"/>
      <c r="R278" s="218"/>
    </row>
    <row r="279" spans="1:18" ht="15.75" customHeight="1" x14ac:dyDescent="0.25">
      <c r="A279" s="218"/>
      <c r="B279" s="221"/>
      <c r="C279" s="221"/>
      <c r="D279" s="221"/>
      <c r="E279" s="218"/>
      <c r="F279" s="220"/>
      <c r="G279" s="218"/>
      <c r="H279" s="219"/>
      <c r="I279" s="218"/>
      <c r="J279" s="218"/>
      <c r="K279" s="218"/>
      <c r="L279" s="218"/>
      <c r="M279" s="218"/>
      <c r="N279" s="218"/>
      <c r="O279" s="218"/>
      <c r="P279" s="218"/>
      <c r="Q279" s="218"/>
      <c r="R279" s="218"/>
    </row>
    <row r="280" spans="1:18" ht="15.75" customHeight="1" x14ac:dyDescent="0.25">
      <c r="A280" s="218"/>
      <c r="B280" s="221"/>
      <c r="C280" s="221"/>
      <c r="D280" s="221"/>
      <c r="E280" s="218"/>
      <c r="F280" s="220"/>
      <c r="G280" s="218"/>
      <c r="H280" s="219"/>
      <c r="I280" s="218"/>
      <c r="J280" s="218"/>
      <c r="K280" s="218"/>
      <c r="L280" s="218"/>
      <c r="M280" s="218"/>
      <c r="N280" s="218"/>
      <c r="O280" s="218"/>
      <c r="P280" s="218"/>
      <c r="Q280" s="218"/>
      <c r="R280" s="218"/>
    </row>
    <row r="281" spans="1:18" ht="15.75" customHeight="1" x14ac:dyDescent="0.25">
      <c r="A281" s="218"/>
      <c r="B281" s="221"/>
      <c r="C281" s="221"/>
      <c r="D281" s="221"/>
      <c r="E281" s="218"/>
      <c r="F281" s="220"/>
      <c r="G281" s="218"/>
      <c r="H281" s="219"/>
      <c r="I281" s="218"/>
      <c r="J281" s="218"/>
      <c r="K281" s="218"/>
      <c r="L281" s="218"/>
      <c r="M281" s="218"/>
      <c r="N281" s="218"/>
      <c r="O281" s="218"/>
      <c r="P281" s="218"/>
      <c r="Q281" s="218"/>
      <c r="R281" s="218"/>
    </row>
    <row r="282" spans="1:18" ht="15.75" customHeight="1" x14ac:dyDescent="0.25">
      <c r="A282" s="218"/>
      <c r="B282" s="221"/>
      <c r="C282" s="221"/>
      <c r="D282" s="221"/>
      <c r="E282" s="218"/>
      <c r="F282" s="220"/>
      <c r="G282" s="218"/>
      <c r="H282" s="219"/>
      <c r="I282" s="218"/>
      <c r="J282" s="218"/>
      <c r="K282" s="218"/>
      <c r="L282" s="218"/>
      <c r="M282" s="218"/>
      <c r="N282" s="218"/>
      <c r="O282" s="218"/>
      <c r="P282" s="218"/>
      <c r="Q282" s="218"/>
      <c r="R282" s="218"/>
    </row>
    <row r="283" spans="1:18" ht="15.75" customHeight="1" x14ac:dyDescent="0.25">
      <c r="A283" s="218"/>
      <c r="B283" s="221"/>
      <c r="C283" s="221"/>
      <c r="D283" s="221"/>
      <c r="E283" s="218"/>
      <c r="F283" s="220"/>
      <c r="G283" s="218"/>
      <c r="H283" s="219"/>
      <c r="I283" s="218"/>
      <c r="J283" s="218"/>
      <c r="K283" s="218"/>
      <c r="L283" s="218"/>
      <c r="M283" s="218"/>
      <c r="N283" s="218"/>
      <c r="O283" s="218"/>
      <c r="P283" s="218"/>
      <c r="Q283" s="218"/>
      <c r="R283" s="218"/>
    </row>
    <row r="284" spans="1:18" ht="15.75" customHeight="1" x14ac:dyDescent="0.25">
      <c r="A284" s="218"/>
      <c r="B284" s="221"/>
      <c r="C284" s="221"/>
      <c r="D284" s="221"/>
      <c r="E284" s="218"/>
      <c r="F284" s="220"/>
      <c r="G284" s="218"/>
      <c r="H284" s="219"/>
      <c r="I284" s="218"/>
      <c r="J284" s="218"/>
      <c r="K284" s="218"/>
      <c r="L284" s="218"/>
      <c r="M284" s="218"/>
      <c r="N284" s="218"/>
      <c r="O284" s="218"/>
      <c r="P284" s="218"/>
      <c r="Q284" s="218"/>
      <c r="R284" s="218"/>
    </row>
    <row r="285" spans="1:18" ht="15.75" customHeight="1" x14ac:dyDescent="0.25">
      <c r="A285" s="218"/>
      <c r="B285" s="221"/>
      <c r="C285" s="221"/>
      <c r="D285" s="221"/>
      <c r="E285" s="218"/>
      <c r="F285" s="220"/>
      <c r="G285" s="218"/>
      <c r="H285" s="219"/>
      <c r="I285" s="218"/>
      <c r="J285" s="218"/>
      <c r="K285" s="218"/>
      <c r="L285" s="218"/>
      <c r="M285" s="218"/>
      <c r="N285" s="218"/>
      <c r="O285" s="218"/>
      <c r="P285" s="218"/>
      <c r="Q285" s="218"/>
      <c r="R285" s="218"/>
    </row>
    <row r="286" spans="1:18" ht="15.75" customHeight="1" x14ac:dyDescent="0.25">
      <c r="A286" s="218"/>
      <c r="B286" s="221"/>
      <c r="C286" s="221"/>
      <c r="D286" s="221"/>
      <c r="E286" s="218"/>
      <c r="F286" s="220"/>
      <c r="G286" s="218"/>
      <c r="H286" s="219"/>
      <c r="I286" s="218"/>
      <c r="J286" s="218"/>
      <c r="K286" s="218"/>
      <c r="L286" s="218"/>
      <c r="M286" s="218"/>
      <c r="N286" s="218"/>
      <c r="O286" s="218"/>
      <c r="P286" s="218"/>
      <c r="Q286" s="218"/>
      <c r="R286" s="218"/>
    </row>
    <row r="287" spans="1:18" ht="15.75" customHeight="1" x14ac:dyDescent="0.25">
      <c r="A287" s="218"/>
      <c r="B287" s="221"/>
      <c r="C287" s="221"/>
      <c r="D287" s="221"/>
      <c r="E287" s="218"/>
      <c r="F287" s="220"/>
      <c r="G287" s="218"/>
      <c r="H287" s="219"/>
      <c r="I287" s="218"/>
      <c r="J287" s="218"/>
      <c r="K287" s="218"/>
      <c r="L287" s="218"/>
      <c r="M287" s="218"/>
      <c r="N287" s="218"/>
      <c r="O287" s="218"/>
      <c r="P287" s="218"/>
      <c r="Q287" s="218"/>
      <c r="R287" s="218"/>
    </row>
    <row r="288" spans="1:18" ht="15.75" customHeight="1" x14ac:dyDescent="0.25">
      <c r="A288" s="218"/>
      <c r="B288" s="221"/>
      <c r="C288" s="221"/>
      <c r="D288" s="221"/>
      <c r="E288" s="218"/>
      <c r="F288" s="220"/>
      <c r="G288" s="218"/>
      <c r="H288" s="219"/>
      <c r="I288" s="218"/>
      <c r="J288" s="218"/>
      <c r="K288" s="218"/>
      <c r="L288" s="218"/>
      <c r="M288" s="218"/>
      <c r="N288" s="218"/>
      <c r="O288" s="218"/>
      <c r="P288" s="218"/>
      <c r="Q288" s="218"/>
      <c r="R288" s="218"/>
    </row>
    <row r="289" spans="1:18" ht="15.75" customHeight="1" x14ac:dyDescent="0.25">
      <c r="A289" s="218"/>
      <c r="B289" s="221"/>
      <c r="C289" s="221"/>
      <c r="D289" s="221"/>
      <c r="E289" s="218"/>
      <c r="F289" s="220"/>
      <c r="G289" s="218"/>
      <c r="H289" s="219"/>
      <c r="I289" s="218"/>
      <c r="J289" s="218"/>
      <c r="K289" s="218"/>
      <c r="L289" s="218"/>
      <c r="M289" s="218"/>
      <c r="N289" s="218"/>
      <c r="O289" s="218"/>
      <c r="P289" s="218"/>
      <c r="Q289" s="218"/>
      <c r="R289" s="218"/>
    </row>
    <row r="290" spans="1:18" ht="15.75" customHeight="1" x14ac:dyDescent="0.25">
      <c r="A290" s="218"/>
      <c r="B290" s="221"/>
      <c r="C290" s="221"/>
      <c r="D290" s="221"/>
      <c r="E290" s="218"/>
      <c r="F290" s="220"/>
      <c r="G290" s="218"/>
      <c r="H290" s="219"/>
      <c r="I290" s="218"/>
      <c r="J290" s="218"/>
      <c r="K290" s="218"/>
      <c r="L290" s="218"/>
      <c r="M290" s="218"/>
      <c r="N290" s="218"/>
      <c r="O290" s="218"/>
      <c r="P290" s="218"/>
      <c r="Q290" s="218"/>
      <c r="R290" s="218"/>
    </row>
    <row r="291" spans="1:18" ht="15.75" customHeight="1" x14ac:dyDescent="0.25">
      <c r="A291" s="218"/>
      <c r="B291" s="221"/>
      <c r="C291" s="221"/>
      <c r="D291" s="221"/>
      <c r="E291" s="218"/>
      <c r="F291" s="220"/>
      <c r="G291" s="218"/>
      <c r="H291" s="219"/>
      <c r="I291" s="218"/>
      <c r="J291" s="218"/>
      <c r="K291" s="218"/>
      <c r="L291" s="218"/>
      <c r="M291" s="218"/>
      <c r="N291" s="218"/>
      <c r="O291" s="218"/>
      <c r="P291" s="218"/>
      <c r="Q291" s="218"/>
      <c r="R291" s="218"/>
    </row>
    <row r="292" spans="1:18" ht="15.75" customHeight="1" x14ac:dyDescent="0.25">
      <c r="A292" s="218"/>
      <c r="B292" s="221"/>
      <c r="C292" s="221"/>
      <c r="D292" s="221"/>
      <c r="E292" s="218"/>
      <c r="F292" s="220"/>
      <c r="G292" s="218"/>
      <c r="H292" s="219"/>
      <c r="I292" s="218"/>
      <c r="J292" s="218"/>
      <c r="K292" s="218"/>
      <c r="L292" s="218"/>
      <c r="M292" s="218"/>
      <c r="N292" s="218"/>
      <c r="O292" s="218"/>
      <c r="P292" s="218"/>
      <c r="Q292" s="218"/>
      <c r="R292" s="218"/>
    </row>
    <row r="293" spans="1:18" ht="15.75" customHeight="1" x14ac:dyDescent="0.25">
      <c r="A293" s="218"/>
      <c r="B293" s="221"/>
      <c r="C293" s="221"/>
      <c r="D293" s="221"/>
      <c r="E293" s="218"/>
      <c r="F293" s="220"/>
      <c r="G293" s="218"/>
      <c r="H293" s="219"/>
      <c r="I293" s="218"/>
      <c r="J293" s="218"/>
      <c r="K293" s="218"/>
      <c r="L293" s="218"/>
      <c r="M293" s="218"/>
      <c r="N293" s="218"/>
      <c r="O293" s="218"/>
      <c r="P293" s="218"/>
      <c r="Q293" s="218"/>
      <c r="R293" s="218"/>
    </row>
    <row r="294" spans="1:18" ht="15.75" customHeight="1" x14ac:dyDescent="0.25">
      <c r="A294" s="218"/>
      <c r="B294" s="221"/>
      <c r="C294" s="221"/>
      <c r="D294" s="221"/>
      <c r="E294" s="218"/>
      <c r="F294" s="220"/>
      <c r="G294" s="218"/>
      <c r="H294" s="219"/>
      <c r="I294" s="218"/>
      <c r="J294" s="218"/>
      <c r="K294" s="218"/>
      <c r="L294" s="218"/>
      <c r="M294" s="218"/>
      <c r="N294" s="218"/>
      <c r="O294" s="218"/>
      <c r="P294" s="218"/>
      <c r="Q294" s="218"/>
      <c r="R294" s="218"/>
    </row>
    <row r="295" spans="1:18" ht="15.75" customHeight="1" x14ac:dyDescent="0.25">
      <c r="A295" s="218"/>
      <c r="B295" s="221"/>
      <c r="C295" s="221"/>
      <c r="D295" s="221"/>
      <c r="E295" s="218"/>
      <c r="F295" s="220"/>
      <c r="G295" s="218"/>
      <c r="H295" s="219"/>
      <c r="I295" s="218"/>
      <c r="J295" s="218"/>
      <c r="K295" s="218"/>
      <c r="L295" s="218"/>
      <c r="M295" s="218"/>
      <c r="N295" s="218"/>
      <c r="O295" s="218"/>
      <c r="P295" s="218"/>
      <c r="Q295" s="218"/>
      <c r="R295" s="218"/>
    </row>
    <row r="296" spans="1:18" ht="15.75" customHeight="1" x14ac:dyDescent="0.25">
      <c r="A296" s="218"/>
      <c r="B296" s="221"/>
      <c r="C296" s="221"/>
      <c r="D296" s="221"/>
      <c r="E296" s="218"/>
      <c r="F296" s="220"/>
      <c r="G296" s="218"/>
      <c r="H296" s="219"/>
      <c r="I296" s="218"/>
      <c r="J296" s="218"/>
      <c r="K296" s="218"/>
      <c r="L296" s="218"/>
      <c r="M296" s="218"/>
      <c r="N296" s="218"/>
      <c r="O296" s="218"/>
      <c r="P296" s="218"/>
      <c r="Q296" s="218"/>
      <c r="R296" s="218"/>
    </row>
    <row r="297" spans="1:18" ht="15.75" customHeight="1" x14ac:dyDescent="0.25">
      <c r="A297" s="218"/>
      <c r="B297" s="221"/>
      <c r="C297" s="221"/>
      <c r="D297" s="221"/>
      <c r="E297" s="218"/>
      <c r="F297" s="220"/>
      <c r="G297" s="218"/>
      <c r="H297" s="219"/>
      <c r="I297" s="218"/>
      <c r="J297" s="218"/>
      <c r="K297" s="218"/>
      <c r="L297" s="218"/>
      <c r="M297" s="218"/>
      <c r="N297" s="218"/>
      <c r="O297" s="218"/>
      <c r="P297" s="218"/>
      <c r="Q297" s="218"/>
      <c r="R297" s="218"/>
    </row>
    <row r="298" spans="1:18" ht="15.75" customHeight="1" x14ac:dyDescent="0.25">
      <c r="A298" s="218"/>
      <c r="B298" s="221"/>
      <c r="C298" s="221"/>
      <c r="D298" s="221"/>
      <c r="E298" s="218"/>
      <c r="F298" s="220"/>
      <c r="G298" s="218"/>
      <c r="H298" s="219"/>
      <c r="I298" s="218"/>
      <c r="J298" s="218"/>
      <c r="K298" s="218"/>
      <c r="L298" s="218"/>
      <c r="M298" s="218"/>
      <c r="N298" s="218"/>
      <c r="O298" s="218"/>
      <c r="P298" s="218"/>
      <c r="Q298" s="218"/>
      <c r="R298" s="218"/>
    </row>
    <row r="299" spans="1:18" ht="15.75" customHeight="1" x14ac:dyDescent="0.25">
      <c r="A299" s="218"/>
      <c r="B299" s="221"/>
      <c r="C299" s="221"/>
      <c r="D299" s="221"/>
      <c r="E299" s="218"/>
      <c r="F299" s="220"/>
      <c r="G299" s="218"/>
      <c r="H299" s="219"/>
      <c r="I299" s="218"/>
      <c r="J299" s="218"/>
      <c r="K299" s="218"/>
      <c r="L299" s="218"/>
      <c r="M299" s="218"/>
      <c r="N299" s="218"/>
      <c r="O299" s="218"/>
      <c r="P299" s="218"/>
      <c r="Q299" s="218"/>
      <c r="R299" s="218"/>
    </row>
    <row r="300" spans="1:18" ht="15.75" customHeight="1" x14ac:dyDescent="0.25">
      <c r="A300" s="218"/>
      <c r="B300" s="221"/>
      <c r="C300" s="221"/>
      <c r="D300" s="221"/>
      <c r="E300" s="218"/>
      <c r="F300" s="220"/>
      <c r="G300" s="218"/>
      <c r="H300" s="219"/>
      <c r="I300" s="218"/>
      <c r="J300" s="218"/>
      <c r="K300" s="218"/>
      <c r="L300" s="218"/>
      <c r="M300" s="218"/>
      <c r="N300" s="218"/>
      <c r="O300" s="218"/>
      <c r="P300" s="218"/>
      <c r="Q300" s="218"/>
      <c r="R300" s="218"/>
    </row>
    <row r="301" spans="1:18" ht="15.75" customHeight="1" x14ac:dyDescent="0.25">
      <c r="A301" s="218"/>
      <c r="B301" s="221"/>
      <c r="C301" s="221"/>
      <c r="D301" s="221"/>
      <c r="E301" s="218"/>
      <c r="F301" s="220"/>
      <c r="G301" s="218"/>
      <c r="H301" s="219"/>
      <c r="I301" s="218"/>
      <c r="J301" s="218"/>
      <c r="K301" s="218"/>
      <c r="L301" s="218"/>
      <c r="M301" s="218"/>
      <c r="N301" s="218"/>
      <c r="O301" s="218"/>
      <c r="P301" s="218"/>
      <c r="Q301" s="218"/>
      <c r="R301" s="218"/>
    </row>
    <row r="302" spans="1:18" ht="15.75" customHeight="1" x14ac:dyDescent="0.25">
      <c r="A302" s="218"/>
      <c r="B302" s="221"/>
      <c r="C302" s="221"/>
      <c r="D302" s="221"/>
      <c r="E302" s="218"/>
      <c r="F302" s="220"/>
      <c r="G302" s="218"/>
      <c r="H302" s="219"/>
      <c r="I302" s="218"/>
      <c r="J302" s="218"/>
      <c r="K302" s="218"/>
      <c r="L302" s="218"/>
      <c r="M302" s="218"/>
      <c r="N302" s="218"/>
      <c r="O302" s="218"/>
      <c r="P302" s="218"/>
      <c r="Q302" s="218"/>
      <c r="R302" s="218"/>
    </row>
    <row r="303" spans="1:18" ht="15.75" customHeight="1" x14ac:dyDescent="0.25">
      <c r="A303" s="218"/>
      <c r="B303" s="221"/>
      <c r="C303" s="221"/>
      <c r="D303" s="221"/>
      <c r="E303" s="218"/>
      <c r="F303" s="220"/>
      <c r="G303" s="218"/>
      <c r="H303" s="219"/>
      <c r="I303" s="218"/>
      <c r="J303" s="218"/>
      <c r="K303" s="218"/>
      <c r="L303" s="218"/>
      <c r="M303" s="218"/>
      <c r="N303" s="218"/>
      <c r="O303" s="218"/>
      <c r="P303" s="218"/>
      <c r="Q303" s="218"/>
      <c r="R303" s="218"/>
    </row>
    <row r="304" spans="1:18" ht="15.75" customHeight="1" x14ac:dyDescent="0.25">
      <c r="A304" s="218"/>
      <c r="B304" s="221"/>
      <c r="C304" s="221"/>
      <c r="D304" s="221"/>
      <c r="E304" s="218"/>
      <c r="F304" s="220"/>
      <c r="G304" s="218"/>
      <c r="H304" s="219"/>
      <c r="I304" s="218"/>
      <c r="J304" s="218"/>
      <c r="K304" s="218"/>
      <c r="L304" s="218"/>
      <c r="M304" s="218"/>
      <c r="N304" s="218"/>
      <c r="O304" s="218"/>
      <c r="P304" s="218"/>
      <c r="Q304" s="218"/>
      <c r="R304" s="218"/>
    </row>
    <row r="305" spans="1:18" ht="15.75" customHeight="1" x14ac:dyDescent="0.25">
      <c r="A305" s="218"/>
      <c r="B305" s="221"/>
      <c r="C305" s="221"/>
      <c r="D305" s="221"/>
      <c r="E305" s="218"/>
      <c r="F305" s="220"/>
      <c r="G305" s="218"/>
      <c r="H305" s="219"/>
      <c r="I305" s="218"/>
      <c r="J305" s="218"/>
      <c r="K305" s="218"/>
      <c r="L305" s="218"/>
      <c r="M305" s="218"/>
      <c r="N305" s="218"/>
      <c r="O305" s="218"/>
      <c r="P305" s="218"/>
      <c r="Q305" s="218"/>
      <c r="R305" s="218"/>
    </row>
    <row r="306" spans="1:18" ht="15.75" customHeight="1" x14ac:dyDescent="0.25">
      <c r="A306" s="218"/>
      <c r="B306" s="221"/>
      <c r="C306" s="221"/>
      <c r="D306" s="221"/>
      <c r="E306" s="218"/>
      <c r="F306" s="220"/>
      <c r="G306" s="218"/>
      <c r="H306" s="219"/>
      <c r="I306" s="218"/>
      <c r="J306" s="218"/>
      <c r="K306" s="218"/>
      <c r="L306" s="218"/>
      <c r="M306" s="218"/>
      <c r="N306" s="218"/>
      <c r="O306" s="218"/>
      <c r="P306" s="218"/>
      <c r="Q306" s="218"/>
      <c r="R306" s="218"/>
    </row>
    <row r="307" spans="1:18" ht="15.75" customHeight="1" x14ac:dyDescent="0.25">
      <c r="A307" s="218"/>
      <c r="B307" s="221"/>
      <c r="C307" s="221"/>
      <c r="D307" s="221"/>
      <c r="E307" s="218"/>
      <c r="F307" s="220"/>
      <c r="G307" s="218"/>
      <c r="H307" s="219"/>
      <c r="I307" s="218"/>
      <c r="J307" s="218"/>
      <c r="K307" s="218"/>
      <c r="L307" s="218"/>
      <c r="M307" s="218"/>
      <c r="N307" s="218"/>
      <c r="O307" s="218"/>
      <c r="P307" s="218"/>
      <c r="Q307" s="218"/>
      <c r="R307" s="218"/>
    </row>
    <row r="308" spans="1:18" ht="15.75" customHeight="1" x14ac:dyDescent="0.25">
      <c r="A308" s="218"/>
      <c r="B308" s="221"/>
      <c r="C308" s="221"/>
      <c r="D308" s="221"/>
      <c r="E308" s="218"/>
      <c r="F308" s="220"/>
      <c r="G308" s="218"/>
      <c r="H308" s="219"/>
      <c r="I308" s="218"/>
      <c r="J308" s="218"/>
      <c r="K308" s="218"/>
      <c r="L308" s="218"/>
      <c r="M308" s="218"/>
      <c r="N308" s="218"/>
      <c r="O308" s="218"/>
      <c r="P308" s="218"/>
      <c r="Q308" s="218"/>
      <c r="R308" s="218"/>
    </row>
    <row r="309" spans="1:18" ht="15.75" customHeight="1" x14ac:dyDescent="0.25">
      <c r="A309" s="218"/>
      <c r="B309" s="221"/>
      <c r="C309" s="221"/>
      <c r="D309" s="221"/>
      <c r="E309" s="218"/>
      <c r="F309" s="220"/>
      <c r="G309" s="218"/>
      <c r="H309" s="219"/>
      <c r="I309" s="218"/>
      <c r="J309" s="218"/>
      <c r="K309" s="218"/>
      <c r="L309" s="218"/>
      <c r="M309" s="218"/>
      <c r="N309" s="218"/>
      <c r="O309" s="218"/>
      <c r="P309" s="218"/>
      <c r="Q309" s="218"/>
      <c r="R309" s="218"/>
    </row>
    <row r="310" spans="1:18" ht="15.75" customHeight="1" x14ac:dyDescent="0.25">
      <c r="A310" s="218"/>
      <c r="B310" s="221"/>
      <c r="C310" s="221"/>
      <c r="D310" s="221"/>
      <c r="E310" s="218"/>
      <c r="F310" s="220"/>
      <c r="G310" s="218"/>
      <c r="H310" s="219"/>
      <c r="I310" s="218"/>
      <c r="J310" s="218"/>
      <c r="K310" s="218"/>
      <c r="L310" s="218"/>
      <c r="M310" s="218"/>
      <c r="N310" s="218"/>
      <c r="O310" s="218"/>
      <c r="P310" s="218"/>
      <c r="Q310" s="218"/>
      <c r="R310" s="218"/>
    </row>
    <row r="311" spans="1:18" ht="15.75" customHeight="1" x14ac:dyDescent="0.25">
      <c r="A311" s="218"/>
      <c r="B311" s="221"/>
      <c r="C311" s="221"/>
      <c r="D311" s="221"/>
      <c r="E311" s="218"/>
      <c r="F311" s="220"/>
      <c r="G311" s="218"/>
      <c r="H311" s="219"/>
      <c r="I311" s="218"/>
      <c r="J311" s="218"/>
      <c r="K311" s="218"/>
      <c r="L311" s="218"/>
      <c r="M311" s="218"/>
      <c r="N311" s="218"/>
      <c r="O311" s="218"/>
      <c r="P311" s="218"/>
      <c r="Q311" s="218"/>
      <c r="R311" s="218"/>
    </row>
    <row r="312" spans="1:18" ht="15.75" customHeight="1" x14ac:dyDescent="0.25">
      <c r="A312" s="218"/>
      <c r="B312" s="221"/>
      <c r="C312" s="221"/>
      <c r="D312" s="221"/>
      <c r="E312" s="218"/>
      <c r="F312" s="220"/>
      <c r="G312" s="218"/>
      <c r="H312" s="219"/>
      <c r="I312" s="218"/>
      <c r="J312" s="218"/>
      <c r="K312" s="218"/>
      <c r="L312" s="218"/>
      <c r="M312" s="218"/>
      <c r="N312" s="218"/>
      <c r="O312" s="218"/>
      <c r="P312" s="218"/>
      <c r="Q312" s="218"/>
      <c r="R312" s="218"/>
    </row>
    <row r="313" spans="1:18" ht="15.75" customHeight="1" x14ac:dyDescent="0.25">
      <c r="A313" s="218"/>
      <c r="B313" s="221"/>
      <c r="C313" s="221"/>
      <c r="D313" s="221"/>
      <c r="E313" s="218"/>
      <c r="F313" s="220"/>
      <c r="G313" s="218"/>
      <c r="H313" s="219"/>
      <c r="I313" s="218"/>
      <c r="J313" s="218"/>
      <c r="K313" s="218"/>
      <c r="L313" s="218"/>
      <c r="M313" s="218"/>
      <c r="N313" s="218"/>
      <c r="O313" s="218"/>
      <c r="P313" s="218"/>
      <c r="Q313" s="218"/>
      <c r="R313" s="218"/>
    </row>
    <row r="314" spans="1:18" ht="15.75" customHeight="1" x14ac:dyDescent="0.25">
      <c r="A314" s="218"/>
      <c r="B314" s="221"/>
      <c r="C314" s="221"/>
      <c r="D314" s="221"/>
      <c r="E314" s="218"/>
      <c r="F314" s="220"/>
      <c r="G314" s="218"/>
      <c r="H314" s="219"/>
      <c r="I314" s="218"/>
      <c r="J314" s="218"/>
      <c r="K314" s="218"/>
      <c r="L314" s="218"/>
      <c r="M314" s="218"/>
      <c r="N314" s="218"/>
      <c r="O314" s="218"/>
      <c r="P314" s="218"/>
      <c r="Q314" s="218"/>
      <c r="R314" s="218"/>
    </row>
    <row r="315" spans="1:18" ht="15.75" customHeight="1" x14ac:dyDescent="0.25">
      <c r="A315" s="218"/>
      <c r="B315" s="221"/>
      <c r="C315" s="221"/>
      <c r="D315" s="221"/>
      <c r="E315" s="218"/>
      <c r="F315" s="220"/>
      <c r="G315" s="218"/>
      <c r="H315" s="219"/>
      <c r="I315" s="218"/>
      <c r="J315" s="218"/>
      <c r="K315" s="218"/>
      <c r="L315" s="218"/>
      <c r="M315" s="218"/>
      <c r="N315" s="218"/>
      <c r="O315" s="218"/>
      <c r="P315" s="218"/>
      <c r="Q315" s="218"/>
      <c r="R315" s="218"/>
    </row>
    <row r="316" spans="1:18" ht="15.75" customHeight="1" x14ac:dyDescent="0.25">
      <c r="A316" s="218"/>
      <c r="B316" s="221"/>
      <c r="C316" s="221"/>
      <c r="D316" s="221"/>
      <c r="E316" s="218"/>
      <c r="F316" s="220"/>
      <c r="G316" s="218"/>
      <c r="H316" s="219"/>
      <c r="I316" s="218"/>
      <c r="J316" s="218"/>
      <c r="K316" s="218"/>
      <c r="L316" s="218"/>
      <c r="M316" s="218"/>
      <c r="N316" s="218"/>
      <c r="O316" s="218"/>
      <c r="P316" s="218"/>
      <c r="Q316" s="218"/>
      <c r="R316" s="218"/>
    </row>
    <row r="317" spans="1:18" ht="15.75" customHeight="1" x14ac:dyDescent="0.25">
      <c r="A317" s="218"/>
      <c r="B317" s="221"/>
      <c r="C317" s="221"/>
      <c r="D317" s="221"/>
      <c r="E317" s="218"/>
      <c r="F317" s="220"/>
      <c r="G317" s="218"/>
      <c r="H317" s="219"/>
      <c r="I317" s="218"/>
      <c r="J317" s="218"/>
      <c r="K317" s="218"/>
      <c r="L317" s="218"/>
      <c r="M317" s="218"/>
      <c r="N317" s="218"/>
      <c r="O317" s="218"/>
      <c r="P317" s="218"/>
      <c r="Q317" s="218"/>
      <c r="R317" s="218"/>
    </row>
    <row r="318" spans="1:18" ht="15.75" customHeight="1" x14ac:dyDescent="0.25">
      <c r="A318" s="218"/>
      <c r="B318" s="221"/>
      <c r="C318" s="221"/>
      <c r="D318" s="221"/>
      <c r="E318" s="218"/>
      <c r="F318" s="220"/>
      <c r="G318" s="218"/>
      <c r="H318" s="219"/>
      <c r="I318" s="218"/>
      <c r="J318" s="218"/>
      <c r="K318" s="218"/>
      <c r="L318" s="218"/>
      <c r="M318" s="218"/>
      <c r="N318" s="218"/>
      <c r="O318" s="218"/>
      <c r="P318" s="218"/>
      <c r="Q318" s="218"/>
      <c r="R318" s="218"/>
    </row>
    <row r="319" spans="1:18" ht="15.75" customHeight="1" x14ac:dyDescent="0.25">
      <c r="A319" s="218"/>
      <c r="B319" s="221"/>
      <c r="C319" s="221"/>
      <c r="D319" s="221"/>
      <c r="E319" s="218"/>
      <c r="F319" s="220"/>
      <c r="G319" s="218"/>
      <c r="H319" s="219"/>
      <c r="I319" s="218"/>
      <c r="J319" s="218"/>
      <c r="K319" s="218"/>
      <c r="L319" s="218"/>
      <c r="M319" s="218"/>
      <c r="N319" s="218"/>
      <c r="O319" s="218"/>
      <c r="P319" s="218"/>
      <c r="Q319" s="218"/>
      <c r="R319" s="218"/>
    </row>
    <row r="320" spans="1:18" ht="15.75" customHeight="1" x14ac:dyDescent="0.25">
      <c r="A320" s="218"/>
      <c r="B320" s="221"/>
      <c r="C320" s="221"/>
      <c r="D320" s="221"/>
      <c r="E320" s="218"/>
      <c r="F320" s="220"/>
      <c r="G320" s="218"/>
      <c r="H320" s="219"/>
      <c r="I320" s="218"/>
      <c r="J320" s="218"/>
      <c r="K320" s="218"/>
      <c r="L320" s="218"/>
      <c r="M320" s="218"/>
      <c r="N320" s="218"/>
      <c r="O320" s="218"/>
      <c r="P320" s="218"/>
      <c r="Q320" s="218"/>
      <c r="R320" s="218"/>
    </row>
    <row r="321" spans="1:18" ht="15.75" customHeight="1" x14ac:dyDescent="0.25">
      <c r="A321" s="218"/>
      <c r="B321" s="221"/>
      <c r="C321" s="221"/>
      <c r="D321" s="221"/>
      <c r="E321" s="218"/>
      <c r="F321" s="220"/>
      <c r="G321" s="218"/>
      <c r="H321" s="219"/>
      <c r="I321" s="218"/>
      <c r="J321" s="218"/>
      <c r="K321" s="218"/>
      <c r="L321" s="218"/>
      <c r="M321" s="218"/>
      <c r="N321" s="218"/>
      <c r="O321" s="218"/>
      <c r="P321" s="218"/>
      <c r="Q321" s="218"/>
      <c r="R321" s="218"/>
    </row>
    <row r="322" spans="1:18" ht="15.75" customHeight="1" x14ac:dyDescent="0.25">
      <c r="A322" s="218"/>
      <c r="B322" s="221"/>
      <c r="C322" s="221"/>
      <c r="D322" s="221"/>
      <c r="E322" s="218"/>
      <c r="F322" s="220"/>
      <c r="G322" s="218"/>
      <c r="H322" s="219"/>
      <c r="I322" s="218"/>
      <c r="J322" s="218"/>
      <c r="K322" s="218"/>
      <c r="L322" s="218"/>
      <c r="M322" s="218"/>
      <c r="N322" s="218"/>
      <c r="O322" s="218"/>
      <c r="P322" s="218"/>
      <c r="Q322" s="218"/>
      <c r="R322" s="218"/>
    </row>
    <row r="323" spans="1:18" ht="15.75" customHeight="1" x14ac:dyDescent="0.25">
      <c r="A323" s="218"/>
      <c r="B323" s="221"/>
      <c r="C323" s="221"/>
      <c r="D323" s="221"/>
      <c r="E323" s="218"/>
      <c r="F323" s="220"/>
      <c r="G323" s="218"/>
      <c r="H323" s="219"/>
      <c r="I323" s="218"/>
      <c r="J323" s="218"/>
      <c r="K323" s="218"/>
      <c r="L323" s="218"/>
      <c r="M323" s="218"/>
      <c r="N323" s="218"/>
      <c r="O323" s="218"/>
      <c r="P323" s="218"/>
      <c r="Q323" s="218"/>
      <c r="R323" s="218"/>
    </row>
    <row r="324" spans="1:18" ht="15.75" customHeight="1" x14ac:dyDescent="0.25">
      <c r="A324" s="218"/>
      <c r="B324" s="221"/>
      <c r="C324" s="221"/>
      <c r="D324" s="221"/>
      <c r="E324" s="218"/>
      <c r="F324" s="220"/>
      <c r="G324" s="218"/>
      <c r="H324" s="219"/>
      <c r="I324" s="218"/>
      <c r="J324" s="218"/>
      <c r="K324" s="218"/>
      <c r="L324" s="218"/>
      <c r="M324" s="218"/>
      <c r="N324" s="218"/>
      <c r="O324" s="218"/>
      <c r="P324" s="218"/>
      <c r="Q324" s="218"/>
      <c r="R324" s="218"/>
    </row>
    <row r="325" spans="1:18" ht="15.75" customHeight="1" x14ac:dyDescent="0.25">
      <c r="A325" s="218"/>
      <c r="B325" s="221"/>
      <c r="C325" s="221"/>
      <c r="D325" s="221"/>
      <c r="E325" s="218"/>
      <c r="F325" s="220"/>
      <c r="G325" s="218"/>
      <c r="H325" s="219"/>
      <c r="I325" s="218"/>
      <c r="J325" s="218"/>
      <c r="K325" s="218"/>
      <c r="L325" s="218"/>
      <c r="M325" s="218"/>
      <c r="N325" s="218"/>
      <c r="O325" s="218"/>
      <c r="P325" s="218"/>
      <c r="Q325" s="218"/>
      <c r="R325" s="218"/>
    </row>
    <row r="326" spans="1:18" ht="15.75" customHeight="1" x14ac:dyDescent="0.25">
      <c r="A326" s="218"/>
      <c r="B326" s="221"/>
      <c r="C326" s="221"/>
      <c r="D326" s="221"/>
      <c r="E326" s="218"/>
      <c r="F326" s="220"/>
      <c r="G326" s="218"/>
      <c r="H326" s="219"/>
      <c r="I326" s="218"/>
      <c r="J326" s="218"/>
      <c r="K326" s="218"/>
      <c r="L326" s="218"/>
      <c r="M326" s="218"/>
      <c r="N326" s="218"/>
      <c r="O326" s="218"/>
      <c r="P326" s="218"/>
      <c r="Q326" s="218"/>
      <c r="R326" s="218"/>
    </row>
    <row r="327" spans="1:18" ht="15.75" customHeight="1" x14ac:dyDescent="0.25">
      <c r="A327" s="218"/>
      <c r="B327" s="221"/>
      <c r="C327" s="221"/>
      <c r="D327" s="221"/>
      <c r="E327" s="218"/>
      <c r="F327" s="220"/>
      <c r="G327" s="218"/>
      <c r="H327" s="219"/>
      <c r="I327" s="218"/>
      <c r="J327" s="218"/>
      <c r="K327" s="218"/>
      <c r="L327" s="218"/>
      <c r="M327" s="218"/>
      <c r="N327" s="218"/>
      <c r="O327" s="218"/>
      <c r="P327" s="218"/>
      <c r="Q327" s="218"/>
      <c r="R327" s="218"/>
    </row>
    <row r="328" spans="1:18" ht="15.75" customHeight="1" x14ac:dyDescent="0.25">
      <c r="A328" s="218"/>
      <c r="B328" s="221"/>
      <c r="C328" s="221"/>
      <c r="D328" s="221"/>
      <c r="E328" s="218"/>
      <c r="F328" s="220"/>
      <c r="G328" s="218"/>
      <c r="H328" s="219"/>
      <c r="I328" s="218"/>
      <c r="J328" s="218"/>
      <c r="K328" s="218"/>
      <c r="L328" s="218"/>
      <c r="M328" s="218"/>
      <c r="N328" s="218"/>
      <c r="O328" s="218"/>
      <c r="P328" s="218"/>
      <c r="Q328" s="218"/>
      <c r="R328" s="218"/>
    </row>
    <row r="329" spans="1:18" ht="15.75" customHeight="1" x14ac:dyDescent="0.25">
      <c r="A329" s="218"/>
      <c r="B329" s="221"/>
      <c r="C329" s="221"/>
      <c r="D329" s="221"/>
      <c r="E329" s="218"/>
      <c r="F329" s="220"/>
      <c r="G329" s="218"/>
      <c r="H329" s="219"/>
      <c r="I329" s="218"/>
      <c r="J329" s="218"/>
      <c r="K329" s="218"/>
      <c r="L329" s="218"/>
      <c r="M329" s="218"/>
      <c r="N329" s="218"/>
      <c r="O329" s="218"/>
      <c r="P329" s="218"/>
      <c r="Q329" s="218"/>
      <c r="R329" s="218"/>
    </row>
    <row r="330" spans="1:18" ht="15.75" customHeight="1" x14ac:dyDescent="0.25">
      <c r="A330" s="218"/>
      <c r="B330" s="221"/>
      <c r="C330" s="221"/>
      <c r="D330" s="221"/>
      <c r="E330" s="218"/>
      <c r="F330" s="220"/>
      <c r="G330" s="218"/>
      <c r="H330" s="219"/>
      <c r="I330" s="218"/>
      <c r="J330" s="218"/>
      <c r="K330" s="218"/>
      <c r="L330" s="218"/>
      <c r="M330" s="218"/>
      <c r="N330" s="218"/>
      <c r="O330" s="218"/>
      <c r="P330" s="218"/>
      <c r="Q330" s="218"/>
      <c r="R330" s="218"/>
    </row>
    <row r="331" spans="1:18" ht="15.75" customHeight="1" x14ac:dyDescent="0.25">
      <c r="A331" s="218"/>
      <c r="B331" s="221"/>
      <c r="C331" s="221"/>
      <c r="D331" s="221"/>
      <c r="E331" s="218"/>
      <c r="F331" s="220"/>
      <c r="G331" s="218"/>
      <c r="H331" s="219"/>
      <c r="I331" s="218"/>
      <c r="J331" s="218"/>
      <c r="K331" s="218"/>
      <c r="L331" s="218"/>
      <c r="M331" s="218"/>
      <c r="N331" s="218"/>
      <c r="O331" s="218"/>
      <c r="P331" s="218"/>
      <c r="Q331" s="218"/>
      <c r="R331" s="218"/>
    </row>
    <row r="332" spans="1:18" ht="15.75" customHeight="1" x14ac:dyDescent="0.25">
      <c r="A332" s="218"/>
      <c r="B332" s="221"/>
      <c r="C332" s="221"/>
      <c r="D332" s="221"/>
      <c r="E332" s="218"/>
      <c r="F332" s="220"/>
      <c r="G332" s="218"/>
      <c r="H332" s="219"/>
      <c r="I332" s="218"/>
      <c r="J332" s="218"/>
      <c r="K332" s="218"/>
      <c r="L332" s="218"/>
      <c r="M332" s="218"/>
      <c r="N332" s="218"/>
      <c r="O332" s="218"/>
      <c r="P332" s="218"/>
      <c r="Q332" s="218"/>
      <c r="R332" s="218"/>
    </row>
    <row r="333" spans="1:18" ht="15.75" customHeight="1" x14ac:dyDescent="0.25">
      <c r="A333" s="218"/>
      <c r="B333" s="221"/>
      <c r="C333" s="221"/>
      <c r="D333" s="221"/>
      <c r="E333" s="218"/>
      <c r="F333" s="220"/>
      <c r="G333" s="218"/>
      <c r="H333" s="219"/>
      <c r="I333" s="218"/>
      <c r="J333" s="218"/>
      <c r="K333" s="218"/>
      <c r="L333" s="218"/>
      <c r="M333" s="218"/>
      <c r="N333" s="218"/>
      <c r="O333" s="218"/>
      <c r="P333" s="218"/>
      <c r="Q333" s="218"/>
      <c r="R333" s="218"/>
    </row>
    <row r="334" spans="1:18" ht="15.75" customHeight="1" x14ac:dyDescent="0.25">
      <c r="A334" s="218"/>
      <c r="B334" s="221"/>
      <c r="C334" s="221"/>
      <c r="D334" s="221"/>
      <c r="E334" s="218"/>
      <c r="F334" s="220"/>
      <c r="G334" s="218"/>
      <c r="H334" s="219"/>
      <c r="I334" s="218"/>
      <c r="J334" s="218"/>
      <c r="K334" s="218"/>
      <c r="L334" s="218"/>
      <c r="M334" s="218"/>
      <c r="N334" s="218"/>
      <c r="O334" s="218"/>
      <c r="P334" s="218"/>
      <c r="Q334" s="218"/>
      <c r="R334" s="218"/>
    </row>
    <row r="335" spans="1:18" ht="15.75" customHeight="1" x14ac:dyDescent="0.25">
      <c r="A335" s="218"/>
      <c r="B335" s="221"/>
      <c r="C335" s="221"/>
      <c r="D335" s="221"/>
      <c r="E335" s="218"/>
      <c r="F335" s="220"/>
      <c r="G335" s="218"/>
      <c r="H335" s="219"/>
      <c r="I335" s="218"/>
      <c r="J335" s="218"/>
      <c r="K335" s="218"/>
      <c r="L335" s="218"/>
      <c r="M335" s="218"/>
      <c r="N335" s="218"/>
      <c r="O335" s="218"/>
      <c r="P335" s="218"/>
      <c r="Q335" s="218"/>
      <c r="R335" s="218"/>
    </row>
    <row r="336" spans="1:18" ht="15.75" customHeight="1" x14ac:dyDescent="0.25">
      <c r="A336" s="218"/>
      <c r="B336" s="221"/>
      <c r="C336" s="221"/>
      <c r="D336" s="221"/>
      <c r="E336" s="218"/>
      <c r="F336" s="220"/>
      <c r="G336" s="218"/>
      <c r="H336" s="219"/>
      <c r="I336" s="218"/>
      <c r="J336" s="218"/>
      <c r="K336" s="218"/>
      <c r="L336" s="218"/>
      <c r="M336" s="218"/>
      <c r="N336" s="218"/>
      <c r="O336" s="218"/>
      <c r="P336" s="218"/>
      <c r="Q336" s="218"/>
      <c r="R336" s="218"/>
    </row>
    <row r="337" spans="1:18" ht="15.75" customHeight="1" x14ac:dyDescent="0.25">
      <c r="A337" s="218"/>
      <c r="B337" s="221"/>
      <c r="C337" s="221"/>
      <c r="D337" s="221"/>
      <c r="E337" s="218"/>
      <c r="F337" s="220"/>
      <c r="G337" s="218"/>
      <c r="H337" s="219"/>
      <c r="I337" s="218"/>
      <c r="J337" s="218"/>
      <c r="K337" s="218"/>
      <c r="L337" s="218"/>
      <c r="M337" s="218"/>
      <c r="N337" s="218"/>
      <c r="O337" s="218"/>
      <c r="P337" s="218"/>
      <c r="Q337" s="218"/>
      <c r="R337" s="218"/>
    </row>
    <row r="338" spans="1:18" ht="15.75" customHeight="1" x14ac:dyDescent="0.25">
      <c r="A338" s="218"/>
      <c r="B338" s="221"/>
      <c r="C338" s="221"/>
      <c r="D338" s="221"/>
      <c r="E338" s="218"/>
      <c r="F338" s="220"/>
      <c r="G338" s="218"/>
      <c r="H338" s="219"/>
      <c r="I338" s="218"/>
      <c r="J338" s="218"/>
      <c r="K338" s="218"/>
      <c r="L338" s="218"/>
      <c r="M338" s="218"/>
      <c r="N338" s="218"/>
      <c r="O338" s="218"/>
      <c r="P338" s="218"/>
      <c r="Q338" s="218"/>
      <c r="R338" s="218"/>
    </row>
    <row r="339" spans="1:18" ht="15.75" customHeight="1" x14ac:dyDescent="0.25">
      <c r="A339" s="218"/>
      <c r="B339" s="221"/>
      <c r="C339" s="221"/>
      <c r="D339" s="221"/>
      <c r="E339" s="218"/>
      <c r="F339" s="220"/>
      <c r="G339" s="218"/>
      <c r="H339" s="219"/>
      <c r="I339" s="218"/>
      <c r="J339" s="218"/>
      <c r="K339" s="218"/>
      <c r="L339" s="218"/>
      <c r="M339" s="218"/>
      <c r="N339" s="218"/>
      <c r="O339" s="218"/>
      <c r="P339" s="218"/>
      <c r="Q339" s="218"/>
      <c r="R339" s="218"/>
    </row>
    <row r="340" spans="1:18" ht="15.75" customHeight="1" x14ac:dyDescent="0.25">
      <c r="A340" s="218"/>
      <c r="B340" s="221"/>
      <c r="C340" s="221"/>
      <c r="D340" s="221"/>
      <c r="E340" s="218"/>
      <c r="F340" s="220"/>
      <c r="G340" s="218"/>
      <c r="H340" s="219"/>
      <c r="I340" s="218"/>
      <c r="J340" s="218"/>
      <c r="K340" s="218"/>
      <c r="L340" s="218"/>
      <c r="M340" s="218"/>
      <c r="N340" s="218"/>
      <c r="O340" s="218"/>
      <c r="P340" s="218"/>
      <c r="Q340" s="218"/>
      <c r="R340" s="218"/>
    </row>
    <row r="341" spans="1:18" ht="15.75" customHeight="1" x14ac:dyDescent="0.25">
      <c r="A341" s="218"/>
      <c r="B341" s="221"/>
      <c r="C341" s="221"/>
      <c r="D341" s="221"/>
      <c r="E341" s="218"/>
      <c r="F341" s="220"/>
      <c r="G341" s="218"/>
      <c r="H341" s="219"/>
      <c r="I341" s="218"/>
      <c r="J341" s="218"/>
      <c r="K341" s="218"/>
      <c r="L341" s="218"/>
      <c r="M341" s="218"/>
      <c r="N341" s="218"/>
      <c r="O341" s="218"/>
      <c r="P341" s="218"/>
      <c r="Q341" s="218"/>
      <c r="R341" s="218"/>
    </row>
    <row r="342" spans="1:18" ht="15.75" customHeight="1" x14ac:dyDescent="0.25">
      <c r="A342" s="218"/>
      <c r="B342" s="221"/>
      <c r="C342" s="221"/>
      <c r="D342" s="221"/>
      <c r="E342" s="218"/>
      <c r="F342" s="220"/>
      <c r="G342" s="218"/>
      <c r="H342" s="219"/>
      <c r="I342" s="218"/>
      <c r="J342" s="218"/>
      <c r="K342" s="218"/>
      <c r="L342" s="218"/>
      <c r="M342" s="218"/>
      <c r="N342" s="218"/>
      <c r="O342" s="218"/>
      <c r="P342" s="218"/>
      <c r="Q342" s="218"/>
      <c r="R342" s="218"/>
    </row>
    <row r="343" spans="1:18" ht="15.75" customHeight="1" x14ac:dyDescent="0.25">
      <c r="A343" s="218"/>
      <c r="B343" s="221"/>
      <c r="C343" s="221"/>
      <c r="D343" s="221"/>
      <c r="E343" s="218"/>
      <c r="F343" s="220"/>
      <c r="G343" s="218"/>
      <c r="H343" s="219"/>
      <c r="I343" s="218"/>
      <c r="J343" s="218"/>
      <c r="K343" s="218"/>
      <c r="L343" s="218"/>
      <c r="M343" s="218"/>
      <c r="N343" s="218"/>
      <c r="O343" s="218"/>
      <c r="P343" s="218"/>
      <c r="Q343" s="218"/>
      <c r="R343" s="218"/>
    </row>
    <row r="344" spans="1:18" ht="15.75" customHeight="1" x14ac:dyDescent="0.25">
      <c r="A344" s="218"/>
      <c r="B344" s="221"/>
      <c r="C344" s="221"/>
      <c r="D344" s="221"/>
      <c r="E344" s="218"/>
      <c r="F344" s="220"/>
      <c r="G344" s="218"/>
      <c r="H344" s="219"/>
      <c r="I344" s="218"/>
      <c r="J344" s="218"/>
      <c r="K344" s="218"/>
      <c r="L344" s="218"/>
      <c r="M344" s="218"/>
      <c r="N344" s="218"/>
      <c r="O344" s="218"/>
      <c r="P344" s="218"/>
      <c r="Q344" s="218"/>
      <c r="R344" s="218"/>
    </row>
    <row r="345" spans="1:18" ht="15.75" customHeight="1" x14ac:dyDescent="0.25">
      <c r="A345" s="218"/>
      <c r="B345" s="221"/>
      <c r="C345" s="221"/>
      <c r="D345" s="221"/>
      <c r="E345" s="218"/>
      <c r="F345" s="220"/>
      <c r="G345" s="218"/>
      <c r="H345" s="219"/>
      <c r="I345" s="218"/>
      <c r="J345" s="218"/>
      <c r="K345" s="218"/>
      <c r="L345" s="218"/>
      <c r="M345" s="218"/>
      <c r="N345" s="218"/>
      <c r="O345" s="218"/>
      <c r="P345" s="218"/>
      <c r="Q345" s="218"/>
      <c r="R345" s="218"/>
    </row>
    <row r="346" spans="1:18" ht="15.75" customHeight="1" x14ac:dyDescent="0.25">
      <c r="A346" s="218"/>
      <c r="B346" s="221"/>
      <c r="C346" s="221"/>
      <c r="D346" s="221"/>
      <c r="E346" s="218"/>
      <c r="F346" s="220"/>
      <c r="G346" s="218"/>
      <c r="H346" s="219"/>
      <c r="I346" s="218"/>
      <c r="J346" s="218"/>
      <c r="K346" s="218"/>
      <c r="L346" s="218"/>
      <c r="M346" s="218"/>
      <c r="N346" s="218"/>
      <c r="O346" s="218"/>
      <c r="P346" s="218"/>
      <c r="Q346" s="218"/>
      <c r="R346" s="218"/>
    </row>
    <row r="347" spans="1:18" ht="15.75" customHeight="1" x14ac:dyDescent="0.25">
      <c r="A347" s="218"/>
      <c r="B347" s="221"/>
      <c r="C347" s="221"/>
      <c r="D347" s="221"/>
      <c r="E347" s="218"/>
      <c r="F347" s="220"/>
      <c r="G347" s="218"/>
      <c r="H347" s="219"/>
      <c r="I347" s="218"/>
      <c r="J347" s="218"/>
      <c r="K347" s="218"/>
      <c r="L347" s="218"/>
      <c r="M347" s="218"/>
      <c r="N347" s="218"/>
      <c r="O347" s="218"/>
      <c r="P347" s="218"/>
      <c r="Q347" s="218"/>
      <c r="R347" s="218"/>
    </row>
    <row r="348" spans="1:18" ht="15.75" customHeight="1" x14ac:dyDescent="0.25">
      <c r="A348" s="218"/>
      <c r="B348" s="221"/>
      <c r="C348" s="221"/>
      <c r="D348" s="221"/>
      <c r="E348" s="218"/>
      <c r="F348" s="220"/>
      <c r="G348" s="218"/>
      <c r="H348" s="219"/>
      <c r="I348" s="218"/>
      <c r="J348" s="218"/>
      <c r="K348" s="218"/>
      <c r="L348" s="218"/>
      <c r="M348" s="218"/>
      <c r="N348" s="218"/>
      <c r="O348" s="218"/>
      <c r="P348" s="218"/>
      <c r="Q348" s="218"/>
      <c r="R348" s="218"/>
    </row>
    <row r="349" spans="1:18" ht="15.75" customHeight="1" x14ac:dyDescent="0.25">
      <c r="A349" s="218"/>
      <c r="B349" s="221"/>
      <c r="C349" s="221"/>
      <c r="D349" s="221"/>
      <c r="E349" s="218"/>
      <c r="F349" s="220"/>
      <c r="G349" s="218"/>
      <c r="H349" s="219"/>
      <c r="I349" s="218"/>
      <c r="J349" s="218"/>
      <c r="K349" s="218"/>
      <c r="L349" s="218"/>
      <c r="M349" s="218"/>
      <c r="N349" s="218"/>
      <c r="O349" s="218"/>
      <c r="P349" s="218"/>
      <c r="Q349" s="218"/>
      <c r="R349" s="218"/>
    </row>
    <row r="350" spans="1:18" ht="15.75" customHeight="1" x14ac:dyDescent="0.25">
      <c r="A350" s="218"/>
      <c r="B350" s="221"/>
      <c r="C350" s="221"/>
      <c r="D350" s="221"/>
      <c r="E350" s="218"/>
      <c r="F350" s="220"/>
      <c r="G350" s="218"/>
      <c r="H350" s="219"/>
      <c r="I350" s="218"/>
      <c r="J350" s="218"/>
      <c r="K350" s="218"/>
      <c r="L350" s="218"/>
      <c r="M350" s="218"/>
      <c r="N350" s="218"/>
      <c r="O350" s="218"/>
      <c r="P350" s="218"/>
      <c r="Q350" s="218"/>
      <c r="R350" s="218"/>
    </row>
    <row r="351" spans="1:18" ht="15.75" customHeight="1" x14ac:dyDescent="0.25">
      <c r="A351" s="218"/>
      <c r="B351" s="221"/>
      <c r="C351" s="221"/>
      <c r="D351" s="221"/>
      <c r="E351" s="218"/>
      <c r="F351" s="220"/>
      <c r="G351" s="218"/>
      <c r="H351" s="219"/>
      <c r="I351" s="218"/>
      <c r="J351" s="218"/>
      <c r="K351" s="218"/>
      <c r="L351" s="218"/>
      <c r="M351" s="218"/>
      <c r="N351" s="218"/>
      <c r="O351" s="218"/>
      <c r="P351" s="218"/>
      <c r="Q351" s="218"/>
      <c r="R351" s="218"/>
    </row>
    <row r="352" spans="1:18" ht="15.75" customHeight="1" x14ac:dyDescent="0.25">
      <c r="A352" s="218"/>
      <c r="B352" s="221"/>
      <c r="C352" s="221"/>
      <c r="D352" s="221"/>
      <c r="E352" s="218"/>
      <c r="F352" s="220"/>
      <c r="G352" s="218"/>
      <c r="H352" s="219"/>
      <c r="I352" s="218"/>
      <c r="J352" s="218"/>
      <c r="K352" s="218"/>
      <c r="L352" s="218"/>
      <c r="M352" s="218"/>
      <c r="N352" s="218"/>
      <c r="O352" s="218"/>
      <c r="P352" s="218"/>
      <c r="Q352" s="218"/>
      <c r="R352" s="218"/>
    </row>
    <row r="353" spans="1:18" ht="15.75" customHeight="1" x14ac:dyDescent="0.25">
      <c r="A353" s="218"/>
      <c r="B353" s="221"/>
      <c r="C353" s="221"/>
      <c r="D353" s="221"/>
      <c r="E353" s="218"/>
      <c r="F353" s="220"/>
      <c r="G353" s="218"/>
      <c r="H353" s="219"/>
      <c r="I353" s="218"/>
      <c r="J353" s="218"/>
      <c r="K353" s="218"/>
      <c r="L353" s="218"/>
      <c r="M353" s="218"/>
      <c r="N353" s="218"/>
      <c r="O353" s="218"/>
      <c r="P353" s="218"/>
      <c r="Q353" s="218"/>
      <c r="R353" s="218"/>
    </row>
    <row r="354" spans="1:18" ht="15.75" customHeight="1" x14ac:dyDescent="0.25">
      <c r="A354" s="218"/>
      <c r="B354" s="221"/>
      <c r="C354" s="221"/>
      <c r="D354" s="221"/>
      <c r="E354" s="218"/>
      <c r="F354" s="220"/>
      <c r="G354" s="218"/>
      <c r="H354" s="219"/>
      <c r="I354" s="218"/>
      <c r="J354" s="218"/>
      <c r="K354" s="218"/>
      <c r="L354" s="218"/>
      <c r="M354" s="218"/>
      <c r="N354" s="218"/>
      <c r="O354" s="218"/>
      <c r="P354" s="218"/>
      <c r="Q354" s="218"/>
      <c r="R354" s="218"/>
    </row>
    <row r="355" spans="1:18" ht="15.75" customHeight="1" x14ac:dyDescent="0.25">
      <c r="A355" s="218"/>
      <c r="B355" s="221"/>
      <c r="C355" s="221"/>
      <c r="D355" s="221"/>
      <c r="E355" s="218"/>
      <c r="F355" s="220"/>
      <c r="G355" s="218"/>
      <c r="H355" s="219"/>
      <c r="I355" s="218"/>
      <c r="J355" s="218"/>
      <c r="K355" s="218"/>
      <c r="L355" s="218"/>
      <c r="M355" s="218"/>
      <c r="N355" s="218"/>
      <c r="O355" s="218"/>
      <c r="P355" s="218"/>
      <c r="Q355" s="218"/>
      <c r="R355" s="218"/>
    </row>
    <row r="356" spans="1:18" ht="15.75" customHeight="1" x14ac:dyDescent="0.25">
      <c r="A356" s="218"/>
      <c r="B356" s="221"/>
      <c r="C356" s="221"/>
      <c r="D356" s="221"/>
      <c r="E356" s="218"/>
      <c r="F356" s="220"/>
      <c r="G356" s="218"/>
      <c r="H356" s="219"/>
      <c r="I356" s="218"/>
      <c r="J356" s="218"/>
      <c r="K356" s="218"/>
      <c r="L356" s="218"/>
      <c r="M356" s="218"/>
      <c r="N356" s="218"/>
      <c r="O356" s="218"/>
      <c r="P356" s="218"/>
      <c r="Q356" s="218"/>
      <c r="R356" s="218"/>
    </row>
    <row r="357" spans="1:18" ht="15.75" customHeight="1" x14ac:dyDescent="0.25">
      <c r="A357" s="218"/>
      <c r="B357" s="221"/>
      <c r="C357" s="221"/>
      <c r="D357" s="221"/>
      <c r="E357" s="218"/>
      <c r="F357" s="220"/>
      <c r="G357" s="218"/>
      <c r="H357" s="219"/>
      <c r="I357" s="218"/>
      <c r="J357" s="218"/>
      <c r="K357" s="218"/>
      <c r="L357" s="218"/>
      <c r="M357" s="218"/>
      <c r="N357" s="218"/>
      <c r="O357" s="218"/>
      <c r="P357" s="218"/>
      <c r="Q357" s="218"/>
      <c r="R357" s="218"/>
    </row>
    <row r="358" spans="1:18" ht="15.75" customHeight="1" x14ac:dyDescent="0.25">
      <c r="A358" s="218"/>
      <c r="B358" s="221"/>
      <c r="C358" s="221"/>
      <c r="D358" s="221"/>
      <c r="E358" s="218"/>
      <c r="F358" s="220"/>
      <c r="G358" s="218"/>
      <c r="H358" s="219"/>
      <c r="I358" s="218"/>
      <c r="J358" s="218"/>
      <c r="K358" s="218"/>
      <c r="L358" s="218"/>
      <c r="M358" s="218"/>
      <c r="N358" s="218"/>
      <c r="O358" s="218"/>
      <c r="P358" s="218"/>
      <c r="Q358" s="218"/>
      <c r="R358" s="218"/>
    </row>
    <row r="359" spans="1:18" ht="15.75" customHeight="1" x14ac:dyDescent="0.25">
      <c r="A359" s="218"/>
      <c r="B359" s="221"/>
      <c r="C359" s="221"/>
      <c r="D359" s="221"/>
      <c r="E359" s="218"/>
      <c r="F359" s="220"/>
      <c r="G359" s="218"/>
      <c r="H359" s="219"/>
      <c r="I359" s="218"/>
      <c r="J359" s="218"/>
      <c r="K359" s="218"/>
      <c r="L359" s="218"/>
      <c r="M359" s="218"/>
      <c r="N359" s="218"/>
      <c r="O359" s="218"/>
      <c r="P359" s="218"/>
      <c r="Q359" s="218"/>
      <c r="R359" s="218"/>
    </row>
    <row r="360" spans="1:18" ht="15.75" customHeight="1" x14ac:dyDescent="0.25">
      <c r="A360" s="218"/>
      <c r="B360" s="221"/>
      <c r="C360" s="221"/>
      <c r="D360" s="221"/>
      <c r="E360" s="218"/>
      <c r="F360" s="220"/>
      <c r="G360" s="218"/>
      <c r="H360" s="219"/>
      <c r="I360" s="218"/>
      <c r="J360" s="218"/>
      <c r="K360" s="218"/>
      <c r="L360" s="218"/>
      <c r="M360" s="218"/>
      <c r="N360" s="218"/>
      <c r="O360" s="218"/>
      <c r="P360" s="218"/>
      <c r="Q360" s="218"/>
      <c r="R360" s="218"/>
    </row>
    <row r="361" spans="1:18" ht="15.75" customHeight="1" x14ac:dyDescent="0.25">
      <c r="A361" s="218"/>
      <c r="B361" s="221"/>
      <c r="C361" s="221"/>
      <c r="D361" s="221"/>
      <c r="E361" s="218"/>
      <c r="F361" s="220"/>
      <c r="G361" s="218"/>
      <c r="H361" s="219"/>
      <c r="I361" s="218"/>
      <c r="J361" s="218"/>
      <c r="K361" s="218"/>
      <c r="L361" s="218"/>
      <c r="M361" s="218"/>
      <c r="N361" s="218"/>
      <c r="O361" s="218"/>
      <c r="P361" s="218"/>
      <c r="Q361" s="218"/>
      <c r="R361" s="218"/>
    </row>
    <row r="362" spans="1:18" ht="15.75" customHeight="1" x14ac:dyDescent="0.25">
      <c r="A362" s="218"/>
      <c r="B362" s="221"/>
      <c r="C362" s="221"/>
      <c r="D362" s="221"/>
      <c r="E362" s="218"/>
      <c r="F362" s="220"/>
      <c r="G362" s="218"/>
      <c r="H362" s="219"/>
      <c r="I362" s="218"/>
      <c r="J362" s="218"/>
      <c r="K362" s="218"/>
      <c r="L362" s="218"/>
      <c r="M362" s="218"/>
      <c r="N362" s="218"/>
      <c r="O362" s="218"/>
      <c r="P362" s="218"/>
      <c r="Q362" s="218"/>
      <c r="R362" s="218"/>
    </row>
    <row r="363" spans="1:18" ht="15.75" customHeight="1" x14ac:dyDescent="0.25">
      <c r="A363" s="218"/>
      <c r="B363" s="221"/>
      <c r="C363" s="221"/>
      <c r="D363" s="221"/>
      <c r="E363" s="218"/>
      <c r="F363" s="220"/>
      <c r="G363" s="218"/>
      <c r="H363" s="219"/>
      <c r="I363" s="218"/>
      <c r="J363" s="218"/>
      <c r="K363" s="218"/>
      <c r="L363" s="218"/>
      <c r="M363" s="218"/>
      <c r="N363" s="218"/>
      <c r="O363" s="218"/>
      <c r="P363" s="218"/>
      <c r="Q363" s="218"/>
      <c r="R363" s="218"/>
    </row>
    <row r="364" spans="1:18" ht="15.75" customHeight="1" x14ac:dyDescent="0.25">
      <c r="A364" s="218"/>
      <c r="B364" s="221"/>
      <c r="C364" s="221"/>
      <c r="D364" s="221"/>
      <c r="E364" s="218"/>
      <c r="F364" s="220"/>
      <c r="G364" s="218"/>
      <c r="H364" s="219"/>
      <c r="I364" s="218"/>
      <c r="J364" s="218"/>
      <c r="K364" s="218"/>
      <c r="L364" s="218"/>
      <c r="M364" s="218"/>
      <c r="N364" s="218"/>
      <c r="O364" s="218"/>
      <c r="P364" s="218"/>
      <c r="Q364" s="218"/>
      <c r="R364" s="218"/>
    </row>
    <row r="365" spans="1:18" ht="15.75" customHeight="1" x14ac:dyDescent="0.25">
      <c r="A365" s="218"/>
      <c r="B365" s="221"/>
      <c r="C365" s="221"/>
      <c r="D365" s="221"/>
      <c r="E365" s="218"/>
      <c r="F365" s="220"/>
      <c r="G365" s="218"/>
      <c r="H365" s="219"/>
      <c r="I365" s="218"/>
      <c r="J365" s="218"/>
      <c r="K365" s="218"/>
      <c r="L365" s="218"/>
      <c r="M365" s="218"/>
      <c r="N365" s="218"/>
      <c r="O365" s="218"/>
      <c r="P365" s="218"/>
      <c r="Q365" s="218"/>
      <c r="R365" s="218"/>
    </row>
    <row r="366" spans="1:18" ht="15.75" customHeight="1" x14ac:dyDescent="0.25">
      <c r="A366" s="218"/>
      <c r="B366" s="221"/>
      <c r="C366" s="221"/>
      <c r="D366" s="221"/>
      <c r="E366" s="218"/>
      <c r="F366" s="220"/>
      <c r="G366" s="218"/>
      <c r="H366" s="219"/>
      <c r="I366" s="218"/>
      <c r="J366" s="218"/>
      <c r="K366" s="218"/>
      <c r="L366" s="218"/>
      <c r="M366" s="218"/>
      <c r="N366" s="218"/>
      <c r="O366" s="218"/>
      <c r="P366" s="218"/>
      <c r="Q366" s="218"/>
      <c r="R366" s="218"/>
    </row>
    <row r="367" spans="1:18" ht="15.75" customHeight="1" x14ac:dyDescent="0.25">
      <c r="A367" s="218"/>
      <c r="B367" s="221"/>
      <c r="C367" s="221"/>
      <c r="D367" s="221"/>
      <c r="E367" s="218"/>
      <c r="F367" s="220"/>
      <c r="G367" s="218"/>
      <c r="H367" s="219"/>
      <c r="I367" s="218"/>
      <c r="J367" s="218"/>
      <c r="K367" s="218"/>
      <c r="L367" s="218"/>
      <c r="M367" s="218"/>
      <c r="N367" s="218"/>
      <c r="O367" s="218"/>
      <c r="P367" s="218"/>
      <c r="Q367" s="218"/>
      <c r="R367" s="218"/>
    </row>
    <row r="368" spans="1:18" ht="15.75" customHeight="1" x14ac:dyDescent="0.25">
      <c r="A368" s="218"/>
      <c r="B368" s="221"/>
      <c r="C368" s="221"/>
      <c r="D368" s="221"/>
      <c r="E368" s="218"/>
      <c r="F368" s="220"/>
      <c r="G368" s="218"/>
      <c r="H368" s="219"/>
      <c r="I368" s="218"/>
      <c r="J368" s="218"/>
      <c r="K368" s="218"/>
      <c r="L368" s="218"/>
      <c r="M368" s="218"/>
      <c r="N368" s="218"/>
      <c r="O368" s="218"/>
      <c r="P368" s="218"/>
      <c r="Q368" s="218"/>
      <c r="R368" s="218"/>
    </row>
    <row r="369" spans="1:18" ht="15.75" customHeight="1" x14ac:dyDescent="0.25">
      <c r="A369" s="218"/>
      <c r="B369" s="221"/>
      <c r="C369" s="221"/>
      <c r="D369" s="221"/>
      <c r="E369" s="218"/>
      <c r="F369" s="220"/>
      <c r="G369" s="218"/>
      <c r="H369" s="219"/>
      <c r="I369" s="218"/>
      <c r="J369" s="218"/>
      <c r="K369" s="218"/>
      <c r="L369" s="218"/>
      <c r="M369" s="218"/>
      <c r="N369" s="218"/>
      <c r="O369" s="218"/>
      <c r="P369" s="218"/>
      <c r="Q369" s="218"/>
      <c r="R369" s="218"/>
    </row>
    <row r="370" spans="1:18" ht="15.75" customHeight="1" x14ac:dyDescent="0.25">
      <c r="A370" s="218"/>
      <c r="B370" s="221"/>
      <c r="C370" s="221"/>
      <c r="D370" s="221"/>
      <c r="E370" s="218"/>
      <c r="F370" s="220"/>
      <c r="G370" s="218"/>
      <c r="H370" s="219"/>
      <c r="I370" s="218"/>
      <c r="J370" s="218"/>
      <c r="K370" s="218"/>
      <c r="L370" s="218"/>
      <c r="M370" s="218"/>
      <c r="N370" s="218"/>
      <c r="O370" s="218"/>
      <c r="P370" s="218"/>
      <c r="Q370" s="218"/>
      <c r="R370" s="218"/>
    </row>
    <row r="371" spans="1:18" ht="15.75" customHeight="1" x14ac:dyDescent="0.25">
      <c r="A371" s="218"/>
      <c r="B371" s="221"/>
      <c r="C371" s="221"/>
      <c r="D371" s="221"/>
      <c r="E371" s="218"/>
      <c r="F371" s="220"/>
      <c r="G371" s="218"/>
      <c r="H371" s="219"/>
      <c r="I371" s="218"/>
      <c r="J371" s="218"/>
      <c r="K371" s="218"/>
      <c r="L371" s="218"/>
      <c r="M371" s="218"/>
      <c r="N371" s="218"/>
      <c r="O371" s="218"/>
      <c r="P371" s="218"/>
      <c r="Q371" s="218"/>
      <c r="R371" s="218"/>
    </row>
    <row r="372" spans="1:18" ht="15.75" customHeight="1" x14ac:dyDescent="0.25">
      <c r="A372" s="218"/>
      <c r="B372" s="221"/>
      <c r="C372" s="221"/>
      <c r="D372" s="221"/>
      <c r="E372" s="218"/>
      <c r="F372" s="220"/>
      <c r="G372" s="218"/>
      <c r="H372" s="219"/>
      <c r="I372" s="218"/>
      <c r="J372" s="218"/>
      <c r="K372" s="218"/>
      <c r="L372" s="218"/>
      <c r="M372" s="218"/>
      <c r="N372" s="218"/>
      <c r="O372" s="218"/>
      <c r="P372" s="218"/>
      <c r="Q372" s="218"/>
      <c r="R372" s="218"/>
    </row>
    <row r="373" spans="1:18" ht="15.75" customHeight="1" x14ac:dyDescent="0.25">
      <c r="A373" s="218"/>
      <c r="B373" s="221"/>
      <c r="C373" s="221"/>
      <c r="D373" s="221"/>
      <c r="E373" s="218"/>
      <c r="F373" s="220"/>
      <c r="G373" s="218"/>
      <c r="H373" s="219"/>
      <c r="I373" s="218"/>
      <c r="J373" s="218"/>
      <c r="K373" s="218"/>
      <c r="L373" s="218"/>
      <c r="M373" s="218"/>
      <c r="N373" s="218"/>
      <c r="O373" s="218"/>
      <c r="P373" s="218"/>
      <c r="Q373" s="218"/>
      <c r="R373" s="218"/>
    </row>
    <row r="374" spans="1:18" ht="15.75" customHeight="1" x14ac:dyDescent="0.25">
      <c r="A374" s="218"/>
      <c r="B374" s="221"/>
      <c r="C374" s="221"/>
      <c r="D374" s="221"/>
      <c r="E374" s="218"/>
      <c r="F374" s="220"/>
      <c r="G374" s="218"/>
      <c r="H374" s="219"/>
      <c r="I374" s="218"/>
      <c r="J374" s="218"/>
      <c r="K374" s="218"/>
      <c r="L374" s="218"/>
      <c r="M374" s="218"/>
      <c r="N374" s="218"/>
      <c r="O374" s="218"/>
      <c r="P374" s="218"/>
      <c r="Q374" s="218"/>
      <c r="R374" s="218"/>
    </row>
    <row r="375" spans="1:18" ht="15.75" customHeight="1" x14ac:dyDescent="0.25">
      <c r="A375" s="218"/>
      <c r="B375" s="221"/>
      <c r="C375" s="221"/>
      <c r="D375" s="221"/>
      <c r="E375" s="218"/>
      <c r="F375" s="220"/>
      <c r="G375" s="218"/>
      <c r="H375" s="219"/>
      <c r="I375" s="218"/>
      <c r="J375" s="218"/>
      <c r="K375" s="218"/>
      <c r="L375" s="218"/>
      <c r="M375" s="218"/>
      <c r="N375" s="218"/>
      <c r="O375" s="218"/>
      <c r="P375" s="218"/>
      <c r="Q375" s="218"/>
      <c r="R375" s="218"/>
    </row>
    <row r="376" spans="1:18" ht="15.75" customHeight="1" x14ac:dyDescent="0.25">
      <c r="A376" s="218"/>
      <c r="B376" s="221"/>
      <c r="C376" s="221"/>
      <c r="D376" s="221"/>
      <c r="E376" s="218"/>
      <c r="F376" s="220"/>
      <c r="G376" s="218"/>
      <c r="H376" s="219"/>
      <c r="I376" s="218"/>
      <c r="J376" s="218"/>
      <c r="K376" s="218"/>
      <c r="L376" s="218"/>
      <c r="M376" s="218"/>
      <c r="N376" s="218"/>
      <c r="O376" s="218"/>
      <c r="P376" s="218"/>
      <c r="Q376" s="218"/>
      <c r="R376" s="218"/>
    </row>
    <row r="377" spans="1:18" ht="15.75" customHeight="1" x14ac:dyDescent="0.25">
      <c r="A377" s="218"/>
      <c r="B377" s="221"/>
      <c r="C377" s="221"/>
      <c r="D377" s="221"/>
      <c r="E377" s="218"/>
      <c r="F377" s="220"/>
      <c r="G377" s="218"/>
      <c r="H377" s="219"/>
      <c r="I377" s="218"/>
      <c r="J377" s="218"/>
      <c r="K377" s="218"/>
      <c r="L377" s="218"/>
      <c r="M377" s="218"/>
      <c r="N377" s="218"/>
      <c r="O377" s="218"/>
      <c r="P377" s="218"/>
      <c r="Q377" s="218"/>
      <c r="R377" s="218"/>
    </row>
    <row r="378" spans="1:18" ht="15.75" customHeight="1" x14ac:dyDescent="0.25">
      <c r="A378" s="218"/>
      <c r="B378" s="221"/>
      <c r="C378" s="221"/>
      <c r="D378" s="221"/>
      <c r="E378" s="218"/>
      <c r="F378" s="220"/>
      <c r="G378" s="218"/>
      <c r="H378" s="219"/>
      <c r="I378" s="218"/>
      <c r="J378" s="218"/>
      <c r="K378" s="218"/>
      <c r="L378" s="218"/>
      <c r="M378" s="218"/>
      <c r="N378" s="218"/>
      <c r="O378" s="218"/>
      <c r="P378" s="218"/>
      <c r="Q378" s="218"/>
      <c r="R378" s="218"/>
    </row>
    <row r="379" spans="1:18" ht="15.75" customHeight="1" x14ac:dyDescent="0.25">
      <c r="A379" s="218"/>
      <c r="B379" s="221"/>
      <c r="C379" s="221"/>
      <c r="D379" s="221"/>
      <c r="E379" s="218"/>
      <c r="F379" s="220"/>
      <c r="G379" s="218"/>
      <c r="H379" s="219"/>
      <c r="I379" s="218"/>
      <c r="J379" s="218"/>
      <c r="K379" s="218"/>
      <c r="L379" s="218"/>
      <c r="M379" s="218"/>
      <c r="N379" s="218"/>
      <c r="O379" s="218"/>
      <c r="P379" s="218"/>
      <c r="Q379" s="218"/>
      <c r="R379" s="218"/>
    </row>
    <row r="380" spans="1:18" ht="15.75" customHeight="1" x14ac:dyDescent="0.25">
      <c r="A380" s="218"/>
      <c r="B380" s="221"/>
      <c r="C380" s="221"/>
      <c r="D380" s="221"/>
      <c r="E380" s="218"/>
      <c r="F380" s="220"/>
      <c r="G380" s="218"/>
      <c r="H380" s="219"/>
      <c r="I380" s="218"/>
      <c r="J380" s="218"/>
      <c r="K380" s="218"/>
      <c r="L380" s="218"/>
      <c r="M380" s="218"/>
      <c r="N380" s="218"/>
      <c r="O380" s="218"/>
      <c r="P380" s="218"/>
      <c r="Q380" s="218"/>
      <c r="R380" s="218"/>
    </row>
    <row r="381" spans="1:18" ht="15.75" customHeight="1" x14ac:dyDescent="0.25">
      <c r="A381" s="218"/>
      <c r="B381" s="221"/>
      <c r="C381" s="221"/>
      <c r="D381" s="221"/>
      <c r="E381" s="218"/>
      <c r="F381" s="220"/>
      <c r="G381" s="218"/>
      <c r="H381" s="219"/>
      <c r="I381" s="218"/>
      <c r="J381" s="218"/>
      <c r="K381" s="218"/>
      <c r="L381" s="218"/>
      <c r="M381" s="218"/>
      <c r="N381" s="218"/>
      <c r="O381" s="218"/>
      <c r="P381" s="218"/>
      <c r="Q381" s="218"/>
      <c r="R381" s="218"/>
    </row>
    <row r="382" spans="1:18" ht="15.75" customHeight="1" x14ac:dyDescent="0.25">
      <c r="A382" s="218"/>
      <c r="B382" s="221"/>
      <c r="C382" s="221"/>
      <c r="D382" s="221"/>
      <c r="E382" s="218"/>
      <c r="F382" s="220"/>
      <c r="G382" s="218"/>
      <c r="H382" s="219"/>
      <c r="I382" s="218"/>
      <c r="J382" s="218"/>
      <c r="K382" s="218"/>
      <c r="L382" s="218"/>
      <c r="M382" s="218"/>
      <c r="N382" s="218"/>
      <c r="O382" s="218"/>
      <c r="P382" s="218"/>
      <c r="Q382" s="218"/>
      <c r="R382" s="218"/>
    </row>
    <row r="383" spans="1:18" ht="15.75" customHeight="1" x14ac:dyDescent="0.25">
      <c r="A383" s="218"/>
      <c r="B383" s="221"/>
      <c r="C383" s="221"/>
      <c r="D383" s="221"/>
      <c r="E383" s="218"/>
      <c r="F383" s="220"/>
      <c r="G383" s="218"/>
      <c r="H383" s="219"/>
      <c r="I383" s="218"/>
      <c r="J383" s="218"/>
      <c r="K383" s="218"/>
      <c r="L383" s="218"/>
      <c r="M383" s="218"/>
      <c r="N383" s="218"/>
      <c r="O383" s="218"/>
      <c r="P383" s="218"/>
      <c r="Q383" s="218"/>
      <c r="R383" s="218"/>
    </row>
    <row r="384" spans="1:18" ht="15.75" customHeight="1" x14ac:dyDescent="0.25">
      <c r="A384" s="218"/>
      <c r="B384" s="221"/>
      <c r="C384" s="221"/>
      <c r="D384" s="221"/>
      <c r="E384" s="218"/>
      <c r="F384" s="220"/>
      <c r="G384" s="218"/>
      <c r="H384" s="219"/>
      <c r="I384" s="218"/>
      <c r="J384" s="218"/>
      <c r="K384" s="218"/>
      <c r="L384" s="218"/>
      <c r="M384" s="218"/>
      <c r="N384" s="218"/>
      <c r="O384" s="218"/>
      <c r="P384" s="218"/>
      <c r="Q384" s="218"/>
      <c r="R384" s="218"/>
    </row>
    <row r="385" spans="1:18" ht="15.75" customHeight="1" x14ac:dyDescent="0.25">
      <c r="A385" s="218"/>
      <c r="B385" s="221"/>
      <c r="C385" s="221"/>
      <c r="D385" s="221"/>
      <c r="E385" s="218"/>
      <c r="F385" s="220"/>
      <c r="G385" s="218"/>
      <c r="H385" s="219"/>
      <c r="I385" s="218"/>
      <c r="J385" s="218"/>
      <c r="K385" s="218"/>
      <c r="L385" s="218"/>
      <c r="M385" s="218"/>
      <c r="N385" s="218"/>
      <c r="O385" s="218"/>
      <c r="P385" s="218"/>
      <c r="Q385" s="218"/>
      <c r="R385" s="218"/>
    </row>
    <row r="386" spans="1:18" ht="15.75" customHeight="1" x14ac:dyDescent="0.25">
      <c r="A386" s="218"/>
      <c r="B386" s="221"/>
      <c r="C386" s="221"/>
      <c r="D386" s="221"/>
      <c r="E386" s="218"/>
      <c r="F386" s="220"/>
      <c r="G386" s="218"/>
      <c r="H386" s="219"/>
      <c r="I386" s="218"/>
      <c r="J386" s="218"/>
      <c r="K386" s="218"/>
      <c r="L386" s="218"/>
      <c r="M386" s="218"/>
      <c r="N386" s="218"/>
      <c r="O386" s="218"/>
      <c r="P386" s="218"/>
      <c r="Q386" s="218"/>
      <c r="R386" s="218"/>
    </row>
    <row r="387" spans="1:18" ht="15.75" customHeight="1" x14ac:dyDescent="0.25">
      <c r="A387" s="218"/>
      <c r="B387" s="221"/>
      <c r="C387" s="221"/>
      <c r="D387" s="221"/>
      <c r="E387" s="218"/>
      <c r="F387" s="220"/>
      <c r="G387" s="218"/>
      <c r="H387" s="219"/>
      <c r="I387" s="218"/>
      <c r="J387" s="218"/>
      <c r="K387" s="218"/>
      <c r="L387" s="218"/>
      <c r="M387" s="218"/>
      <c r="N387" s="218"/>
      <c r="O387" s="218"/>
      <c r="P387" s="218"/>
      <c r="Q387" s="218"/>
      <c r="R387" s="218"/>
    </row>
    <row r="388" spans="1:18" ht="15.75" customHeight="1" x14ac:dyDescent="0.25">
      <c r="A388" s="218"/>
      <c r="B388" s="221"/>
      <c r="C388" s="221"/>
      <c r="D388" s="221"/>
      <c r="E388" s="218"/>
      <c r="F388" s="220"/>
      <c r="G388" s="218"/>
      <c r="H388" s="219"/>
      <c r="I388" s="218"/>
      <c r="J388" s="218"/>
      <c r="K388" s="218"/>
      <c r="L388" s="218"/>
      <c r="M388" s="218"/>
      <c r="N388" s="218"/>
      <c r="O388" s="218"/>
      <c r="P388" s="218"/>
      <c r="Q388" s="218"/>
      <c r="R388" s="218"/>
    </row>
    <row r="389" spans="1:18" ht="15.75" customHeight="1" x14ac:dyDescent="0.25">
      <c r="A389" s="218"/>
      <c r="B389" s="221"/>
      <c r="C389" s="221"/>
      <c r="D389" s="221"/>
      <c r="E389" s="218"/>
      <c r="F389" s="220"/>
      <c r="G389" s="218"/>
      <c r="H389" s="219"/>
      <c r="I389" s="218"/>
      <c r="J389" s="218"/>
      <c r="K389" s="218"/>
      <c r="L389" s="218"/>
      <c r="M389" s="218"/>
      <c r="N389" s="218"/>
      <c r="O389" s="218"/>
      <c r="P389" s="218"/>
      <c r="Q389" s="218"/>
      <c r="R389" s="218"/>
    </row>
    <row r="390" spans="1:18" ht="15.75" customHeight="1" x14ac:dyDescent="0.25">
      <c r="A390" s="218"/>
      <c r="B390" s="221"/>
      <c r="C390" s="221"/>
      <c r="D390" s="221"/>
      <c r="E390" s="218"/>
      <c r="F390" s="220"/>
      <c r="G390" s="218"/>
      <c r="H390" s="219"/>
      <c r="I390" s="218"/>
      <c r="J390" s="218"/>
      <c r="K390" s="218"/>
      <c r="L390" s="218"/>
      <c r="M390" s="218"/>
      <c r="N390" s="218"/>
      <c r="O390" s="218"/>
      <c r="P390" s="218"/>
      <c r="Q390" s="218"/>
      <c r="R390" s="218"/>
    </row>
    <row r="391" spans="1:18" ht="15.75" customHeight="1" x14ac:dyDescent="0.25">
      <c r="A391" s="218"/>
      <c r="B391" s="221"/>
      <c r="C391" s="221"/>
      <c r="D391" s="221"/>
      <c r="E391" s="218"/>
      <c r="F391" s="220"/>
      <c r="G391" s="218"/>
      <c r="H391" s="219"/>
      <c r="I391" s="218"/>
      <c r="J391" s="218"/>
      <c r="K391" s="218"/>
      <c r="L391" s="218"/>
      <c r="M391" s="218"/>
      <c r="N391" s="218"/>
      <c r="O391" s="218"/>
      <c r="P391" s="218"/>
      <c r="Q391" s="218"/>
      <c r="R391" s="218"/>
    </row>
    <row r="392" spans="1:18" ht="15.75" customHeight="1" x14ac:dyDescent="0.25">
      <c r="A392" s="218"/>
      <c r="B392" s="221"/>
      <c r="C392" s="221"/>
      <c r="D392" s="221"/>
      <c r="E392" s="218"/>
      <c r="F392" s="220"/>
      <c r="G392" s="218"/>
      <c r="H392" s="219"/>
      <c r="I392" s="218"/>
      <c r="J392" s="218"/>
      <c r="K392" s="218"/>
      <c r="L392" s="218"/>
      <c r="M392" s="218"/>
      <c r="N392" s="218"/>
      <c r="O392" s="218"/>
      <c r="P392" s="218"/>
      <c r="Q392" s="218"/>
      <c r="R392" s="218"/>
    </row>
    <row r="393" spans="1:18" ht="15.75" customHeight="1" x14ac:dyDescent="0.25">
      <c r="A393" s="218"/>
      <c r="B393" s="221"/>
      <c r="C393" s="221"/>
      <c r="D393" s="221"/>
      <c r="E393" s="218"/>
      <c r="F393" s="220"/>
      <c r="G393" s="218"/>
      <c r="H393" s="219"/>
      <c r="I393" s="218"/>
      <c r="J393" s="218"/>
      <c r="K393" s="218"/>
      <c r="L393" s="218"/>
      <c r="M393" s="218"/>
      <c r="N393" s="218"/>
      <c r="O393" s="218"/>
      <c r="P393" s="218"/>
      <c r="Q393" s="218"/>
      <c r="R393" s="218"/>
    </row>
    <row r="394" spans="1:18" ht="15.75" customHeight="1" x14ac:dyDescent="0.25">
      <c r="A394" s="218"/>
      <c r="B394" s="221"/>
      <c r="C394" s="221"/>
      <c r="D394" s="221"/>
      <c r="E394" s="218"/>
      <c r="F394" s="220"/>
      <c r="G394" s="218"/>
      <c r="H394" s="219"/>
      <c r="I394" s="218"/>
      <c r="J394" s="218"/>
      <c r="K394" s="218"/>
      <c r="L394" s="218"/>
      <c r="M394" s="218"/>
      <c r="N394" s="218"/>
      <c r="O394" s="218"/>
      <c r="P394" s="218"/>
      <c r="Q394" s="218"/>
      <c r="R394" s="218"/>
    </row>
    <row r="395" spans="1:18" ht="15.75" customHeight="1" x14ac:dyDescent="0.25">
      <c r="A395" s="218"/>
      <c r="B395" s="221"/>
      <c r="C395" s="221"/>
      <c r="D395" s="221"/>
      <c r="E395" s="218"/>
      <c r="F395" s="220"/>
      <c r="G395" s="218"/>
      <c r="H395" s="219"/>
      <c r="I395" s="218"/>
      <c r="J395" s="218"/>
      <c r="K395" s="218"/>
      <c r="L395" s="218"/>
      <c r="M395" s="218"/>
      <c r="N395" s="218"/>
      <c r="O395" s="218"/>
      <c r="P395" s="218"/>
      <c r="Q395" s="218"/>
      <c r="R395" s="218"/>
    </row>
    <row r="396" spans="1:18" ht="15.75" customHeight="1" x14ac:dyDescent="0.25">
      <c r="A396" s="218"/>
      <c r="B396" s="221"/>
      <c r="C396" s="221"/>
      <c r="D396" s="221"/>
      <c r="E396" s="218"/>
      <c r="F396" s="220"/>
      <c r="G396" s="218"/>
      <c r="H396" s="219"/>
      <c r="I396" s="218"/>
      <c r="J396" s="218"/>
      <c r="K396" s="218"/>
      <c r="L396" s="218"/>
      <c r="M396" s="218"/>
      <c r="N396" s="218"/>
      <c r="O396" s="218"/>
      <c r="P396" s="218"/>
      <c r="Q396" s="218"/>
      <c r="R396" s="218"/>
    </row>
    <row r="397" spans="1:18" ht="15.75" customHeight="1" x14ac:dyDescent="0.25">
      <c r="A397" s="218"/>
      <c r="B397" s="221"/>
      <c r="C397" s="221"/>
      <c r="D397" s="221"/>
      <c r="E397" s="218"/>
      <c r="F397" s="220"/>
      <c r="G397" s="218"/>
      <c r="H397" s="219"/>
      <c r="I397" s="218"/>
      <c r="J397" s="218"/>
      <c r="K397" s="218"/>
      <c r="L397" s="218"/>
      <c r="M397" s="218"/>
      <c r="N397" s="218"/>
      <c r="O397" s="218"/>
      <c r="P397" s="218"/>
      <c r="Q397" s="218"/>
      <c r="R397" s="218"/>
    </row>
    <row r="398" spans="1:18" ht="15.75" customHeight="1" x14ac:dyDescent="0.25">
      <c r="A398" s="218"/>
      <c r="B398" s="221"/>
      <c r="C398" s="221"/>
      <c r="D398" s="221"/>
      <c r="E398" s="218"/>
      <c r="F398" s="220"/>
      <c r="G398" s="218"/>
      <c r="H398" s="219"/>
      <c r="I398" s="218"/>
      <c r="J398" s="218"/>
      <c r="K398" s="218"/>
      <c r="L398" s="218"/>
      <c r="M398" s="218"/>
      <c r="N398" s="218"/>
      <c r="O398" s="218"/>
      <c r="P398" s="218"/>
      <c r="Q398" s="218"/>
      <c r="R398" s="218"/>
    </row>
    <row r="399" spans="1:18" ht="15.75" customHeight="1" x14ac:dyDescent="0.25">
      <c r="A399" s="218"/>
      <c r="B399" s="221"/>
      <c r="C399" s="221"/>
      <c r="D399" s="221"/>
      <c r="E399" s="218"/>
      <c r="F399" s="220"/>
      <c r="G399" s="218"/>
      <c r="H399" s="219"/>
      <c r="I399" s="218"/>
      <c r="J399" s="218"/>
      <c r="K399" s="218"/>
      <c r="L399" s="218"/>
      <c r="M399" s="218"/>
      <c r="N399" s="218"/>
      <c r="O399" s="218"/>
      <c r="P399" s="218"/>
      <c r="Q399" s="218"/>
      <c r="R399" s="218"/>
    </row>
    <row r="400" spans="1:18" ht="15.75" customHeight="1" x14ac:dyDescent="0.25">
      <c r="A400" s="218"/>
      <c r="B400" s="221"/>
      <c r="C400" s="221"/>
      <c r="D400" s="221"/>
      <c r="E400" s="218"/>
      <c r="F400" s="220"/>
      <c r="G400" s="218"/>
      <c r="H400" s="219"/>
      <c r="I400" s="218"/>
      <c r="J400" s="218"/>
      <c r="K400" s="218"/>
      <c r="L400" s="218"/>
      <c r="M400" s="218"/>
      <c r="N400" s="218"/>
      <c r="O400" s="218"/>
      <c r="P400" s="218"/>
      <c r="Q400" s="218"/>
      <c r="R400" s="218"/>
    </row>
    <row r="401" spans="1:18" ht="15.75" customHeight="1" x14ac:dyDescent="0.25">
      <c r="A401" s="218"/>
      <c r="B401" s="221"/>
      <c r="C401" s="221"/>
      <c r="D401" s="221"/>
      <c r="E401" s="218"/>
      <c r="F401" s="220"/>
      <c r="G401" s="218"/>
      <c r="H401" s="219"/>
      <c r="I401" s="218"/>
      <c r="J401" s="218"/>
      <c r="K401" s="218"/>
      <c r="L401" s="218"/>
      <c r="M401" s="218"/>
      <c r="N401" s="218"/>
      <c r="O401" s="218"/>
      <c r="P401" s="218"/>
      <c r="Q401" s="218"/>
      <c r="R401" s="218"/>
    </row>
    <row r="402" spans="1:18" ht="15.75" customHeight="1" x14ac:dyDescent="0.25">
      <c r="A402" s="218"/>
      <c r="B402" s="221"/>
      <c r="C402" s="221"/>
      <c r="D402" s="221"/>
      <c r="E402" s="218"/>
      <c r="F402" s="220"/>
      <c r="G402" s="218"/>
      <c r="H402" s="219"/>
      <c r="I402" s="218"/>
      <c r="J402" s="218"/>
      <c r="K402" s="218"/>
      <c r="L402" s="218"/>
      <c r="M402" s="218"/>
      <c r="N402" s="218"/>
      <c r="O402" s="218"/>
      <c r="P402" s="218"/>
      <c r="Q402" s="218"/>
      <c r="R402" s="218"/>
    </row>
    <row r="403" spans="1:18" ht="15.75" customHeight="1" x14ac:dyDescent="0.25">
      <c r="A403" s="218"/>
      <c r="B403" s="221"/>
      <c r="C403" s="221"/>
      <c r="D403" s="221"/>
      <c r="E403" s="218"/>
      <c r="F403" s="220"/>
      <c r="G403" s="218"/>
      <c r="H403" s="219"/>
      <c r="I403" s="218"/>
      <c r="J403" s="218"/>
      <c r="K403" s="218"/>
      <c r="L403" s="218"/>
      <c r="M403" s="218"/>
      <c r="N403" s="218"/>
      <c r="O403" s="218"/>
      <c r="P403" s="218"/>
      <c r="Q403" s="218"/>
      <c r="R403" s="218"/>
    </row>
    <row r="404" spans="1:18" ht="15.75" customHeight="1" x14ac:dyDescent="0.25">
      <c r="A404" s="218"/>
      <c r="B404" s="221"/>
      <c r="C404" s="221"/>
      <c r="D404" s="221"/>
      <c r="E404" s="218"/>
      <c r="F404" s="220"/>
      <c r="G404" s="218"/>
      <c r="H404" s="219"/>
      <c r="I404" s="218"/>
      <c r="J404" s="218"/>
      <c r="K404" s="218"/>
      <c r="L404" s="218"/>
      <c r="M404" s="218"/>
      <c r="N404" s="218"/>
      <c r="O404" s="218"/>
      <c r="P404" s="218"/>
      <c r="Q404" s="218"/>
      <c r="R404" s="218"/>
    </row>
    <row r="405" spans="1:18" ht="15.75" customHeight="1" x14ac:dyDescent="0.25">
      <c r="A405" s="218"/>
      <c r="B405" s="221"/>
      <c r="C405" s="221"/>
      <c r="D405" s="221"/>
      <c r="E405" s="218"/>
      <c r="F405" s="220"/>
      <c r="G405" s="218"/>
      <c r="H405" s="219"/>
      <c r="I405" s="218"/>
      <c r="J405" s="218"/>
      <c r="K405" s="218"/>
      <c r="L405" s="218"/>
      <c r="M405" s="218"/>
      <c r="N405" s="218"/>
      <c r="O405" s="218"/>
      <c r="P405" s="218"/>
      <c r="Q405" s="218"/>
      <c r="R405" s="218"/>
    </row>
    <row r="406" spans="1:18" ht="15.75" customHeight="1" x14ac:dyDescent="0.25">
      <c r="A406" s="218"/>
      <c r="B406" s="221"/>
      <c r="C406" s="221"/>
      <c r="D406" s="221"/>
      <c r="E406" s="218"/>
      <c r="F406" s="220"/>
      <c r="G406" s="218"/>
      <c r="H406" s="219"/>
      <c r="I406" s="218"/>
      <c r="J406" s="218"/>
      <c r="K406" s="218"/>
      <c r="L406" s="218"/>
      <c r="M406" s="218"/>
      <c r="N406" s="218"/>
      <c r="O406" s="218"/>
      <c r="P406" s="218"/>
      <c r="Q406" s="218"/>
      <c r="R406" s="218"/>
    </row>
    <row r="407" spans="1:18" ht="15.75" customHeight="1" x14ac:dyDescent="0.25">
      <c r="A407" s="218"/>
      <c r="B407" s="221"/>
      <c r="C407" s="221"/>
      <c r="D407" s="221"/>
      <c r="E407" s="218"/>
      <c r="F407" s="220"/>
      <c r="G407" s="218"/>
      <c r="H407" s="219"/>
      <c r="I407" s="218"/>
      <c r="J407" s="218"/>
      <c r="K407" s="218"/>
      <c r="L407" s="218"/>
      <c r="M407" s="218"/>
      <c r="N407" s="218"/>
      <c r="O407" s="218"/>
      <c r="P407" s="218"/>
      <c r="Q407" s="218"/>
      <c r="R407" s="218"/>
    </row>
    <row r="408" spans="1:18" ht="15.75" customHeight="1" x14ac:dyDescent="0.25">
      <c r="A408" s="218"/>
      <c r="B408" s="221"/>
      <c r="C408" s="221"/>
      <c r="D408" s="221"/>
      <c r="E408" s="218"/>
      <c r="F408" s="220"/>
      <c r="G408" s="218"/>
      <c r="H408" s="219"/>
      <c r="I408" s="218"/>
      <c r="J408" s="218"/>
      <c r="K408" s="218"/>
      <c r="L408" s="218"/>
      <c r="M408" s="218"/>
      <c r="N408" s="218"/>
      <c r="O408" s="218"/>
      <c r="P408" s="218"/>
      <c r="Q408" s="218"/>
      <c r="R408" s="218"/>
    </row>
    <row r="409" spans="1:18" ht="15.75" customHeight="1" x14ac:dyDescent="0.25">
      <c r="A409" s="218"/>
      <c r="B409" s="221"/>
      <c r="C409" s="221"/>
      <c r="D409" s="221"/>
      <c r="E409" s="218"/>
      <c r="F409" s="220"/>
      <c r="G409" s="218"/>
      <c r="H409" s="219"/>
      <c r="I409" s="218"/>
      <c r="J409" s="218"/>
      <c r="K409" s="218"/>
      <c r="L409" s="218"/>
      <c r="M409" s="218"/>
      <c r="N409" s="218"/>
      <c r="O409" s="218"/>
      <c r="P409" s="218"/>
      <c r="Q409" s="218"/>
      <c r="R409" s="218"/>
    </row>
    <row r="410" spans="1:18" ht="15.75" customHeight="1" x14ac:dyDescent="0.25">
      <c r="A410" s="218"/>
      <c r="B410" s="221"/>
      <c r="C410" s="221"/>
      <c r="D410" s="221"/>
      <c r="E410" s="218"/>
      <c r="F410" s="220"/>
      <c r="G410" s="218"/>
      <c r="H410" s="219"/>
      <c r="I410" s="218"/>
      <c r="J410" s="218"/>
      <c r="K410" s="218"/>
      <c r="L410" s="218"/>
      <c r="M410" s="218"/>
      <c r="N410" s="218"/>
      <c r="O410" s="218"/>
      <c r="P410" s="218"/>
      <c r="Q410" s="218"/>
      <c r="R410" s="218"/>
    </row>
    <row r="411" spans="1:18" ht="15.75" customHeight="1" x14ac:dyDescent="0.25">
      <c r="A411" s="218"/>
      <c r="B411" s="221"/>
      <c r="C411" s="221"/>
      <c r="D411" s="221"/>
      <c r="E411" s="218"/>
      <c r="F411" s="220"/>
      <c r="G411" s="218"/>
      <c r="H411" s="219"/>
      <c r="I411" s="218"/>
      <c r="J411" s="218"/>
      <c r="K411" s="218"/>
      <c r="L411" s="218"/>
      <c r="M411" s="218"/>
      <c r="N411" s="218"/>
      <c r="O411" s="218"/>
      <c r="P411" s="218"/>
      <c r="Q411" s="218"/>
      <c r="R411" s="218"/>
    </row>
    <row r="412" spans="1:18" ht="15.75" customHeight="1" x14ac:dyDescent="0.25">
      <c r="A412" s="218"/>
      <c r="B412" s="221"/>
      <c r="C412" s="221"/>
      <c r="D412" s="221"/>
      <c r="E412" s="218"/>
      <c r="F412" s="220"/>
      <c r="G412" s="218"/>
      <c r="H412" s="219"/>
      <c r="I412" s="218"/>
      <c r="J412" s="218"/>
      <c r="K412" s="218"/>
      <c r="L412" s="218"/>
      <c r="M412" s="218"/>
      <c r="N412" s="218"/>
      <c r="O412" s="218"/>
      <c r="P412" s="218"/>
      <c r="Q412" s="218"/>
      <c r="R412" s="218"/>
    </row>
    <row r="413" spans="1:18" ht="15.75" customHeight="1" x14ac:dyDescent="0.25">
      <c r="A413" s="218"/>
      <c r="B413" s="221"/>
      <c r="C413" s="221"/>
      <c r="D413" s="221"/>
      <c r="E413" s="218"/>
      <c r="F413" s="220"/>
      <c r="G413" s="218"/>
      <c r="H413" s="219"/>
      <c r="I413" s="218"/>
      <c r="J413" s="218"/>
      <c r="K413" s="218"/>
      <c r="L413" s="218"/>
      <c r="M413" s="218"/>
      <c r="N413" s="218"/>
      <c r="O413" s="218"/>
      <c r="P413" s="218"/>
      <c r="Q413" s="218"/>
      <c r="R413" s="218"/>
    </row>
    <row r="414" spans="1:18" ht="15.75" customHeight="1" x14ac:dyDescent="0.25">
      <c r="A414" s="218"/>
      <c r="B414" s="221"/>
      <c r="C414" s="221"/>
      <c r="D414" s="221"/>
      <c r="E414" s="218"/>
      <c r="F414" s="220"/>
      <c r="G414" s="218"/>
      <c r="H414" s="219"/>
      <c r="I414" s="218"/>
      <c r="J414" s="218"/>
      <c r="K414" s="218"/>
      <c r="L414" s="218"/>
      <c r="M414" s="218"/>
      <c r="N414" s="218"/>
      <c r="O414" s="218"/>
      <c r="P414" s="218"/>
      <c r="Q414" s="218"/>
      <c r="R414" s="218"/>
    </row>
    <row r="415" spans="1:18" ht="15.75" customHeight="1" x14ac:dyDescent="0.25">
      <c r="A415" s="218"/>
      <c r="B415" s="221"/>
      <c r="C415" s="221"/>
      <c r="D415" s="221"/>
      <c r="E415" s="218"/>
      <c r="F415" s="220"/>
      <c r="G415" s="218"/>
      <c r="H415" s="219"/>
      <c r="I415" s="218"/>
      <c r="J415" s="218"/>
      <c r="K415" s="218"/>
      <c r="L415" s="218"/>
      <c r="M415" s="218"/>
      <c r="N415" s="218"/>
      <c r="O415" s="218"/>
      <c r="P415" s="218"/>
      <c r="Q415" s="218"/>
      <c r="R415" s="218"/>
    </row>
    <row r="416" spans="1:18" ht="15.75" customHeight="1" x14ac:dyDescent="0.25">
      <c r="A416" s="218"/>
      <c r="B416" s="221"/>
      <c r="C416" s="221"/>
      <c r="D416" s="221"/>
      <c r="E416" s="218"/>
      <c r="F416" s="220"/>
      <c r="G416" s="218"/>
      <c r="H416" s="219"/>
      <c r="I416" s="218"/>
      <c r="J416" s="218"/>
      <c r="K416" s="218"/>
      <c r="L416" s="218"/>
      <c r="M416" s="218"/>
      <c r="N416" s="218"/>
      <c r="O416" s="218"/>
      <c r="P416" s="218"/>
      <c r="Q416" s="218"/>
      <c r="R416" s="218"/>
    </row>
    <row r="417" spans="1:18" ht="15.75" customHeight="1" x14ac:dyDescent="0.25">
      <c r="A417" s="218"/>
      <c r="B417" s="221"/>
      <c r="C417" s="221"/>
      <c r="D417" s="221"/>
      <c r="E417" s="218"/>
      <c r="F417" s="220"/>
      <c r="G417" s="218"/>
      <c r="H417" s="219"/>
      <c r="I417" s="218"/>
      <c r="J417" s="218"/>
      <c r="K417" s="218"/>
      <c r="L417" s="218"/>
      <c r="M417" s="218"/>
      <c r="N417" s="218"/>
      <c r="O417" s="218"/>
      <c r="P417" s="218"/>
      <c r="Q417" s="218"/>
      <c r="R417" s="218"/>
    </row>
    <row r="418" spans="1:18" ht="15.75" customHeight="1" x14ac:dyDescent="0.25">
      <c r="A418" s="218"/>
      <c r="B418" s="221"/>
      <c r="C418" s="221"/>
      <c r="D418" s="221"/>
      <c r="E418" s="218"/>
      <c r="F418" s="220"/>
      <c r="G418" s="218"/>
      <c r="H418" s="219"/>
      <c r="I418" s="218"/>
      <c r="J418" s="218"/>
      <c r="K418" s="218"/>
      <c r="L418" s="218"/>
      <c r="M418" s="218"/>
      <c r="N418" s="218"/>
      <c r="O418" s="218"/>
      <c r="P418" s="218"/>
      <c r="Q418" s="218"/>
      <c r="R418" s="218"/>
    </row>
    <row r="419" spans="1:18" ht="15.75" customHeight="1" x14ac:dyDescent="0.25">
      <c r="A419" s="218"/>
      <c r="B419" s="221"/>
      <c r="C419" s="221"/>
      <c r="D419" s="221"/>
      <c r="E419" s="218"/>
      <c r="F419" s="220"/>
      <c r="G419" s="218"/>
      <c r="H419" s="219"/>
      <c r="I419" s="218"/>
      <c r="J419" s="218"/>
      <c r="K419" s="218"/>
      <c r="L419" s="218"/>
      <c r="M419" s="218"/>
      <c r="N419" s="218"/>
      <c r="O419" s="218"/>
      <c r="P419" s="218"/>
      <c r="Q419" s="218"/>
      <c r="R419" s="218"/>
    </row>
    <row r="420" spans="1:18" ht="15.75" customHeight="1" x14ac:dyDescent="0.25">
      <c r="A420" s="218"/>
      <c r="B420" s="221"/>
      <c r="C420" s="221"/>
      <c r="D420" s="221"/>
      <c r="E420" s="218"/>
      <c r="F420" s="220"/>
      <c r="G420" s="218"/>
      <c r="H420" s="219"/>
      <c r="I420" s="218"/>
      <c r="J420" s="218"/>
      <c r="K420" s="218"/>
      <c r="L420" s="218"/>
      <c r="M420" s="218"/>
      <c r="N420" s="218"/>
      <c r="O420" s="218"/>
      <c r="P420" s="218"/>
      <c r="Q420" s="218"/>
      <c r="R420" s="218"/>
    </row>
    <row r="421" spans="1:18" ht="15.75" customHeight="1" x14ac:dyDescent="0.25">
      <c r="A421" s="218"/>
      <c r="B421" s="221"/>
      <c r="C421" s="221"/>
      <c r="D421" s="221"/>
      <c r="E421" s="218"/>
      <c r="F421" s="220"/>
      <c r="G421" s="218"/>
      <c r="H421" s="219"/>
      <c r="I421" s="218"/>
      <c r="J421" s="218"/>
      <c r="K421" s="218"/>
      <c r="L421" s="218"/>
      <c r="M421" s="218"/>
      <c r="N421" s="218"/>
      <c r="O421" s="218"/>
      <c r="P421" s="218"/>
      <c r="Q421" s="218"/>
      <c r="R421" s="218"/>
    </row>
    <row r="422" spans="1:18" ht="15.75" customHeight="1" x14ac:dyDescent="0.25">
      <c r="A422" s="218"/>
      <c r="B422" s="221"/>
      <c r="C422" s="221"/>
      <c r="D422" s="221"/>
      <c r="E422" s="218"/>
      <c r="F422" s="220"/>
      <c r="G422" s="218"/>
      <c r="H422" s="219"/>
      <c r="I422" s="218"/>
      <c r="J422" s="218"/>
      <c r="K422" s="218"/>
      <c r="L422" s="218"/>
      <c r="M422" s="218"/>
      <c r="N422" s="218"/>
      <c r="O422" s="218"/>
      <c r="P422" s="218"/>
      <c r="Q422" s="218"/>
      <c r="R422" s="218"/>
    </row>
    <row r="423" spans="1:18" ht="15.75" customHeight="1" x14ac:dyDescent="0.25">
      <c r="A423" s="218"/>
      <c r="B423" s="221"/>
      <c r="C423" s="221"/>
      <c r="D423" s="221"/>
      <c r="E423" s="218"/>
      <c r="F423" s="220"/>
      <c r="G423" s="218"/>
      <c r="H423" s="219"/>
      <c r="I423" s="218"/>
      <c r="J423" s="218"/>
      <c r="K423" s="218"/>
      <c r="L423" s="218"/>
      <c r="M423" s="218"/>
      <c r="N423" s="218"/>
      <c r="O423" s="218"/>
      <c r="P423" s="218"/>
      <c r="Q423" s="218"/>
      <c r="R423" s="218"/>
    </row>
    <row r="424" spans="1:18" ht="15.75" customHeight="1" x14ac:dyDescent="0.25">
      <c r="A424" s="218"/>
      <c r="B424" s="221"/>
      <c r="C424" s="221"/>
      <c r="D424" s="221"/>
      <c r="E424" s="218"/>
      <c r="F424" s="220"/>
      <c r="G424" s="218"/>
      <c r="H424" s="219"/>
      <c r="I424" s="218"/>
      <c r="J424" s="218"/>
      <c r="K424" s="218"/>
      <c r="L424" s="218"/>
      <c r="M424" s="218"/>
      <c r="N424" s="218"/>
      <c r="O424" s="218"/>
      <c r="P424" s="218"/>
      <c r="Q424" s="218"/>
      <c r="R424" s="218"/>
    </row>
    <row r="425" spans="1:18" ht="15.75" customHeight="1" x14ac:dyDescent="0.25">
      <c r="A425" s="218"/>
      <c r="B425" s="221"/>
      <c r="C425" s="221"/>
      <c r="D425" s="221"/>
      <c r="E425" s="218"/>
      <c r="F425" s="220"/>
      <c r="G425" s="218"/>
      <c r="H425" s="219"/>
      <c r="I425" s="218"/>
      <c r="J425" s="218"/>
      <c r="K425" s="218"/>
      <c r="L425" s="218"/>
      <c r="M425" s="218"/>
      <c r="N425" s="218"/>
      <c r="O425" s="218"/>
      <c r="P425" s="218"/>
      <c r="Q425" s="218"/>
      <c r="R425" s="218"/>
    </row>
    <row r="426" spans="1:18" ht="15.75" customHeight="1" x14ac:dyDescent="0.25">
      <c r="A426" s="218"/>
      <c r="B426" s="221"/>
      <c r="C426" s="221"/>
      <c r="D426" s="221"/>
      <c r="E426" s="218"/>
      <c r="F426" s="220"/>
      <c r="G426" s="218"/>
      <c r="H426" s="219"/>
      <c r="I426" s="218"/>
      <c r="J426" s="218"/>
      <c r="K426" s="218"/>
      <c r="L426" s="218"/>
      <c r="M426" s="218"/>
      <c r="N426" s="218"/>
      <c r="O426" s="218"/>
      <c r="P426" s="218"/>
      <c r="Q426" s="218"/>
      <c r="R426" s="218"/>
    </row>
    <row r="427" spans="1:18" ht="15.75" customHeight="1" x14ac:dyDescent="0.25">
      <c r="A427" s="218"/>
      <c r="B427" s="221"/>
      <c r="C427" s="221"/>
      <c r="D427" s="221"/>
      <c r="E427" s="218"/>
      <c r="F427" s="220"/>
      <c r="G427" s="218"/>
      <c r="H427" s="219"/>
      <c r="I427" s="218"/>
      <c r="J427" s="218"/>
      <c r="K427" s="218"/>
      <c r="L427" s="218"/>
      <c r="M427" s="218"/>
      <c r="N427" s="218"/>
      <c r="O427" s="218"/>
      <c r="P427" s="218"/>
      <c r="Q427" s="218"/>
      <c r="R427" s="218"/>
    </row>
    <row r="428" spans="1:18" ht="15.75" customHeight="1" x14ac:dyDescent="0.25">
      <c r="A428" s="218"/>
      <c r="B428" s="221"/>
      <c r="C428" s="221"/>
      <c r="D428" s="221"/>
      <c r="E428" s="218"/>
      <c r="F428" s="220"/>
      <c r="G428" s="218"/>
      <c r="H428" s="219"/>
      <c r="I428" s="218"/>
      <c r="J428" s="218"/>
      <c r="K428" s="218"/>
      <c r="L428" s="218"/>
      <c r="M428" s="218"/>
      <c r="N428" s="218"/>
      <c r="O428" s="218"/>
      <c r="P428" s="218"/>
      <c r="Q428" s="218"/>
      <c r="R428" s="218"/>
    </row>
    <row r="429" spans="1:18" ht="15.75" customHeight="1" x14ac:dyDescent="0.25">
      <c r="A429" s="218"/>
      <c r="B429" s="221"/>
      <c r="C429" s="221"/>
      <c r="D429" s="221"/>
      <c r="E429" s="218"/>
      <c r="F429" s="220"/>
      <c r="G429" s="218"/>
      <c r="H429" s="219"/>
      <c r="I429" s="218"/>
      <c r="J429" s="218"/>
      <c r="K429" s="218"/>
      <c r="L429" s="218"/>
      <c r="M429" s="218"/>
      <c r="N429" s="218"/>
      <c r="O429" s="218"/>
      <c r="P429" s="218"/>
      <c r="Q429" s="218"/>
      <c r="R429" s="218"/>
    </row>
    <row r="430" spans="1:18" ht="15.75" customHeight="1" x14ac:dyDescent="0.25">
      <c r="A430" s="218"/>
      <c r="B430" s="221"/>
      <c r="C430" s="221"/>
      <c r="D430" s="221"/>
      <c r="E430" s="218"/>
      <c r="F430" s="220"/>
      <c r="G430" s="218"/>
      <c r="H430" s="219"/>
      <c r="I430" s="218"/>
      <c r="J430" s="218"/>
      <c r="K430" s="218"/>
      <c r="L430" s="218"/>
      <c r="M430" s="218"/>
      <c r="N430" s="218"/>
      <c r="O430" s="218"/>
      <c r="P430" s="218"/>
      <c r="Q430" s="218"/>
      <c r="R430" s="218"/>
    </row>
    <row r="431" spans="1:18" ht="15.75" customHeight="1" x14ac:dyDescent="0.25">
      <c r="A431" s="218"/>
      <c r="B431" s="221"/>
      <c r="C431" s="221"/>
      <c r="D431" s="221"/>
      <c r="E431" s="218"/>
      <c r="F431" s="220"/>
      <c r="G431" s="218"/>
      <c r="H431" s="219"/>
      <c r="I431" s="218"/>
      <c r="J431" s="218"/>
      <c r="K431" s="218"/>
      <c r="L431" s="218"/>
      <c r="M431" s="218"/>
      <c r="N431" s="218"/>
      <c r="O431" s="218"/>
      <c r="P431" s="218"/>
      <c r="Q431" s="218"/>
      <c r="R431" s="218"/>
    </row>
    <row r="432" spans="1:18" ht="15.75" customHeight="1" x14ac:dyDescent="0.25">
      <c r="A432" s="218"/>
      <c r="B432" s="221"/>
      <c r="C432" s="221"/>
      <c r="D432" s="221"/>
      <c r="E432" s="218"/>
      <c r="F432" s="220"/>
      <c r="G432" s="218"/>
      <c r="H432" s="219"/>
      <c r="I432" s="218"/>
      <c r="J432" s="218"/>
      <c r="K432" s="218"/>
      <c r="L432" s="218"/>
      <c r="M432" s="218"/>
      <c r="N432" s="218"/>
      <c r="O432" s="218"/>
      <c r="P432" s="218"/>
      <c r="Q432" s="218"/>
      <c r="R432" s="218"/>
    </row>
    <row r="433" spans="1:18" ht="15.75" customHeight="1" x14ac:dyDescent="0.25">
      <c r="A433" s="218"/>
      <c r="B433" s="221"/>
      <c r="C433" s="221"/>
      <c r="D433" s="221"/>
      <c r="E433" s="218"/>
      <c r="F433" s="220"/>
      <c r="G433" s="218"/>
      <c r="H433" s="219"/>
      <c r="I433" s="218"/>
      <c r="J433" s="218"/>
      <c r="K433" s="218"/>
      <c r="L433" s="218"/>
      <c r="M433" s="218"/>
      <c r="N433" s="218"/>
      <c r="O433" s="218"/>
      <c r="P433" s="218"/>
      <c r="Q433" s="218"/>
      <c r="R433" s="218"/>
    </row>
    <row r="434" spans="1:18" ht="15.75" customHeight="1" x14ac:dyDescent="0.25">
      <c r="A434" s="218"/>
      <c r="B434" s="221"/>
      <c r="C434" s="221"/>
      <c r="D434" s="221"/>
      <c r="E434" s="218"/>
      <c r="F434" s="220"/>
      <c r="G434" s="218"/>
      <c r="H434" s="219"/>
      <c r="I434" s="218"/>
      <c r="J434" s="218"/>
      <c r="K434" s="218"/>
      <c r="L434" s="218"/>
      <c r="M434" s="218"/>
      <c r="N434" s="218"/>
      <c r="O434" s="218"/>
      <c r="P434" s="218"/>
      <c r="Q434" s="218"/>
      <c r="R434" s="218"/>
    </row>
    <row r="435" spans="1:18" ht="15.75" customHeight="1" x14ac:dyDescent="0.25">
      <c r="A435" s="218"/>
      <c r="B435" s="221"/>
      <c r="C435" s="221"/>
      <c r="D435" s="221"/>
      <c r="E435" s="218"/>
      <c r="F435" s="220"/>
      <c r="G435" s="218"/>
      <c r="H435" s="219"/>
      <c r="I435" s="218"/>
      <c r="J435" s="218"/>
      <c r="K435" s="218"/>
      <c r="L435" s="218"/>
      <c r="M435" s="218"/>
      <c r="N435" s="218"/>
      <c r="O435" s="218"/>
      <c r="P435" s="218"/>
      <c r="Q435" s="218"/>
      <c r="R435" s="218"/>
    </row>
    <row r="436" spans="1:18" ht="15.75" customHeight="1" x14ac:dyDescent="0.25">
      <c r="A436" s="218"/>
      <c r="B436" s="221"/>
      <c r="C436" s="221"/>
      <c r="D436" s="221"/>
      <c r="E436" s="218"/>
      <c r="F436" s="220"/>
      <c r="G436" s="218"/>
      <c r="H436" s="219"/>
      <c r="I436" s="218"/>
      <c r="J436" s="218"/>
      <c r="K436" s="218"/>
      <c r="L436" s="218"/>
      <c r="M436" s="218"/>
      <c r="N436" s="218"/>
      <c r="O436" s="218"/>
      <c r="P436" s="218"/>
      <c r="Q436" s="218"/>
      <c r="R436" s="218"/>
    </row>
    <row r="437" spans="1:18" ht="15.75" customHeight="1" x14ac:dyDescent="0.25">
      <c r="A437" s="218"/>
      <c r="B437" s="221"/>
      <c r="C437" s="221"/>
      <c r="D437" s="221"/>
      <c r="E437" s="218"/>
      <c r="F437" s="220"/>
      <c r="G437" s="218"/>
      <c r="H437" s="219"/>
      <c r="I437" s="218"/>
      <c r="J437" s="218"/>
      <c r="K437" s="218"/>
      <c r="L437" s="218"/>
      <c r="M437" s="218"/>
      <c r="N437" s="218"/>
      <c r="O437" s="218"/>
      <c r="P437" s="218"/>
      <c r="Q437" s="218"/>
      <c r="R437" s="218"/>
    </row>
    <row r="438" spans="1:18" ht="15.75" customHeight="1" x14ac:dyDescent="0.25">
      <c r="A438" s="218"/>
      <c r="B438" s="221"/>
      <c r="C438" s="221"/>
      <c r="D438" s="221"/>
      <c r="E438" s="218"/>
      <c r="F438" s="220"/>
      <c r="G438" s="218"/>
      <c r="H438" s="219"/>
      <c r="I438" s="218"/>
      <c r="J438" s="218"/>
      <c r="K438" s="218"/>
      <c r="L438" s="218"/>
      <c r="M438" s="218"/>
      <c r="N438" s="218"/>
      <c r="O438" s="218"/>
      <c r="P438" s="218"/>
      <c r="Q438" s="218"/>
      <c r="R438" s="218"/>
    </row>
    <row r="439" spans="1:18" ht="15.75" customHeight="1" x14ac:dyDescent="0.25">
      <c r="A439" s="218"/>
      <c r="B439" s="221"/>
      <c r="C439" s="221"/>
      <c r="D439" s="221"/>
      <c r="E439" s="218"/>
      <c r="F439" s="220"/>
      <c r="G439" s="218"/>
      <c r="H439" s="219"/>
      <c r="I439" s="218"/>
      <c r="J439" s="218"/>
      <c r="K439" s="218"/>
      <c r="L439" s="218"/>
      <c r="M439" s="218"/>
      <c r="N439" s="218"/>
      <c r="O439" s="218"/>
      <c r="P439" s="218"/>
      <c r="Q439" s="218"/>
      <c r="R439" s="218"/>
    </row>
    <row r="440" spans="1:18" ht="15.75" customHeight="1" x14ac:dyDescent="0.25">
      <c r="A440" s="218"/>
      <c r="B440" s="221"/>
      <c r="C440" s="221"/>
      <c r="D440" s="221"/>
      <c r="E440" s="218"/>
      <c r="F440" s="220"/>
      <c r="G440" s="218"/>
      <c r="H440" s="219"/>
      <c r="I440" s="218"/>
      <c r="J440" s="218"/>
      <c r="K440" s="218"/>
      <c r="L440" s="218"/>
      <c r="M440" s="218"/>
      <c r="N440" s="218"/>
      <c r="O440" s="218"/>
      <c r="P440" s="218"/>
      <c r="Q440" s="218"/>
      <c r="R440" s="218"/>
    </row>
    <row r="441" spans="1:18" ht="15.75" customHeight="1" x14ac:dyDescent="0.25">
      <c r="A441" s="218"/>
      <c r="B441" s="221"/>
      <c r="C441" s="221"/>
      <c r="D441" s="221"/>
      <c r="E441" s="218"/>
      <c r="F441" s="220"/>
      <c r="G441" s="218"/>
      <c r="H441" s="219"/>
      <c r="I441" s="218"/>
      <c r="J441" s="218"/>
      <c r="K441" s="218"/>
      <c r="L441" s="218"/>
      <c r="M441" s="218"/>
      <c r="N441" s="218"/>
      <c r="O441" s="218"/>
      <c r="P441" s="218"/>
      <c r="Q441" s="218"/>
      <c r="R441" s="218"/>
    </row>
    <row r="442" spans="1:18" ht="15.75" customHeight="1" x14ac:dyDescent="0.25">
      <c r="A442" s="218"/>
      <c r="B442" s="221"/>
      <c r="C442" s="221"/>
      <c r="D442" s="221"/>
      <c r="E442" s="218"/>
      <c r="F442" s="220"/>
      <c r="G442" s="218"/>
      <c r="H442" s="219"/>
      <c r="I442" s="218"/>
      <c r="J442" s="218"/>
      <c r="K442" s="218"/>
      <c r="L442" s="218"/>
      <c r="M442" s="218"/>
      <c r="N442" s="218"/>
      <c r="O442" s="218"/>
      <c r="P442" s="218"/>
      <c r="Q442" s="218"/>
      <c r="R442" s="218"/>
    </row>
    <row r="443" spans="1:18" ht="15.75" customHeight="1" x14ac:dyDescent="0.25">
      <c r="A443" s="218"/>
      <c r="B443" s="221"/>
      <c r="C443" s="221"/>
      <c r="D443" s="221"/>
      <c r="E443" s="218"/>
      <c r="F443" s="220"/>
      <c r="G443" s="218"/>
      <c r="H443" s="219"/>
      <c r="I443" s="218"/>
      <c r="J443" s="218"/>
      <c r="K443" s="218"/>
      <c r="L443" s="218"/>
      <c r="M443" s="218"/>
      <c r="N443" s="218"/>
      <c r="O443" s="218"/>
      <c r="P443" s="218"/>
      <c r="Q443" s="218"/>
      <c r="R443" s="218"/>
    </row>
    <row r="444" spans="1:18" ht="15.75" customHeight="1" x14ac:dyDescent="0.25">
      <c r="A444" s="218"/>
      <c r="B444" s="221"/>
      <c r="C444" s="221"/>
      <c r="D444" s="221"/>
      <c r="E444" s="218"/>
      <c r="F444" s="220"/>
      <c r="G444" s="218"/>
      <c r="H444" s="219"/>
      <c r="I444" s="218"/>
      <c r="J444" s="218"/>
      <c r="K444" s="218"/>
      <c r="L444" s="218"/>
      <c r="M444" s="218"/>
      <c r="N444" s="218"/>
      <c r="O444" s="218"/>
      <c r="P444" s="218"/>
      <c r="Q444" s="218"/>
      <c r="R444" s="218"/>
    </row>
    <row r="445" spans="1:18" ht="15.75" customHeight="1" x14ac:dyDescent="0.25">
      <c r="A445" s="218"/>
      <c r="B445" s="221"/>
      <c r="C445" s="221"/>
      <c r="D445" s="221"/>
      <c r="E445" s="218"/>
      <c r="F445" s="220"/>
      <c r="G445" s="218"/>
      <c r="H445" s="219"/>
      <c r="I445" s="218"/>
      <c r="J445" s="218"/>
      <c r="K445" s="218"/>
      <c r="L445" s="218"/>
      <c r="M445" s="218"/>
      <c r="N445" s="218"/>
      <c r="O445" s="218"/>
      <c r="P445" s="218"/>
      <c r="Q445" s="218"/>
      <c r="R445" s="218"/>
    </row>
    <row r="446" spans="1:18" ht="15.75" customHeight="1" x14ac:dyDescent="0.25">
      <c r="A446" s="218"/>
      <c r="B446" s="221"/>
      <c r="C446" s="221"/>
      <c r="D446" s="221"/>
      <c r="E446" s="218"/>
      <c r="F446" s="220"/>
      <c r="G446" s="218"/>
      <c r="H446" s="219"/>
      <c r="I446" s="218"/>
      <c r="J446" s="218"/>
      <c r="K446" s="218"/>
      <c r="L446" s="218"/>
      <c r="M446" s="218"/>
      <c r="N446" s="218"/>
      <c r="O446" s="218"/>
      <c r="P446" s="218"/>
      <c r="Q446" s="218"/>
      <c r="R446" s="218"/>
    </row>
    <row r="447" spans="1:18" ht="15.75" customHeight="1" x14ac:dyDescent="0.25">
      <c r="A447" s="218"/>
      <c r="B447" s="221"/>
      <c r="C447" s="221"/>
      <c r="D447" s="221"/>
      <c r="E447" s="218"/>
      <c r="F447" s="220"/>
      <c r="G447" s="218"/>
      <c r="H447" s="219"/>
      <c r="I447" s="218"/>
      <c r="J447" s="218"/>
      <c r="K447" s="218"/>
      <c r="L447" s="218"/>
      <c r="M447" s="218"/>
      <c r="N447" s="218"/>
      <c r="O447" s="218"/>
      <c r="P447" s="218"/>
      <c r="Q447" s="218"/>
      <c r="R447" s="218"/>
    </row>
    <row r="448" spans="1:18" ht="15.75" customHeight="1" x14ac:dyDescent="0.25">
      <c r="A448" s="218"/>
      <c r="B448" s="221"/>
      <c r="C448" s="221"/>
      <c r="D448" s="221"/>
      <c r="E448" s="218"/>
      <c r="F448" s="220"/>
      <c r="G448" s="218"/>
      <c r="H448" s="219"/>
      <c r="I448" s="218"/>
      <c r="J448" s="218"/>
      <c r="K448" s="218"/>
      <c r="L448" s="218"/>
      <c r="M448" s="218"/>
      <c r="N448" s="218"/>
      <c r="O448" s="218"/>
      <c r="P448" s="218"/>
      <c r="Q448" s="218"/>
      <c r="R448" s="218"/>
    </row>
    <row r="449" spans="1:18" ht="15.75" customHeight="1" x14ac:dyDescent="0.25">
      <c r="A449" s="218"/>
      <c r="B449" s="221"/>
      <c r="C449" s="221"/>
      <c r="D449" s="221"/>
      <c r="E449" s="218"/>
      <c r="F449" s="220"/>
      <c r="G449" s="218"/>
      <c r="H449" s="219"/>
      <c r="I449" s="218"/>
      <c r="J449" s="218"/>
      <c r="K449" s="218"/>
      <c r="L449" s="218"/>
      <c r="M449" s="218"/>
      <c r="N449" s="218"/>
      <c r="O449" s="218"/>
      <c r="P449" s="218"/>
      <c r="Q449" s="218"/>
      <c r="R449" s="218"/>
    </row>
    <row r="450" spans="1:18" ht="15.75" customHeight="1" x14ac:dyDescent="0.25">
      <c r="A450" s="218"/>
      <c r="B450" s="221"/>
      <c r="C450" s="221"/>
      <c r="D450" s="221"/>
      <c r="E450" s="218"/>
      <c r="F450" s="220"/>
      <c r="G450" s="218"/>
      <c r="H450" s="219"/>
      <c r="I450" s="218"/>
      <c r="J450" s="218"/>
      <c r="K450" s="218"/>
      <c r="L450" s="218"/>
      <c r="M450" s="218"/>
      <c r="N450" s="218"/>
      <c r="O450" s="218"/>
      <c r="P450" s="218"/>
      <c r="Q450" s="218"/>
      <c r="R450" s="218"/>
    </row>
    <row r="451" spans="1:18" ht="15.75" customHeight="1" x14ac:dyDescent="0.25">
      <c r="A451" s="218"/>
      <c r="B451" s="221"/>
      <c r="C451" s="221"/>
      <c r="D451" s="221"/>
      <c r="E451" s="218"/>
      <c r="F451" s="220"/>
      <c r="G451" s="218"/>
      <c r="H451" s="219"/>
      <c r="I451" s="218"/>
      <c r="J451" s="218"/>
      <c r="K451" s="218"/>
      <c r="L451" s="218"/>
      <c r="M451" s="218"/>
      <c r="N451" s="218"/>
      <c r="O451" s="218"/>
      <c r="P451" s="218"/>
      <c r="Q451" s="218"/>
      <c r="R451" s="218"/>
    </row>
    <row r="452" spans="1:18" ht="15.75" customHeight="1" x14ac:dyDescent="0.25">
      <c r="A452" s="218"/>
      <c r="B452" s="221"/>
      <c r="C452" s="221"/>
      <c r="D452" s="221"/>
      <c r="E452" s="218"/>
      <c r="F452" s="220"/>
      <c r="G452" s="218"/>
      <c r="H452" s="219"/>
      <c r="I452" s="218"/>
      <c r="J452" s="218"/>
      <c r="K452" s="218"/>
      <c r="L452" s="218"/>
      <c r="M452" s="218"/>
      <c r="N452" s="218"/>
      <c r="O452" s="218"/>
      <c r="P452" s="218"/>
      <c r="Q452" s="218"/>
      <c r="R452" s="218"/>
    </row>
    <row r="453" spans="1:18" ht="15.75" customHeight="1" x14ac:dyDescent="0.25">
      <c r="A453" s="218"/>
      <c r="B453" s="221"/>
      <c r="C453" s="221"/>
      <c r="D453" s="221"/>
      <c r="E453" s="218"/>
      <c r="F453" s="220"/>
      <c r="G453" s="218"/>
      <c r="H453" s="219"/>
      <c r="I453" s="218"/>
      <c r="J453" s="218"/>
      <c r="K453" s="218"/>
      <c r="L453" s="218"/>
      <c r="M453" s="218"/>
      <c r="N453" s="218"/>
      <c r="O453" s="218"/>
      <c r="P453" s="218"/>
      <c r="Q453" s="218"/>
      <c r="R453" s="218"/>
    </row>
    <row r="454" spans="1:18" ht="15.75" customHeight="1" x14ac:dyDescent="0.25">
      <c r="A454" s="218"/>
      <c r="B454" s="221"/>
      <c r="C454" s="221"/>
      <c r="D454" s="221"/>
      <c r="E454" s="218"/>
      <c r="F454" s="220"/>
      <c r="G454" s="218"/>
      <c r="H454" s="219"/>
      <c r="I454" s="218"/>
      <c r="J454" s="218"/>
      <c r="K454" s="218"/>
      <c r="L454" s="218"/>
      <c r="M454" s="218"/>
      <c r="N454" s="218"/>
      <c r="O454" s="218"/>
      <c r="P454" s="218"/>
      <c r="Q454" s="218"/>
      <c r="R454" s="218"/>
    </row>
    <row r="455" spans="1:18" ht="15.75" customHeight="1" x14ac:dyDescent="0.25">
      <c r="A455" s="218"/>
      <c r="B455" s="221"/>
      <c r="C455" s="221"/>
      <c r="D455" s="221"/>
      <c r="E455" s="218"/>
      <c r="F455" s="220"/>
      <c r="G455" s="218"/>
      <c r="H455" s="219"/>
      <c r="I455" s="218"/>
      <c r="J455" s="218"/>
      <c r="K455" s="218"/>
      <c r="L455" s="218"/>
      <c r="M455" s="218"/>
      <c r="N455" s="218"/>
      <c r="O455" s="218"/>
      <c r="P455" s="218"/>
      <c r="Q455" s="218"/>
      <c r="R455" s="218"/>
    </row>
    <row r="456" spans="1:18" ht="15.75" customHeight="1" x14ac:dyDescent="0.25">
      <c r="A456" s="218"/>
      <c r="B456" s="221"/>
      <c r="C456" s="221"/>
      <c r="D456" s="221"/>
      <c r="E456" s="218"/>
      <c r="F456" s="220"/>
      <c r="G456" s="218"/>
      <c r="H456" s="219"/>
      <c r="I456" s="218"/>
      <c r="J456" s="218"/>
      <c r="K456" s="218"/>
      <c r="L456" s="218"/>
      <c r="M456" s="218"/>
      <c r="N456" s="218"/>
      <c r="O456" s="218"/>
      <c r="P456" s="218"/>
      <c r="Q456" s="218"/>
      <c r="R456" s="218"/>
    </row>
    <row r="457" spans="1:18" ht="15.75" customHeight="1" x14ac:dyDescent="0.25">
      <c r="A457" s="218"/>
      <c r="B457" s="221"/>
      <c r="C457" s="221"/>
      <c r="D457" s="221"/>
      <c r="E457" s="218"/>
      <c r="F457" s="220"/>
      <c r="G457" s="218"/>
      <c r="H457" s="219"/>
      <c r="I457" s="218"/>
      <c r="J457" s="218"/>
      <c r="K457" s="218"/>
      <c r="L457" s="218"/>
      <c r="M457" s="218"/>
      <c r="N457" s="218"/>
      <c r="O457" s="218"/>
      <c r="P457" s="218"/>
      <c r="Q457" s="218"/>
      <c r="R457" s="218"/>
    </row>
    <row r="458" spans="1:18" ht="15.75" customHeight="1" x14ac:dyDescent="0.25">
      <c r="A458" s="218"/>
      <c r="B458" s="221"/>
      <c r="C458" s="221"/>
      <c r="D458" s="221"/>
      <c r="E458" s="218"/>
      <c r="F458" s="220"/>
      <c r="G458" s="218"/>
      <c r="H458" s="219"/>
      <c r="I458" s="218"/>
      <c r="J458" s="218"/>
      <c r="K458" s="218"/>
      <c r="L458" s="218"/>
      <c r="M458" s="218"/>
      <c r="N458" s="218"/>
      <c r="O458" s="218"/>
      <c r="P458" s="218"/>
      <c r="Q458" s="218"/>
      <c r="R458" s="218"/>
    </row>
    <row r="459" spans="1:18" ht="15.75" customHeight="1" x14ac:dyDescent="0.25">
      <c r="A459" s="218"/>
      <c r="B459" s="221"/>
      <c r="C459" s="221"/>
      <c r="D459" s="221"/>
      <c r="E459" s="218"/>
      <c r="F459" s="220"/>
      <c r="G459" s="218"/>
      <c r="H459" s="219"/>
      <c r="I459" s="218"/>
      <c r="J459" s="218"/>
      <c r="K459" s="218"/>
      <c r="L459" s="218"/>
      <c r="M459" s="218"/>
      <c r="N459" s="218"/>
      <c r="O459" s="218"/>
      <c r="P459" s="218"/>
      <c r="Q459" s="218"/>
      <c r="R459" s="218"/>
    </row>
    <row r="460" spans="1:18" ht="15.75" customHeight="1" x14ac:dyDescent="0.25">
      <c r="A460" s="218"/>
      <c r="B460" s="221"/>
      <c r="C460" s="221"/>
      <c r="D460" s="221"/>
      <c r="E460" s="218"/>
      <c r="F460" s="220"/>
      <c r="G460" s="218"/>
      <c r="H460" s="219"/>
      <c r="I460" s="218"/>
      <c r="J460" s="218"/>
      <c r="K460" s="218"/>
      <c r="L460" s="218"/>
      <c r="M460" s="218"/>
      <c r="N460" s="218"/>
      <c r="O460" s="218"/>
      <c r="P460" s="218"/>
      <c r="Q460" s="218"/>
      <c r="R460" s="218"/>
    </row>
    <row r="461" spans="1:18" ht="15.75" customHeight="1" x14ac:dyDescent="0.25">
      <c r="A461" s="218"/>
      <c r="B461" s="221"/>
      <c r="C461" s="221"/>
      <c r="D461" s="221"/>
      <c r="E461" s="218"/>
      <c r="F461" s="220"/>
      <c r="G461" s="218"/>
      <c r="H461" s="219"/>
      <c r="I461" s="218"/>
      <c r="J461" s="218"/>
      <c r="K461" s="218"/>
      <c r="L461" s="218"/>
      <c r="M461" s="218"/>
      <c r="N461" s="218"/>
      <c r="O461" s="218"/>
      <c r="P461" s="218"/>
      <c r="Q461" s="218"/>
      <c r="R461" s="218"/>
    </row>
    <row r="462" spans="1:18" ht="15.75" customHeight="1" x14ac:dyDescent="0.25">
      <c r="A462" s="218"/>
      <c r="B462" s="221"/>
      <c r="C462" s="221"/>
      <c r="D462" s="221"/>
      <c r="E462" s="218"/>
      <c r="F462" s="220"/>
      <c r="G462" s="218"/>
      <c r="H462" s="219"/>
      <c r="I462" s="218"/>
      <c r="J462" s="218"/>
      <c r="K462" s="218"/>
      <c r="L462" s="218"/>
      <c r="M462" s="218"/>
      <c r="N462" s="218"/>
      <c r="O462" s="218"/>
      <c r="P462" s="218"/>
      <c r="Q462" s="218"/>
      <c r="R462" s="218"/>
    </row>
    <row r="463" spans="1:18" ht="15.75" customHeight="1" x14ac:dyDescent="0.25">
      <c r="A463" s="218"/>
      <c r="B463" s="221"/>
      <c r="C463" s="221"/>
      <c r="D463" s="221"/>
      <c r="E463" s="218"/>
      <c r="F463" s="220"/>
      <c r="G463" s="218"/>
      <c r="H463" s="219"/>
      <c r="I463" s="218"/>
      <c r="J463" s="218"/>
      <c r="K463" s="218"/>
      <c r="L463" s="218"/>
      <c r="M463" s="218"/>
      <c r="N463" s="218"/>
      <c r="O463" s="218"/>
      <c r="P463" s="218"/>
      <c r="Q463" s="218"/>
      <c r="R463" s="218"/>
    </row>
    <row r="464" spans="1:18" ht="15.75" customHeight="1" x14ac:dyDescent="0.25">
      <c r="A464" s="218"/>
      <c r="B464" s="221"/>
      <c r="C464" s="221"/>
      <c r="D464" s="221"/>
      <c r="E464" s="218"/>
      <c r="F464" s="220"/>
      <c r="G464" s="218"/>
      <c r="H464" s="219"/>
      <c r="I464" s="218"/>
      <c r="J464" s="218"/>
      <c r="K464" s="218"/>
      <c r="L464" s="218"/>
      <c r="M464" s="218"/>
      <c r="N464" s="218"/>
      <c r="O464" s="218"/>
      <c r="P464" s="218"/>
      <c r="Q464" s="218"/>
      <c r="R464" s="218"/>
    </row>
    <row r="465" spans="1:18" ht="15.75" customHeight="1" x14ac:dyDescent="0.25">
      <c r="A465" s="218"/>
      <c r="B465" s="221"/>
      <c r="C465" s="221"/>
      <c r="D465" s="221"/>
      <c r="E465" s="218"/>
      <c r="F465" s="220"/>
      <c r="G465" s="218"/>
      <c r="H465" s="219"/>
      <c r="I465" s="218"/>
      <c r="J465" s="218"/>
      <c r="K465" s="218"/>
      <c r="L465" s="218"/>
      <c r="M465" s="218"/>
      <c r="N465" s="218"/>
      <c r="O465" s="218"/>
      <c r="P465" s="218"/>
      <c r="Q465" s="218"/>
      <c r="R465" s="218"/>
    </row>
    <row r="466" spans="1:18" ht="15.75" customHeight="1" x14ac:dyDescent="0.25">
      <c r="A466" s="218"/>
      <c r="B466" s="221"/>
      <c r="C466" s="221"/>
      <c r="D466" s="221"/>
      <c r="E466" s="218"/>
      <c r="F466" s="220"/>
      <c r="G466" s="218"/>
      <c r="H466" s="219"/>
      <c r="I466" s="218"/>
      <c r="J466" s="218"/>
      <c r="K466" s="218"/>
      <c r="L466" s="218"/>
      <c r="M466" s="218"/>
      <c r="N466" s="218"/>
      <c r="O466" s="218"/>
      <c r="P466" s="218"/>
      <c r="Q466" s="218"/>
      <c r="R466" s="218"/>
    </row>
    <row r="467" spans="1:18" ht="15.75" customHeight="1" x14ac:dyDescent="0.25">
      <c r="A467" s="218"/>
      <c r="B467" s="221"/>
      <c r="C467" s="221"/>
      <c r="D467" s="221"/>
      <c r="E467" s="218"/>
      <c r="F467" s="220"/>
      <c r="G467" s="218"/>
      <c r="H467" s="219"/>
      <c r="I467" s="218"/>
      <c r="J467" s="218"/>
      <c r="K467" s="218"/>
      <c r="L467" s="218"/>
      <c r="M467" s="218"/>
      <c r="N467" s="218"/>
      <c r="O467" s="218"/>
      <c r="P467" s="218"/>
      <c r="Q467" s="218"/>
      <c r="R467" s="218"/>
    </row>
    <row r="468" spans="1:18" ht="15.75" customHeight="1" x14ac:dyDescent="0.25">
      <c r="A468" s="218"/>
      <c r="B468" s="221"/>
      <c r="C468" s="221"/>
      <c r="D468" s="221"/>
      <c r="E468" s="218"/>
      <c r="F468" s="220"/>
      <c r="G468" s="218"/>
      <c r="H468" s="219"/>
      <c r="I468" s="218"/>
      <c r="J468" s="218"/>
      <c r="K468" s="218"/>
      <c r="L468" s="218"/>
      <c r="M468" s="218"/>
      <c r="N468" s="218"/>
      <c r="O468" s="218"/>
      <c r="P468" s="218"/>
      <c r="Q468" s="218"/>
      <c r="R468" s="218"/>
    </row>
    <row r="469" spans="1:18" ht="15.75" customHeight="1" x14ac:dyDescent="0.25">
      <c r="A469" s="218"/>
      <c r="B469" s="221"/>
      <c r="C469" s="221"/>
      <c r="D469" s="221"/>
      <c r="E469" s="218"/>
      <c r="F469" s="220"/>
      <c r="G469" s="218"/>
      <c r="H469" s="219"/>
      <c r="I469" s="218"/>
      <c r="J469" s="218"/>
      <c r="K469" s="218"/>
      <c r="L469" s="218"/>
      <c r="M469" s="218"/>
      <c r="N469" s="218"/>
      <c r="O469" s="218"/>
      <c r="P469" s="218"/>
      <c r="Q469" s="218"/>
      <c r="R469" s="218"/>
    </row>
    <row r="470" spans="1:18" ht="15.75" customHeight="1" x14ac:dyDescent="0.25">
      <c r="A470" s="218"/>
      <c r="B470" s="221"/>
      <c r="C470" s="221"/>
      <c r="D470" s="221"/>
      <c r="E470" s="218"/>
      <c r="F470" s="220"/>
      <c r="G470" s="218"/>
      <c r="H470" s="219"/>
      <c r="I470" s="218"/>
      <c r="J470" s="218"/>
      <c r="K470" s="218"/>
      <c r="L470" s="218"/>
      <c r="M470" s="218"/>
      <c r="N470" s="218"/>
      <c r="O470" s="218"/>
      <c r="P470" s="218"/>
      <c r="Q470" s="218"/>
      <c r="R470" s="218"/>
    </row>
    <row r="471" spans="1:18" ht="15.75" customHeight="1" x14ac:dyDescent="0.25">
      <c r="A471" s="218"/>
      <c r="B471" s="221"/>
      <c r="C471" s="221"/>
      <c r="D471" s="221"/>
      <c r="E471" s="218"/>
      <c r="F471" s="220"/>
      <c r="G471" s="218"/>
      <c r="H471" s="219"/>
      <c r="I471" s="218"/>
      <c r="J471" s="218"/>
      <c r="K471" s="218"/>
      <c r="L471" s="218"/>
      <c r="M471" s="218"/>
      <c r="N471" s="218"/>
      <c r="O471" s="218"/>
      <c r="P471" s="218"/>
      <c r="Q471" s="218"/>
      <c r="R471" s="218"/>
    </row>
    <row r="472" spans="1:18" ht="15.75" customHeight="1" x14ac:dyDescent="0.25">
      <c r="A472" s="218"/>
      <c r="B472" s="221"/>
      <c r="C472" s="221"/>
      <c r="D472" s="221"/>
      <c r="E472" s="218"/>
      <c r="F472" s="220"/>
      <c r="G472" s="218"/>
      <c r="H472" s="219"/>
      <c r="I472" s="218"/>
      <c r="J472" s="218"/>
      <c r="K472" s="218"/>
      <c r="L472" s="218"/>
      <c r="M472" s="218"/>
      <c r="N472" s="218"/>
      <c r="O472" s="218"/>
      <c r="P472" s="218"/>
      <c r="Q472" s="218"/>
      <c r="R472" s="218"/>
    </row>
    <row r="473" spans="1:18" ht="15.75" customHeight="1" x14ac:dyDescent="0.25">
      <c r="A473" s="218"/>
      <c r="B473" s="221"/>
      <c r="C473" s="221"/>
      <c r="D473" s="221"/>
      <c r="E473" s="218"/>
      <c r="F473" s="220"/>
      <c r="G473" s="218"/>
      <c r="H473" s="219"/>
      <c r="I473" s="218"/>
      <c r="J473" s="218"/>
      <c r="K473" s="218"/>
      <c r="L473" s="218"/>
      <c r="M473" s="218"/>
      <c r="N473" s="218"/>
      <c r="O473" s="218"/>
      <c r="P473" s="218"/>
      <c r="Q473" s="218"/>
      <c r="R473" s="218"/>
    </row>
    <row r="474" spans="1:18" ht="15.75" customHeight="1" x14ac:dyDescent="0.25">
      <c r="A474" s="218"/>
      <c r="B474" s="221"/>
      <c r="C474" s="221"/>
      <c r="D474" s="221"/>
      <c r="E474" s="218"/>
      <c r="F474" s="220"/>
      <c r="G474" s="218"/>
      <c r="H474" s="219"/>
      <c r="I474" s="218"/>
      <c r="J474" s="218"/>
      <c r="K474" s="218"/>
      <c r="L474" s="218"/>
      <c r="M474" s="218"/>
      <c r="N474" s="218"/>
      <c r="O474" s="218"/>
      <c r="P474" s="218"/>
      <c r="Q474" s="218"/>
      <c r="R474" s="218"/>
    </row>
    <row r="475" spans="1:18" ht="15.75" customHeight="1" x14ac:dyDescent="0.25">
      <c r="A475" s="218"/>
      <c r="B475" s="221"/>
      <c r="C475" s="221"/>
      <c r="D475" s="221"/>
      <c r="E475" s="218"/>
      <c r="F475" s="220"/>
      <c r="G475" s="218"/>
      <c r="H475" s="219"/>
      <c r="I475" s="218"/>
      <c r="J475" s="218"/>
      <c r="K475" s="218"/>
      <c r="L475" s="218"/>
      <c r="M475" s="218"/>
      <c r="N475" s="218"/>
      <c r="O475" s="218"/>
      <c r="P475" s="218"/>
      <c r="Q475" s="218"/>
      <c r="R475" s="218"/>
    </row>
    <row r="476" spans="1:18" ht="15.75" customHeight="1" x14ac:dyDescent="0.25">
      <c r="A476" s="218"/>
      <c r="B476" s="221"/>
      <c r="C476" s="221"/>
      <c r="D476" s="221"/>
      <c r="E476" s="218"/>
      <c r="F476" s="220"/>
      <c r="G476" s="218"/>
      <c r="H476" s="219"/>
      <c r="I476" s="218"/>
      <c r="J476" s="218"/>
      <c r="K476" s="218"/>
      <c r="L476" s="218"/>
      <c r="M476" s="218"/>
      <c r="N476" s="218"/>
      <c r="O476" s="218"/>
      <c r="P476" s="218"/>
      <c r="Q476" s="218"/>
      <c r="R476" s="218"/>
    </row>
    <row r="477" spans="1:18" ht="15.75" customHeight="1" x14ac:dyDescent="0.25">
      <c r="A477" s="218"/>
      <c r="B477" s="221"/>
      <c r="C477" s="221"/>
      <c r="D477" s="221"/>
      <c r="E477" s="218"/>
      <c r="F477" s="220"/>
      <c r="G477" s="218"/>
      <c r="H477" s="219"/>
      <c r="I477" s="218"/>
      <c r="J477" s="218"/>
      <c r="K477" s="218"/>
      <c r="L477" s="218"/>
      <c r="M477" s="218"/>
      <c r="N477" s="218"/>
      <c r="O477" s="218"/>
      <c r="P477" s="218"/>
      <c r="Q477" s="218"/>
      <c r="R477" s="218"/>
    </row>
    <row r="478" spans="1:18" ht="15.75" customHeight="1" x14ac:dyDescent="0.25">
      <c r="A478" s="218"/>
      <c r="B478" s="221"/>
      <c r="C478" s="221"/>
      <c r="D478" s="221"/>
      <c r="E478" s="218"/>
      <c r="F478" s="220"/>
      <c r="G478" s="218"/>
      <c r="H478" s="219"/>
      <c r="I478" s="218"/>
      <c r="J478" s="218"/>
      <c r="K478" s="218"/>
      <c r="L478" s="218"/>
      <c r="M478" s="218"/>
      <c r="N478" s="218"/>
      <c r="O478" s="218"/>
      <c r="P478" s="218"/>
      <c r="Q478" s="218"/>
      <c r="R478" s="218"/>
    </row>
    <row r="479" spans="1:18" ht="15.75" customHeight="1" x14ac:dyDescent="0.25">
      <c r="A479" s="218"/>
      <c r="B479" s="221"/>
      <c r="C479" s="221"/>
      <c r="D479" s="221"/>
      <c r="E479" s="218"/>
      <c r="F479" s="220"/>
      <c r="G479" s="218"/>
      <c r="H479" s="219"/>
      <c r="I479" s="218"/>
      <c r="J479" s="218"/>
      <c r="K479" s="218"/>
      <c r="L479" s="218"/>
      <c r="M479" s="218"/>
      <c r="N479" s="218"/>
      <c r="O479" s="218"/>
      <c r="P479" s="218"/>
      <c r="Q479" s="218"/>
      <c r="R479" s="218"/>
    </row>
    <row r="480" spans="1:18" ht="15.75" customHeight="1" x14ac:dyDescent="0.25">
      <c r="A480" s="218"/>
      <c r="B480" s="221"/>
      <c r="C480" s="221"/>
      <c r="D480" s="221"/>
      <c r="E480" s="218"/>
      <c r="F480" s="220"/>
      <c r="G480" s="218"/>
      <c r="H480" s="219"/>
      <c r="I480" s="218"/>
      <c r="J480" s="218"/>
      <c r="K480" s="218"/>
      <c r="L480" s="218"/>
      <c r="M480" s="218"/>
      <c r="N480" s="218"/>
      <c r="O480" s="218"/>
      <c r="P480" s="218"/>
      <c r="Q480" s="218"/>
      <c r="R480" s="218"/>
    </row>
    <row r="481" spans="1:18" ht="15.75" customHeight="1" x14ac:dyDescent="0.25">
      <c r="A481" s="218"/>
      <c r="B481" s="221"/>
      <c r="C481" s="221"/>
      <c r="D481" s="221"/>
      <c r="E481" s="218"/>
      <c r="F481" s="220"/>
      <c r="G481" s="218"/>
      <c r="H481" s="219"/>
      <c r="I481" s="218"/>
      <c r="J481" s="218"/>
      <c r="K481" s="218"/>
      <c r="L481" s="218"/>
      <c r="M481" s="218"/>
      <c r="N481" s="218"/>
      <c r="O481" s="218"/>
      <c r="P481" s="218"/>
      <c r="Q481" s="218"/>
      <c r="R481" s="218"/>
    </row>
    <row r="482" spans="1:18" ht="15.75" customHeight="1" x14ac:dyDescent="0.25">
      <c r="A482" s="218"/>
      <c r="B482" s="221"/>
      <c r="C482" s="221"/>
      <c r="D482" s="221"/>
      <c r="E482" s="218"/>
      <c r="F482" s="220"/>
      <c r="G482" s="218"/>
      <c r="H482" s="219"/>
      <c r="I482" s="218"/>
      <c r="J482" s="218"/>
      <c r="K482" s="218"/>
      <c r="L482" s="218"/>
      <c r="M482" s="218"/>
      <c r="N482" s="218"/>
      <c r="O482" s="218"/>
      <c r="P482" s="218"/>
      <c r="Q482" s="218"/>
      <c r="R482" s="218"/>
    </row>
    <row r="483" spans="1:18" ht="15.75" customHeight="1" x14ac:dyDescent="0.25">
      <c r="A483" s="218"/>
      <c r="B483" s="221"/>
      <c r="C483" s="221"/>
      <c r="D483" s="221"/>
      <c r="E483" s="218"/>
      <c r="F483" s="220"/>
      <c r="G483" s="218"/>
      <c r="H483" s="219"/>
      <c r="I483" s="218"/>
      <c r="J483" s="218"/>
      <c r="K483" s="218"/>
      <c r="L483" s="218"/>
      <c r="M483" s="218"/>
      <c r="N483" s="218"/>
      <c r="O483" s="218"/>
      <c r="P483" s="218"/>
      <c r="Q483" s="218"/>
      <c r="R483" s="218"/>
    </row>
    <row r="484" spans="1:18" ht="15.75" customHeight="1" x14ac:dyDescent="0.25">
      <c r="A484" s="218"/>
      <c r="B484" s="221"/>
      <c r="C484" s="221"/>
      <c r="D484" s="221"/>
      <c r="E484" s="218"/>
      <c r="F484" s="220"/>
      <c r="G484" s="218"/>
      <c r="H484" s="219"/>
      <c r="I484" s="218"/>
      <c r="J484" s="218"/>
      <c r="K484" s="218"/>
      <c r="L484" s="218"/>
      <c r="M484" s="218"/>
      <c r="N484" s="218"/>
      <c r="O484" s="218"/>
      <c r="P484" s="218"/>
      <c r="Q484" s="218"/>
      <c r="R484" s="218"/>
    </row>
    <row r="485" spans="1:18" ht="15.75" customHeight="1" x14ac:dyDescent="0.25">
      <c r="A485" s="218"/>
      <c r="B485" s="221"/>
      <c r="C485" s="221"/>
      <c r="D485" s="221"/>
      <c r="E485" s="218"/>
      <c r="F485" s="220"/>
      <c r="G485" s="218"/>
      <c r="H485" s="219"/>
      <c r="I485" s="218"/>
      <c r="J485" s="218"/>
      <c r="K485" s="218"/>
      <c r="L485" s="218"/>
      <c r="M485" s="218"/>
      <c r="N485" s="218"/>
      <c r="O485" s="218"/>
      <c r="P485" s="218"/>
      <c r="Q485" s="218"/>
      <c r="R485" s="218"/>
    </row>
    <row r="486" spans="1:18" ht="15.75" customHeight="1" x14ac:dyDescent="0.25">
      <c r="A486" s="218"/>
      <c r="B486" s="221"/>
      <c r="C486" s="221"/>
      <c r="D486" s="221"/>
      <c r="E486" s="218"/>
      <c r="F486" s="220"/>
      <c r="G486" s="218"/>
      <c r="H486" s="219"/>
      <c r="I486" s="218"/>
      <c r="J486" s="218"/>
      <c r="K486" s="218"/>
      <c r="L486" s="218"/>
      <c r="M486" s="218"/>
      <c r="N486" s="218"/>
      <c r="O486" s="218"/>
      <c r="P486" s="218"/>
      <c r="Q486" s="218"/>
      <c r="R486" s="218"/>
    </row>
    <row r="487" spans="1:18" ht="15.75" customHeight="1" x14ac:dyDescent="0.25">
      <c r="A487" s="218"/>
      <c r="B487" s="221"/>
      <c r="C487" s="221"/>
      <c r="D487" s="221"/>
      <c r="E487" s="218"/>
      <c r="F487" s="220"/>
      <c r="G487" s="218"/>
      <c r="H487" s="219"/>
      <c r="I487" s="218"/>
      <c r="J487" s="218"/>
      <c r="K487" s="218"/>
      <c r="L487" s="218"/>
      <c r="M487" s="218"/>
      <c r="N487" s="218"/>
      <c r="O487" s="218"/>
      <c r="P487" s="218"/>
      <c r="Q487" s="218"/>
      <c r="R487" s="218"/>
    </row>
    <row r="488" spans="1:18" ht="15.75" customHeight="1" x14ac:dyDescent="0.25">
      <c r="A488" s="218"/>
      <c r="B488" s="221"/>
      <c r="C488" s="221"/>
      <c r="D488" s="221"/>
      <c r="E488" s="218"/>
      <c r="F488" s="220"/>
      <c r="G488" s="218"/>
      <c r="H488" s="219"/>
      <c r="I488" s="218"/>
      <c r="J488" s="218"/>
      <c r="K488" s="218"/>
      <c r="L488" s="218"/>
      <c r="M488" s="218"/>
      <c r="N488" s="218"/>
      <c r="O488" s="218"/>
      <c r="P488" s="218"/>
      <c r="Q488" s="218"/>
      <c r="R488" s="218"/>
    </row>
    <row r="489" spans="1:18" ht="15.75" customHeight="1" x14ac:dyDescent="0.25">
      <c r="A489" s="218"/>
      <c r="B489" s="221"/>
      <c r="C489" s="221"/>
      <c r="D489" s="221"/>
      <c r="E489" s="218"/>
      <c r="F489" s="220"/>
      <c r="G489" s="218"/>
      <c r="H489" s="219"/>
      <c r="I489" s="218"/>
      <c r="J489" s="218"/>
      <c r="K489" s="218"/>
      <c r="L489" s="218"/>
      <c r="M489" s="218"/>
      <c r="N489" s="218"/>
      <c r="O489" s="218"/>
      <c r="P489" s="218"/>
      <c r="Q489" s="218"/>
      <c r="R489" s="218"/>
    </row>
    <row r="490" spans="1:18" ht="15.75" customHeight="1" x14ac:dyDescent="0.25">
      <c r="A490" s="218"/>
      <c r="B490" s="221"/>
      <c r="C490" s="221"/>
      <c r="D490" s="221"/>
      <c r="E490" s="218"/>
      <c r="F490" s="220"/>
      <c r="G490" s="218"/>
      <c r="H490" s="219"/>
      <c r="I490" s="218"/>
      <c r="J490" s="218"/>
      <c r="K490" s="218"/>
      <c r="L490" s="218"/>
      <c r="M490" s="218"/>
      <c r="N490" s="218"/>
      <c r="O490" s="218"/>
      <c r="P490" s="218"/>
      <c r="Q490" s="218"/>
      <c r="R490" s="218"/>
    </row>
    <row r="491" spans="1:18" ht="15.75" customHeight="1" x14ac:dyDescent="0.25">
      <c r="A491" s="218"/>
      <c r="B491" s="221"/>
      <c r="C491" s="221"/>
      <c r="D491" s="221"/>
      <c r="E491" s="218"/>
      <c r="F491" s="220"/>
      <c r="G491" s="218"/>
      <c r="H491" s="219"/>
      <c r="I491" s="218"/>
      <c r="J491" s="218"/>
      <c r="K491" s="218"/>
      <c r="L491" s="218"/>
      <c r="M491" s="218"/>
      <c r="N491" s="218"/>
      <c r="O491" s="218"/>
      <c r="P491" s="218"/>
      <c r="Q491" s="218"/>
      <c r="R491" s="218"/>
    </row>
    <row r="492" spans="1:18" ht="15.75" customHeight="1" x14ac:dyDescent="0.25">
      <c r="A492" s="218"/>
      <c r="B492" s="221"/>
      <c r="C492" s="221"/>
      <c r="D492" s="221"/>
      <c r="E492" s="218"/>
      <c r="F492" s="220"/>
      <c r="G492" s="218"/>
      <c r="H492" s="219"/>
      <c r="I492" s="218"/>
      <c r="J492" s="218"/>
      <c r="K492" s="218"/>
      <c r="L492" s="218"/>
      <c r="M492" s="218"/>
      <c r="N492" s="218"/>
      <c r="O492" s="218"/>
      <c r="P492" s="218"/>
      <c r="Q492" s="218"/>
      <c r="R492" s="218"/>
    </row>
    <row r="493" spans="1:18" ht="15.75" customHeight="1" x14ac:dyDescent="0.25">
      <c r="A493" s="218"/>
      <c r="B493" s="221"/>
      <c r="C493" s="221"/>
      <c r="D493" s="221"/>
      <c r="E493" s="218"/>
      <c r="F493" s="220"/>
      <c r="G493" s="218"/>
      <c r="H493" s="219"/>
      <c r="I493" s="218"/>
      <c r="J493" s="218"/>
      <c r="K493" s="218"/>
      <c r="L493" s="218"/>
      <c r="M493" s="218"/>
      <c r="N493" s="218"/>
      <c r="O493" s="218"/>
      <c r="P493" s="218"/>
      <c r="Q493" s="218"/>
      <c r="R493" s="218"/>
    </row>
    <row r="494" spans="1:18" ht="15.75" customHeight="1" x14ac:dyDescent="0.25">
      <c r="A494" s="218"/>
      <c r="B494" s="221"/>
      <c r="C494" s="221"/>
      <c r="D494" s="221"/>
      <c r="E494" s="218"/>
      <c r="F494" s="220"/>
      <c r="G494" s="218"/>
      <c r="H494" s="219"/>
      <c r="I494" s="218"/>
      <c r="J494" s="218"/>
      <c r="K494" s="218"/>
      <c r="L494" s="218"/>
      <c r="M494" s="218"/>
      <c r="N494" s="218"/>
      <c r="O494" s="218"/>
      <c r="P494" s="218"/>
      <c r="Q494" s="218"/>
      <c r="R494" s="218"/>
    </row>
    <row r="495" spans="1:18" ht="15.75" customHeight="1" x14ac:dyDescent="0.25">
      <c r="A495" s="218"/>
      <c r="B495" s="221"/>
      <c r="C495" s="221"/>
      <c r="D495" s="221"/>
      <c r="E495" s="218"/>
      <c r="F495" s="220"/>
      <c r="G495" s="218"/>
      <c r="H495" s="219"/>
      <c r="I495" s="218"/>
      <c r="J495" s="218"/>
      <c r="K495" s="218"/>
      <c r="L495" s="218"/>
      <c r="M495" s="218"/>
      <c r="N495" s="218"/>
      <c r="O495" s="218"/>
      <c r="P495" s="218"/>
      <c r="Q495" s="218"/>
      <c r="R495" s="218"/>
    </row>
    <row r="496" spans="1:18" ht="15.75" customHeight="1" x14ac:dyDescent="0.25">
      <c r="A496" s="218"/>
      <c r="B496" s="221"/>
      <c r="C496" s="221"/>
      <c r="D496" s="221"/>
      <c r="E496" s="218"/>
      <c r="F496" s="220"/>
      <c r="G496" s="218"/>
      <c r="H496" s="219"/>
      <c r="I496" s="218"/>
      <c r="J496" s="218"/>
      <c r="K496" s="218"/>
      <c r="L496" s="218"/>
      <c r="M496" s="218"/>
      <c r="N496" s="218"/>
      <c r="O496" s="218"/>
      <c r="P496" s="218"/>
      <c r="Q496" s="218"/>
      <c r="R496" s="218"/>
    </row>
    <row r="497" spans="1:18" ht="15.75" customHeight="1" x14ac:dyDescent="0.25">
      <c r="A497" s="218"/>
      <c r="B497" s="221"/>
      <c r="C497" s="221"/>
      <c r="D497" s="221"/>
      <c r="E497" s="218"/>
      <c r="F497" s="220"/>
      <c r="G497" s="218"/>
      <c r="H497" s="219"/>
      <c r="I497" s="218"/>
      <c r="J497" s="218"/>
      <c r="K497" s="218"/>
      <c r="L497" s="218"/>
      <c r="M497" s="218"/>
      <c r="N497" s="218"/>
      <c r="O497" s="218"/>
      <c r="P497" s="218"/>
      <c r="Q497" s="218"/>
      <c r="R497" s="218"/>
    </row>
    <row r="498" spans="1:18" ht="15.75" customHeight="1" x14ac:dyDescent="0.25">
      <c r="A498" s="218"/>
      <c r="B498" s="221"/>
      <c r="C498" s="221"/>
      <c r="D498" s="221"/>
      <c r="E498" s="218"/>
      <c r="F498" s="220"/>
      <c r="G498" s="218"/>
      <c r="H498" s="219"/>
      <c r="I498" s="218"/>
      <c r="J498" s="218"/>
      <c r="K498" s="218"/>
      <c r="L498" s="218"/>
      <c r="M498" s="218"/>
      <c r="N498" s="218"/>
      <c r="O498" s="218"/>
      <c r="P498" s="218"/>
      <c r="Q498" s="218"/>
      <c r="R498" s="218"/>
    </row>
    <row r="499" spans="1:18" ht="15.75" customHeight="1" x14ac:dyDescent="0.25">
      <c r="A499" s="218"/>
      <c r="B499" s="221"/>
      <c r="C499" s="221"/>
      <c r="D499" s="221"/>
      <c r="E499" s="218"/>
      <c r="F499" s="220"/>
      <c r="G499" s="218"/>
      <c r="H499" s="219"/>
      <c r="I499" s="218"/>
      <c r="J499" s="218"/>
      <c r="K499" s="218"/>
      <c r="L499" s="218"/>
      <c r="M499" s="218"/>
      <c r="N499" s="218"/>
      <c r="O499" s="218"/>
      <c r="P499" s="218"/>
      <c r="Q499" s="218"/>
      <c r="R499" s="218"/>
    </row>
    <row r="500" spans="1:18" ht="15.75" customHeight="1" x14ac:dyDescent="0.25">
      <c r="A500" s="218"/>
      <c r="B500" s="221"/>
      <c r="C500" s="221"/>
      <c r="D500" s="221"/>
      <c r="E500" s="218"/>
      <c r="F500" s="220"/>
      <c r="G500" s="218"/>
      <c r="H500" s="219"/>
      <c r="I500" s="218"/>
      <c r="J500" s="218"/>
      <c r="K500" s="218"/>
      <c r="L500" s="218"/>
      <c r="M500" s="218"/>
      <c r="N500" s="218"/>
      <c r="O500" s="218"/>
      <c r="P500" s="218"/>
      <c r="Q500" s="218"/>
      <c r="R500" s="218"/>
    </row>
    <row r="501" spans="1:18" ht="15.75" customHeight="1" x14ac:dyDescent="0.25">
      <c r="A501" s="218"/>
      <c r="B501" s="221"/>
      <c r="C501" s="221"/>
      <c r="D501" s="221"/>
      <c r="E501" s="218"/>
      <c r="F501" s="220"/>
      <c r="G501" s="218"/>
      <c r="H501" s="219"/>
      <c r="I501" s="218"/>
      <c r="J501" s="218"/>
      <c r="K501" s="218"/>
      <c r="L501" s="218"/>
      <c r="M501" s="218"/>
      <c r="N501" s="218"/>
      <c r="O501" s="218"/>
      <c r="P501" s="218"/>
      <c r="Q501" s="218"/>
      <c r="R501" s="218"/>
    </row>
    <row r="502" spans="1:18" ht="15.75" customHeight="1" x14ac:dyDescent="0.25">
      <c r="A502" s="218"/>
      <c r="B502" s="221"/>
      <c r="C502" s="221"/>
      <c r="D502" s="221"/>
      <c r="E502" s="218"/>
      <c r="F502" s="220"/>
      <c r="G502" s="218"/>
      <c r="H502" s="219"/>
      <c r="I502" s="218"/>
      <c r="J502" s="218"/>
      <c r="K502" s="218"/>
      <c r="L502" s="218"/>
      <c r="M502" s="218"/>
      <c r="N502" s="218"/>
      <c r="O502" s="218"/>
      <c r="P502" s="218"/>
      <c r="Q502" s="218"/>
      <c r="R502" s="218"/>
    </row>
    <row r="503" spans="1:18" ht="15.75" customHeight="1" x14ac:dyDescent="0.25">
      <c r="A503" s="218"/>
      <c r="B503" s="221"/>
      <c r="C503" s="221"/>
      <c r="D503" s="221"/>
      <c r="E503" s="218"/>
      <c r="F503" s="220"/>
      <c r="G503" s="218"/>
      <c r="H503" s="219"/>
      <c r="I503" s="218"/>
      <c r="J503" s="218"/>
      <c r="K503" s="218"/>
      <c r="L503" s="218"/>
      <c r="M503" s="218"/>
      <c r="N503" s="218"/>
      <c r="O503" s="218"/>
      <c r="P503" s="218"/>
      <c r="Q503" s="218"/>
      <c r="R503" s="218"/>
    </row>
    <row r="504" spans="1:18" ht="15.75" customHeight="1" x14ac:dyDescent="0.25">
      <c r="A504" s="218"/>
      <c r="B504" s="221"/>
      <c r="C504" s="221"/>
      <c r="D504" s="221"/>
      <c r="E504" s="218"/>
      <c r="F504" s="220"/>
      <c r="G504" s="218"/>
      <c r="H504" s="219"/>
      <c r="I504" s="218"/>
      <c r="J504" s="218"/>
      <c r="K504" s="218"/>
      <c r="L504" s="218"/>
      <c r="M504" s="218"/>
      <c r="N504" s="218"/>
      <c r="O504" s="218"/>
      <c r="P504" s="218"/>
      <c r="Q504" s="218"/>
      <c r="R504" s="218"/>
    </row>
    <row r="505" spans="1:18" ht="15.75" customHeight="1" x14ac:dyDescent="0.25">
      <c r="A505" s="218"/>
      <c r="B505" s="221"/>
      <c r="C505" s="221"/>
      <c r="D505" s="221"/>
      <c r="E505" s="218"/>
      <c r="F505" s="220"/>
      <c r="G505" s="218"/>
      <c r="H505" s="219"/>
      <c r="I505" s="218"/>
      <c r="J505" s="218"/>
      <c r="K505" s="218"/>
      <c r="L505" s="218"/>
      <c r="M505" s="218"/>
      <c r="N505" s="218"/>
      <c r="O505" s="218"/>
      <c r="P505" s="218"/>
      <c r="Q505" s="218"/>
      <c r="R505" s="218"/>
    </row>
    <row r="506" spans="1:18" ht="15.75" customHeight="1" x14ac:dyDescent="0.25">
      <c r="A506" s="218"/>
      <c r="B506" s="221"/>
      <c r="C506" s="221"/>
      <c r="D506" s="221"/>
      <c r="E506" s="218"/>
      <c r="F506" s="220"/>
      <c r="G506" s="218"/>
      <c r="H506" s="219"/>
      <c r="I506" s="218"/>
      <c r="J506" s="218"/>
      <c r="K506" s="218"/>
      <c r="L506" s="218"/>
      <c r="M506" s="218"/>
      <c r="N506" s="218"/>
      <c r="O506" s="218"/>
      <c r="P506" s="218"/>
      <c r="Q506" s="218"/>
      <c r="R506" s="218"/>
    </row>
    <row r="507" spans="1:18" ht="15.75" customHeight="1" x14ac:dyDescent="0.25">
      <c r="A507" s="218"/>
      <c r="B507" s="221"/>
      <c r="C507" s="221"/>
      <c r="D507" s="221"/>
      <c r="E507" s="218"/>
      <c r="F507" s="220"/>
      <c r="G507" s="218"/>
      <c r="H507" s="219"/>
      <c r="I507" s="218"/>
      <c r="J507" s="218"/>
      <c r="K507" s="218"/>
      <c r="L507" s="218"/>
      <c r="M507" s="218"/>
      <c r="N507" s="218"/>
      <c r="O507" s="218"/>
      <c r="P507" s="218"/>
      <c r="Q507" s="218"/>
      <c r="R507" s="218"/>
    </row>
    <row r="508" spans="1:18" ht="15.75" customHeight="1" x14ac:dyDescent="0.25">
      <c r="A508" s="218"/>
      <c r="B508" s="221"/>
      <c r="C508" s="221"/>
      <c r="D508" s="221"/>
      <c r="E508" s="218"/>
      <c r="F508" s="220"/>
      <c r="G508" s="218"/>
      <c r="H508" s="219"/>
      <c r="I508" s="218"/>
      <c r="J508" s="218"/>
      <c r="K508" s="218"/>
      <c r="L508" s="218"/>
      <c r="M508" s="218"/>
      <c r="N508" s="218"/>
      <c r="O508" s="218"/>
      <c r="P508" s="218"/>
      <c r="Q508" s="218"/>
      <c r="R508" s="218"/>
    </row>
    <row r="509" spans="1:18" ht="15.75" customHeight="1" x14ac:dyDescent="0.25">
      <c r="A509" s="218"/>
      <c r="B509" s="221"/>
      <c r="C509" s="221"/>
      <c r="D509" s="221"/>
      <c r="E509" s="218"/>
      <c r="F509" s="220"/>
      <c r="G509" s="218"/>
      <c r="H509" s="219"/>
      <c r="I509" s="218"/>
      <c r="J509" s="218"/>
      <c r="K509" s="218"/>
      <c r="L509" s="218"/>
      <c r="M509" s="218"/>
      <c r="N509" s="218"/>
      <c r="O509" s="218"/>
      <c r="P509" s="218"/>
      <c r="Q509" s="218"/>
      <c r="R509" s="218"/>
    </row>
    <row r="510" spans="1:18" ht="15.75" customHeight="1" x14ac:dyDescent="0.25">
      <c r="A510" s="218"/>
      <c r="B510" s="221"/>
      <c r="C510" s="221"/>
      <c r="D510" s="221"/>
      <c r="E510" s="218"/>
      <c r="F510" s="220"/>
      <c r="G510" s="218"/>
      <c r="H510" s="219"/>
      <c r="I510" s="218"/>
      <c r="J510" s="218"/>
      <c r="K510" s="218"/>
      <c r="L510" s="218"/>
      <c r="M510" s="218"/>
      <c r="N510" s="218"/>
      <c r="O510" s="218"/>
      <c r="P510" s="218"/>
      <c r="Q510" s="218"/>
      <c r="R510" s="218"/>
    </row>
    <row r="511" spans="1:18" ht="15.75" customHeight="1" x14ac:dyDescent="0.25">
      <c r="A511" s="218"/>
      <c r="B511" s="221"/>
      <c r="C511" s="221"/>
      <c r="D511" s="221"/>
      <c r="E511" s="218"/>
      <c r="F511" s="220"/>
      <c r="G511" s="218"/>
      <c r="H511" s="219"/>
      <c r="I511" s="218"/>
      <c r="J511" s="218"/>
      <c r="K511" s="218"/>
      <c r="L511" s="218"/>
      <c r="M511" s="218"/>
      <c r="N511" s="218"/>
      <c r="O511" s="218"/>
      <c r="P511" s="218"/>
      <c r="Q511" s="218"/>
      <c r="R511" s="218"/>
    </row>
    <row r="512" spans="1:18" ht="15.75" customHeight="1" x14ac:dyDescent="0.25">
      <c r="A512" s="218"/>
      <c r="B512" s="221"/>
      <c r="C512" s="221"/>
      <c r="D512" s="221"/>
      <c r="E512" s="218"/>
      <c r="F512" s="220"/>
      <c r="G512" s="218"/>
      <c r="H512" s="219"/>
      <c r="I512" s="218"/>
      <c r="J512" s="218"/>
      <c r="K512" s="218"/>
      <c r="L512" s="218"/>
      <c r="M512" s="218"/>
      <c r="N512" s="218"/>
      <c r="O512" s="218"/>
      <c r="P512" s="218"/>
      <c r="Q512" s="218"/>
      <c r="R512" s="218"/>
    </row>
    <row r="513" spans="1:18" ht="15.75" customHeight="1" x14ac:dyDescent="0.25">
      <c r="A513" s="218"/>
      <c r="B513" s="221"/>
      <c r="C513" s="221"/>
      <c r="D513" s="221"/>
      <c r="E513" s="218"/>
      <c r="F513" s="220"/>
      <c r="G513" s="218"/>
      <c r="H513" s="219"/>
      <c r="I513" s="218"/>
      <c r="J513" s="218"/>
      <c r="K513" s="218"/>
      <c r="L513" s="218"/>
      <c r="M513" s="218"/>
      <c r="N513" s="218"/>
      <c r="O513" s="218"/>
      <c r="P513" s="218"/>
      <c r="Q513" s="218"/>
      <c r="R513" s="218"/>
    </row>
    <row r="514" spans="1:18" ht="15.75" customHeight="1" x14ac:dyDescent="0.25">
      <c r="A514" s="218"/>
      <c r="B514" s="221"/>
      <c r="C514" s="221"/>
      <c r="D514" s="221"/>
      <c r="E514" s="218"/>
      <c r="F514" s="220"/>
      <c r="G514" s="218"/>
      <c r="H514" s="219"/>
      <c r="I514" s="218"/>
      <c r="J514" s="218"/>
      <c r="K514" s="218"/>
      <c r="L514" s="218"/>
      <c r="M514" s="218"/>
      <c r="N514" s="218"/>
      <c r="O514" s="218"/>
      <c r="P514" s="218"/>
      <c r="Q514" s="218"/>
      <c r="R514" s="218"/>
    </row>
    <row r="515" spans="1:18" ht="15.75" customHeight="1" x14ac:dyDescent="0.25">
      <c r="A515" s="218"/>
      <c r="B515" s="221"/>
      <c r="C515" s="221"/>
      <c r="D515" s="221"/>
      <c r="E515" s="218"/>
      <c r="F515" s="220"/>
      <c r="G515" s="218"/>
      <c r="H515" s="219"/>
      <c r="I515" s="218"/>
      <c r="J515" s="218"/>
      <c r="K515" s="218"/>
      <c r="L515" s="218"/>
      <c r="M515" s="218"/>
      <c r="N515" s="218"/>
      <c r="O515" s="218"/>
      <c r="P515" s="218"/>
      <c r="Q515" s="218"/>
      <c r="R515" s="218"/>
    </row>
    <row r="516" spans="1:18" ht="15.75" customHeight="1" x14ac:dyDescent="0.25">
      <c r="A516" s="218"/>
      <c r="B516" s="221"/>
      <c r="C516" s="221"/>
      <c r="D516" s="221"/>
      <c r="E516" s="218"/>
      <c r="F516" s="220"/>
      <c r="G516" s="218"/>
      <c r="H516" s="219"/>
      <c r="I516" s="218"/>
      <c r="J516" s="218"/>
      <c r="K516" s="218"/>
      <c r="L516" s="218"/>
      <c r="M516" s="218"/>
      <c r="N516" s="218"/>
      <c r="O516" s="218"/>
      <c r="P516" s="218"/>
      <c r="Q516" s="218"/>
      <c r="R516" s="218"/>
    </row>
    <row r="517" spans="1:18" ht="15.75" customHeight="1" x14ac:dyDescent="0.25">
      <c r="A517" s="218"/>
      <c r="B517" s="221"/>
      <c r="C517" s="221"/>
      <c r="D517" s="221"/>
      <c r="E517" s="218"/>
      <c r="F517" s="220"/>
      <c r="G517" s="218"/>
      <c r="H517" s="219"/>
      <c r="I517" s="218"/>
      <c r="J517" s="218"/>
      <c r="K517" s="218"/>
      <c r="L517" s="218"/>
      <c r="M517" s="218"/>
      <c r="N517" s="218"/>
      <c r="O517" s="218"/>
      <c r="P517" s="218"/>
      <c r="Q517" s="218"/>
      <c r="R517" s="218"/>
    </row>
    <row r="518" spans="1:18" ht="15.75" customHeight="1" x14ac:dyDescent="0.25">
      <c r="A518" s="218"/>
      <c r="B518" s="221"/>
      <c r="C518" s="221"/>
      <c r="D518" s="221"/>
      <c r="E518" s="218"/>
      <c r="F518" s="220"/>
      <c r="G518" s="218"/>
      <c r="H518" s="219"/>
      <c r="I518" s="218"/>
      <c r="J518" s="218"/>
      <c r="K518" s="218"/>
      <c r="L518" s="218"/>
      <c r="M518" s="218"/>
      <c r="N518" s="218"/>
      <c r="O518" s="218"/>
      <c r="P518" s="218"/>
      <c r="Q518" s="218"/>
      <c r="R518" s="218"/>
    </row>
    <row r="519" spans="1:18" ht="15.75" customHeight="1" x14ac:dyDescent="0.25">
      <c r="A519" s="218"/>
      <c r="B519" s="221"/>
      <c r="C519" s="221"/>
      <c r="D519" s="221"/>
      <c r="E519" s="218"/>
      <c r="F519" s="220"/>
      <c r="G519" s="218"/>
      <c r="H519" s="219"/>
      <c r="I519" s="218"/>
      <c r="J519" s="218"/>
      <c r="K519" s="218"/>
      <c r="L519" s="218"/>
      <c r="M519" s="218"/>
      <c r="N519" s="218"/>
      <c r="O519" s="218"/>
      <c r="P519" s="218"/>
      <c r="Q519" s="218"/>
      <c r="R519" s="218"/>
    </row>
    <row r="520" spans="1:18" ht="15.75" customHeight="1" x14ac:dyDescent="0.25">
      <c r="A520" s="218"/>
      <c r="B520" s="221"/>
      <c r="C520" s="221"/>
      <c r="D520" s="221"/>
      <c r="E520" s="218"/>
      <c r="F520" s="220"/>
      <c r="G520" s="218"/>
      <c r="H520" s="219"/>
      <c r="I520" s="218"/>
      <c r="J520" s="218"/>
      <c r="K520" s="218"/>
      <c r="L520" s="218"/>
      <c r="M520" s="218"/>
      <c r="N520" s="218"/>
      <c r="O520" s="218"/>
      <c r="P520" s="218"/>
      <c r="Q520" s="218"/>
      <c r="R520" s="218"/>
    </row>
    <row r="521" spans="1:18" ht="15.75" customHeight="1" x14ac:dyDescent="0.25">
      <c r="A521" s="218"/>
      <c r="B521" s="221"/>
      <c r="C521" s="221"/>
      <c r="D521" s="221"/>
      <c r="E521" s="218"/>
      <c r="F521" s="220"/>
      <c r="G521" s="218"/>
      <c r="H521" s="219"/>
      <c r="I521" s="218"/>
      <c r="J521" s="218"/>
      <c r="K521" s="218"/>
      <c r="L521" s="218"/>
      <c r="M521" s="218"/>
      <c r="N521" s="218"/>
      <c r="O521" s="218"/>
      <c r="P521" s="218"/>
      <c r="Q521" s="218"/>
      <c r="R521" s="218"/>
    </row>
    <row r="522" spans="1:18" ht="15.75" customHeight="1" x14ac:dyDescent="0.25">
      <c r="A522" s="218"/>
      <c r="B522" s="221"/>
      <c r="C522" s="221"/>
      <c r="D522" s="221"/>
      <c r="E522" s="218"/>
      <c r="F522" s="220"/>
      <c r="G522" s="218"/>
      <c r="H522" s="219"/>
      <c r="I522" s="218"/>
      <c r="J522" s="218"/>
      <c r="K522" s="218"/>
      <c r="L522" s="218"/>
      <c r="M522" s="218"/>
      <c r="N522" s="218"/>
      <c r="O522" s="218"/>
      <c r="P522" s="218"/>
      <c r="Q522" s="218"/>
      <c r="R522" s="218"/>
    </row>
    <row r="523" spans="1:18" ht="15.75" customHeight="1" x14ac:dyDescent="0.25">
      <c r="A523" s="218"/>
      <c r="B523" s="221"/>
      <c r="C523" s="221"/>
      <c r="D523" s="221"/>
      <c r="E523" s="218"/>
      <c r="F523" s="220"/>
      <c r="G523" s="218"/>
      <c r="H523" s="219"/>
      <c r="I523" s="218"/>
      <c r="J523" s="218"/>
      <c r="K523" s="218"/>
      <c r="L523" s="218"/>
      <c r="M523" s="218"/>
      <c r="N523" s="218"/>
      <c r="O523" s="218"/>
      <c r="P523" s="218"/>
      <c r="Q523" s="218"/>
      <c r="R523" s="218"/>
    </row>
    <row r="524" spans="1:18" ht="15.75" customHeight="1" x14ac:dyDescent="0.25">
      <c r="A524" s="218"/>
      <c r="B524" s="221"/>
      <c r="C524" s="221"/>
      <c r="D524" s="221"/>
      <c r="E524" s="218"/>
      <c r="F524" s="220"/>
      <c r="G524" s="218"/>
      <c r="H524" s="219"/>
      <c r="I524" s="218"/>
      <c r="J524" s="218"/>
      <c r="K524" s="218"/>
      <c r="L524" s="218"/>
      <c r="M524" s="218"/>
      <c r="N524" s="218"/>
      <c r="O524" s="218"/>
      <c r="P524" s="218"/>
      <c r="Q524" s="218"/>
      <c r="R524" s="218"/>
    </row>
    <row r="525" spans="1:18" ht="15.75" customHeight="1" x14ac:dyDescent="0.25">
      <c r="A525" s="218"/>
      <c r="B525" s="221"/>
      <c r="C525" s="221"/>
      <c r="D525" s="221"/>
      <c r="E525" s="218"/>
      <c r="F525" s="220"/>
      <c r="G525" s="218"/>
      <c r="H525" s="219"/>
      <c r="I525" s="218"/>
      <c r="J525" s="218"/>
      <c r="K525" s="218"/>
      <c r="L525" s="218"/>
      <c r="M525" s="218"/>
      <c r="N525" s="218"/>
      <c r="O525" s="218"/>
      <c r="P525" s="218"/>
      <c r="Q525" s="218"/>
      <c r="R525" s="218"/>
    </row>
    <row r="526" spans="1:18" ht="15.75" customHeight="1" x14ac:dyDescent="0.25">
      <c r="A526" s="218"/>
      <c r="B526" s="221"/>
      <c r="C526" s="221"/>
      <c r="D526" s="221"/>
      <c r="E526" s="218"/>
      <c r="F526" s="220"/>
      <c r="G526" s="218"/>
      <c r="H526" s="219"/>
      <c r="I526" s="218"/>
      <c r="J526" s="218"/>
      <c r="K526" s="218"/>
      <c r="L526" s="218"/>
      <c r="M526" s="218"/>
      <c r="N526" s="218"/>
      <c r="O526" s="218"/>
      <c r="P526" s="218"/>
      <c r="Q526" s="218"/>
      <c r="R526" s="218"/>
    </row>
    <row r="527" spans="1:18" ht="15.75" customHeight="1" x14ac:dyDescent="0.25">
      <c r="A527" s="218"/>
      <c r="B527" s="221"/>
      <c r="C527" s="221"/>
      <c r="D527" s="221"/>
      <c r="E527" s="218"/>
      <c r="F527" s="220"/>
      <c r="G527" s="218"/>
      <c r="H527" s="219"/>
      <c r="I527" s="218"/>
      <c r="J527" s="218"/>
      <c r="K527" s="218"/>
      <c r="L527" s="218"/>
      <c r="M527" s="218"/>
      <c r="N527" s="218"/>
      <c r="O527" s="218"/>
      <c r="P527" s="218"/>
      <c r="Q527" s="218"/>
      <c r="R527" s="218"/>
    </row>
    <row r="528" spans="1:18" ht="15.75" customHeight="1" x14ac:dyDescent="0.25">
      <c r="A528" s="218"/>
      <c r="B528" s="221"/>
      <c r="C528" s="221"/>
      <c r="D528" s="221"/>
      <c r="E528" s="218"/>
      <c r="F528" s="220"/>
      <c r="G528" s="218"/>
      <c r="H528" s="219"/>
      <c r="I528" s="218"/>
      <c r="J528" s="218"/>
      <c r="K528" s="218"/>
      <c r="L528" s="218"/>
      <c r="M528" s="218"/>
      <c r="N528" s="218"/>
      <c r="O528" s="218"/>
      <c r="P528" s="218"/>
      <c r="Q528" s="218"/>
      <c r="R528" s="218"/>
    </row>
    <row r="529" spans="1:18" ht="15.75" customHeight="1" x14ac:dyDescent="0.25">
      <c r="A529" s="218"/>
      <c r="B529" s="221"/>
      <c r="C529" s="221"/>
      <c r="D529" s="221"/>
      <c r="E529" s="218"/>
      <c r="F529" s="220"/>
      <c r="G529" s="218"/>
      <c r="H529" s="219"/>
      <c r="I529" s="218"/>
      <c r="J529" s="218"/>
      <c r="K529" s="218"/>
      <c r="L529" s="218"/>
      <c r="M529" s="218"/>
      <c r="N529" s="218"/>
      <c r="O529" s="218"/>
      <c r="P529" s="218"/>
      <c r="Q529" s="218"/>
      <c r="R529" s="218"/>
    </row>
    <row r="530" spans="1:18" ht="15.75" customHeight="1" x14ac:dyDescent="0.25">
      <c r="A530" s="218"/>
      <c r="B530" s="221"/>
      <c r="C530" s="221"/>
      <c r="D530" s="221"/>
      <c r="E530" s="218"/>
      <c r="F530" s="220"/>
      <c r="G530" s="218"/>
      <c r="H530" s="219"/>
      <c r="I530" s="218"/>
      <c r="J530" s="218"/>
      <c r="K530" s="218"/>
      <c r="L530" s="218"/>
      <c r="M530" s="218"/>
      <c r="N530" s="218"/>
      <c r="O530" s="218"/>
      <c r="P530" s="218"/>
      <c r="Q530" s="218"/>
      <c r="R530" s="218"/>
    </row>
    <row r="531" spans="1:18" ht="15.75" customHeight="1" x14ac:dyDescent="0.25">
      <c r="A531" s="218"/>
      <c r="B531" s="221"/>
      <c r="C531" s="221"/>
      <c r="D531" s="221"/>
      <c r="E531" s="218"/>
      <c r="F531" s="220"/>
      <c r="G531" s="218"/>
      <c r="H531" s="219"/>
      <c r="I531" s="218"/>
      <c r="J531" s="218"/>
      <c r="K531" s="218"/>
      <c r="L531" s="218"/>
      <c r="M531" s="218"/>
      <c r="N531" s="218"/>
      <c r="O531" s="218"/>
      <c r="P531" s="218"/>
      <c r="Q531" s="218"/>
      <c r="R531" s="218"/>
    </row>
    <row r="532" spans="1:18" ht="15.75" customHeight="1" x14ac:dyDescent="0.25">
      <c r="A532" s="218"/>
      <c r="B532" s="221"/>
      <c r="C532" s="221"/>
      <c r="D532" s="221"/>
      <c r="E532" s="218"/>
      <c r="F532" s="220"/>
      <c r="G532" s="218"/>
      <c r="H532" s="219"/>
      <c r="I532" s="218"/>
      <c r="J532" s="218"/>
      <c r="K532" s="218"/>
      <c r="L532" s="218"/>
      <c r="M532" s="218"/>
      <c r="N532" s="218"/>
      <c r="O532" s="218"/>
      <c r="P532" s="218"/>
      <c r="Q532" s="218"/>
      <c r="R532" s="218"/>
    </row>
    <row r="533" spans="1:18" ht="15.75" customHeight="1" x14ac:dyDescent="0.25">
      <c r="A533" s="218"/>
      <c r="B533" s="221"/>
      <c r="C533" s="221"/>
      <c r="D533" s="221"/>
      <c r="E533" s="218"/>
      <c r="F533" s="220"/>
      <c r="G533" s="218"/>
      <c r="H533" s="219"/>
      <c r="I533" s="218"/>
      <c r="J533" s="218"/>
      <c r="K533" s="218"/>
      <c r="L533" s="218"/>
      <c r="M533" s="218"/>
      <c r="N533" s="218"/>
      <c r="O533" s="218"/>
      <c r="P533" s="218"/>
      <c r="Q533" s="218"/>
      <c r="R533" s="218"/>
    </row>
    <row r="534" spans="1:18" ht="15.75" customHeight="1" x14ac:dyDescent="0.25">
      <c r="A534" s="218"/>
      <c r="B534" s="221"/>
      <c r="C534" s="221"/>
      <c r="D534" s="221"/>
      <c r="E534" s="218"/>
      <c r="F534" s="220"/>
      <c r="G534" s="218"/>
      <c r="H534" s="219"/>
      <c r="I534" s="218"/>
      <c r="J534" s="218"/>
      <c r="K534" s="218"/>
      <c r="L534" s="218"/>
      <c r="M534" s="218"/>
      <c r="N534" s="218"/>
      <c r="O534" s="218"/>
      <c r="P534" s="218"/>
      <c r="Q534" s="218"/>
      <c r="R534" s="218"/>
    </row>
    <row r="535" spans="1:18" ht="15.75" customHeight="1" x14ac:dyDescent="0.25">
      <c r="A535" s="218"/>
      <c r="B535" s="221"/>
      <c r="C535" s="221"/>
      <c r="D535" s="221"/>
      <c r="E535" s="218"/>
      <c r="F535" s="220"/>
      <c r="G535" s="218"/>
      <c r="H535" s="219"/>
      <c r="I535" s="218"/>
      <c r="J535" s="218"/>
      <c r="K535" s="218"/>
      <c r="L535" s="218"/>
      <c r="M535" s="218"/>
      <c r="N535" s="218"/>
      <c r="O535" s="218"/>
      <c r="P535" s="218"/>
      <c r="Q535" s="218"/>
      <c r="R535" s="218"/>
    </row>
    <row r="536" spans="1:18" ht="15.75" customHeight="1" x14ac:dyDescent="0.25">
      <c r="A536" s="218"/>
      <c r="B536" s="221"/>
      <c r="C536" s="221"/>
      <c r="D536" s="221"/>
      <c r="E536" s="218"/>
      <c r="F536" s="220"/>
      <c r="G536" s="218"/>
      <c r="H536" s="219"/>
      <c r="I536" s="218"/>
      <c r="J536" s="218"/>
      <c r="K536" s="218"/>
      <c r="L536" s="218"/>
      <c r="M536" s="218"/>
      <c r="N536" s="218"/>
      <c r="O536" s="218"/>
      <c r="P536" s="218"/>
      <c r="Q536" s="218"/>
      <c r="R536" s="218"/>
    </row>
    <row r="537" spans="1:18" ht="15.75" customHeight="1" x14ac:dyDescent="0.25">
      <c r="A537" s="218"/>
      <c r="B537" s="221"/>
      <c r="C537" s="221"/>
      <c r="D537" s="221"/>
      <c r="E537" s="218"/>
      <c r="F537" s="220"/>
      <c r="G537" s="218"/>
      <c r="H537" s="219"/>
      <c r="I537" s="218"/>
      <c r="J537" s="218"/>
      <c r="K537" s="218"/>
      <c r="L537" s="218"/>
      <c r="M537" s="218"/>
      <c r="N537" s="218"/>
      <c r="O537" s="218"/>
      <c r="P537" s="218"/>
      <c r="Q537" s="218"/>
      <c r="R537" s="218"/>
    </row>
    <row r="538" spans="1:18" ht="15.75" customHeight="1" x14ac:dyDescent="0.25">
      <c r="A538" s="218"/>
      <c r="B538" s="221"/>
      <c r="C538" s="221"/>
      <c r="D538" s="221"/>
      <c r="E538" s="218"/>
      <c r="F538" s="220"/>
      <c r="G538" s="218"/>
      <c r="H538" s="219"/>
      <c r="I538" s="218"/>
      <c r="J538" s="218"/>
      <c r="K538" s="218"/>
      <c r="L538" s="218"/>
      <c r="M538" s="218"/>
      <c r="N538" s="218"/>
      <c r="O538" s="218"/>
      <c r="P538" s="218"/>
      <c r="Q538" s="218"/>
      <c r="R538" s="218"/>
    </row>
    <row r="539" spans="1:18" ht="15.75" customHeight="1" x14ac:dyDescent="0.25">
      <c r="A539" s="218"/>
      <c r="B539" s="221"/>
      <c r="C539" s="221"/>
      <c r="D539" s="221"/>
      <c r="E539" s="218"/>
      <c r="F539" s="220"/>
      <c r="G539" s="218"/>
      <c r="H539" s="219"/>
      <c r="I539" s="218"/>
      <c r="J539" s="218"/>
      <c r="K539" s="218"/>
      <c r="L539" s="218"/>
      <c r="M539" s="218"/>
      <c r="N539" s="218"/>
      <c r="O539" s="218"/>
      <c r="P539" s="218"/>
      <c r="Q539" s="218"/>
      <c r="R539" s="218"/>
    </row>
    <row r="540" spans="1:18" ht="15.75" customHeight="1" x14ac:dyDescent="0.25">
      <c r="A540" s="218"/>
      <c r="B540" s="221"/>
      <c r="C540" s="221"/>
      <c r="D540" s="221"/>
      <c r="E540" s="218"/>
      <c r="F540" s="220"/>
      <c r="G540" s="218"/>
      <c r="H540" s="219"/>
      <c r="I540" s="218"/>
      <c r="J540" s="218"/>
      <c r="K540" s="218"/>
      <c r="L540" s="218"/>
      <c r="M540" s="218"/>
      <c r="N540" s="218"/>
      <c r="O540" s="218"/>
      <c r="P540" s="218"/>
      <c r="Q540" s="218"/>
      <c r="R540" s="218"/>
    </row>
    <row r="541" spans="1:18" ht="15.75" customHeight="1" x14ac:dyDescent="0.25">
      <c r="A541" s="218"/>
      <c r="B541" s="221"/>
      <c r="C541" s="221"/>
      <c r="D541" s="221"/>
      <c r="E541" s="218"/>
      <c r="F541" s="220"/>
      <c r="G541" s="218"/>
      <c r="H541" s="219"/>
      <c r="I541" s="218"/>
      <c r="J541" s="218"/>
      <c r="K541" s="218"/>
      <c r="L541" s="218"/>
      <c r="M541" s="218"/>
      <c r="N541" s="218"/>
      <c r="O541" s="218"/>
      <c r="P541" s="218"/>
      <c r="Q541" s="218"/>
      <c r="R541" s="218"/>
    </row>
    <row r="542" spans="1:18" ht="15.75" customHeight="1" x14ac:dyDescent="0.25">
      <c r="A542" s="218"/>
      <c r="B542" s="221"/>
      <c r="C542" s="221"/>
      <c r="D542" s="221"/>
      <c r="E542" s="218"/>
      <c r="F542" s="220"/>
      <c r="G542" s="218"/>
      <c r="H542" s="219"/>
      <c r="I542" s="218"/>
      <c r="J542" s="218"/>
      <c r="K542" s="218"/>
      <c r="L542" s="218"/>
      <c r="M542" s="218"/>
      <c r="N542" s="218"/>
      <c r="O542" s="218"/>
      <c r="P542" s="218"/>
      <c r="Q542" s="218"/>
      <c r="R542" s="218"/>
    </row>
    <row r="543" spans="1:18" ht="15.75" customHeight="1" x14ac:dyDescent="0.25">
      <c r="A543" s="218"/>
      <c r="B543" s="221"/>
      <c r="C543" s="221"/>
      <c r="D543" s="221"/>
      <c r="E543" s="218"/>
      <c r="F543" s="220"/>
      <c r="G543" s="218"/>
      <c r="H543" s="219"/>
      <c r="I543" s="218"/>
      <c r="J543" s="218"/>
      <c r="K543" s="218"/>
      <c r="L543" s="218"/>
      <c r="M543" s="218"/>
      <c r="N543" s="218"/>
      <c r="O543" s="218"/>
      <c r="P543" s="218"/>
      <c r="Q543" s="218"/>
      <c r="R543" s="218"/>
    </row>
    <row r="544" spans="1:18" ht="15.75" customHeight="1" x14ac:dyDescent="0.25">
      <c r="A544" s="218"/>
      <c r="B544" s="221"/>
      <c r="C544" s="221"/>
      <c r="D544" s="221"/>
      <c r="E544" s="218"/>
      <c r="F544" s="220"/>
      <c r="G544" s="218"/>
      <c r="H544" s="219"/>
      <c r="I544" s="218"/>
      <c r="J544" s="218"/>
      <c r="K544" s="218"/>
      <c r="L544" s="218"/>
      <c r="M544" s="218"/>
      <c r="N544" s="218"/>
      <c r="O544" s="218"/>
      <c r="P544" s="218"/>
      <c r="Q544" s="218"/>
      <c r="R544" s="218"/>
    </row>
    <row r="545" spans="1:18" ht="15.75" customHeight="1" x14ac:dyDescent="0.25">
      <c r="A545" s="218"/>
      <c r="B545" s="221"/>
      <c r="C545" s="221"/>
      <c r="D545" s="221"/>
      <c r="E545" s="218"/>
      <c r="F545" s="220"/>
      <c r="G545" s="218"/>
      <c r="H545" s="219"/>
      <c r="I545" s="218"/>
      <c r="J545" s="218"/>
      <c r="K545" s="218"/>
      <c r="L545" s="218"/>
      <c r="M545" s="218"/>
      <c r="N545" s="218"/>
      <c r="O545" s="218"/>
      <c r="P545" s="218"/>
      <c r="Q545" s="218"/>
      <c r="R545" s="218"/>
    </row>
    <row r="546" spans="1:18" ht="15.75" customHeight="1" x14ac:dyDescent="0.25">
      <c r="A546" s="218"/>
      <c r="B546" s="221"/>
      <c r="C546" s="221"/>
      <c r="D546" s="221"/>
      <c r="E546" s="218"/>
      <c r="F546" s="220"/>
      <c r="G546" s="218"/>
      <c r="H546" s="219"/>
      <c r="I546" s="218"/>
      <c r="J546" s="218"/>
      <c r="K546" s="218"/>
      <c r="L546" s="218"/>
      <c r="M546" s="218"/>
      <c r="N546" s="218"/>
      <c r="O546" s="218"/>
      <c r="P546" s="218"/>
      <c r="Q546" s="218"/>
      <c r="R546" s="218"/>
    </row>
    <row r="547" spans="1:18" ht="15.75" customHeight="1" x14ac:dyDescent="0.25">
      <c r="A547" s="218"/>
      <c r="B547" s="221"/>
      <c r="C547" s="221"/>
      <c r="D547" s="221"/>
      <c r="E547" s="218"/>
      <c r="F547" s="220"/>
      <c r="G547" s="218"/>
      <c r="H547" s="219"/>
      <c r="I547" s="218"/>
      <c r="J547" s="218"/>
      <c r="K547" s="218"/>
      <c r="L547" s="218"/>
      <c r="M547" s="218"/>
      <c r="N547" s="218"/>
      <c r="O547" s="218"/>
      <c r="P547" s="218"/>
      <c r="Q547" s="218"/>
      <c r="R547" s="218"/>
    </row>
    <row r="548" spans="1:18" ht="15.75" customHeight="1" x14ac:dyDescent="0.25">
      <c r="A548" s="218"/>
      <c r="B548" s="221"/>
      <c r="C548" s="221"/>
      <c r="D548" s="221"/>
      <c r="E548" s="218"/>
      <c r="F548" s="220"/>
      <c r="G548" s="218"/>
      <c r="H548" s="219"/>
      <c r="I548" s="218"/>
      <c r="J548" s="218"/>
      <c r="K548" s="218"/>
      <c r="L548" s="218"/>
      <c r="M548" s="218"/>
      <c r="N548" s="218"/>
      <c r="O548" s="218"/>
      <c r="P548" s="218"/>
      <c r="Q548" s="218"/>
      <c r="R548" s="218"/>
    </row>
    <row r="549" spans="1:18" ht="15.75" customHeight="1" x14ac:dyDescent="0.25">
      <c r="A549" s="218"/>
      <c r="B549" s="221"/>
      <c r="C549" s="221"/>
      <c r="D549" s="221"/>
      <c r="E549" s="218"/>
      <c r="F549" s="220"/>
      <c r="G549" s="218"/>
      <c r="H549" s="219"/>
      <c r="I549" s="218"/>
      <c r="J549" s="218"/>
      <c r="K549" s="218"/>
      <c r="L549" s="218"/>
      <c r="M549" s="218"/>
      <c r="N549" s="218"/>
      <c r="O549" s="218"/>
      <c r="P549" s="218"/>
      <c r="Q549" s="218"/>
      <c r="R549" s="218"/>
    </row>
    <row r="550" spans="1:18" ht="15.75" customHeight="1" x14ac:dyDescent="0.25">
      <c r="A550" s="218"/>
      <c r="B550" s="221"/>
      <c r="C550" s="221"/>
      <c r="D550" s="221"/>
      <c r="E550" s="218"/>
      <c r="F550" s="220"/>
      <c r="G550" s="218"/>
      <c r="H550" s="219"/>
      <c r="I550" s="218"/>
      <c r="J550" s="218"/>
      <c r="K550" s="218"/>
      <c r="L550" s="218"/>
      <c r="M550" s="218"/>
      <c r="N550" s="218"/>
      <c r="O550" s="218"/>
      <c r="P550" s="218"/>
      <c r="Q550" s="218"/>
      <c r="R550" s="218"/>
    </row>
    <row r="551" spans="1:18" ht="15.75" customHeight="1" x14ac:dyDescent="0.25">
      <c r="A551" s="218"/>
      <c r="B551" s="221"/>
      <c r="C551" s="221"/>
      <c r="D551" s="221"/>
      <c r="E551" s="218"/>
      <c r="F551" s="220"/>
      <c r="G551" s="218"/>
      <c r="H551" s="219"/>
      <c r="I551" s="218"/>
      <c r="J551" s="218"/>
      <c r="K551" s="218"/>
      <c r="L551" s="218"/>
      <c r="M551" s="218"/>
      <c r="N551" s="218"/>
      <c r="O551" s="218"/>
      <c r="P551" s="218"/>
      <c r="Q551" s="218"/>
      <c r="R551" s="218"/>
    </row>
    <row r="552" spans="1:18" ht="15.75" customHeight="1" x14ac:dyDescent="0.25">
      <c r="A552" s="218"/>
      <c r="B552" s="221"/>
      <c r="C552" s="221"/>
      <c r="D552" s="221"/>
      <c r="E552" s="218"/>
      <c r="F552" s="220"/>
      <c r="G552" s="218"/>
      <c r="H552" s="219"/>
      <c r="I552" s="218"/>
      <c r="J552" s="218"/>
      <c r="K552" s="218"/>
      <c r="L552" s="218"/>
      <c r="M552" s="218"/>
      <c r="N552" s="218"/>
      <c r="O552" s="218"/>
      <c r="P552" s="218"/>
      <c r="Q552" s="218"/>
      <c r="R552" s="218"/>
    </row>
    <row r="553" spans="1:18" ht="15.75" customHeight="1" x14ac:dyDescent="0.25">
      <c r="A553" s="218"/>
      <c r="B553" s="221"/>
      <c r="C553" s="221"/>
      <c r="D553" s="221"/>
      <c r="E553" s="218"/>
      <c r="F553" s="220"/>
      <c r="G553" s="218"/>
      <c r="H553" s="219"/>
      <c r="I553" s="218"/>
      <c r="J553" s="218"/>
      <c r="K553" s="218"/>
      <c r="L553" s="218"/>
      <c r="M553" s="218"/>
      <c r="N553" s="218"/>
      <c r="O553" s="218"/>
      <c r="P553" s="218"/>
      <c r="Q553" s="218"/>
      <c r="R553" s="218"/>
    </row>
    <row r="554" spans="1:18" ht="15.75" customHeight="1" x14ac:dyDescent="0.25">
      <c r="A554" s="218"/>
      <c r="B554" s="221"/>
      <c r="C554" s="221"/>
      <c r="D554" s="221"/>
      <c r="E554" s="218"/>
      <c r="F554" s="220"/>
      <c r="G554" s="218"/>
      <c r="H554" s="219"/>
      <c r="I554" s="218"/>
      <c r="J554" s="218"/>
      <c r="K554" s="218"/>
      <c r="L554" s="218"/>
      <c r="M554" s="218"/>
      <c r="N554" s="218"/>
      <c r="O554" s="218"/>
      <c r="P554" s="218"/>
      <c r="Q554" s="218"/>
      <c r="R554" s="218"/>
    </row>
    <row r="555" spans="1:18" ht="15.75" customHeight="1" x14ac:dyDescent="0.25">
      <c r="A555" s="218"/>
      <c r="B555" s="221"/>
      <c r="C555" s="221"/>
      <c r="D555" s="221"/>
      <c r="E555" s="218"/>
      <c r="F555" s="220"/>
      <c r="G555" s="218"/>
      <c r="H555" s="219"/>
      <c r="I555" s="218"/>
      <c r="J555" s="218"/>
      <c r="K555" s="218"/>
      <c r="L555" s="218"/>
      <c r="M555" s="218"/>
      <c r="N555" s="218"/>
      <c r="O555" s="218"/>
      <c r="P555" s="218"/>
      <c r="Q555" s="218"/>
      <c r="R555" s="218"/>
    </row>
    <row r="556" spans="1:18" ht="15.75" customHeight="1" x14ac:dyDescent="0.25">
      <c r="A556" s="218"/>
      <c r="B556" s="221"/>
      <c r="C556" s="221"/>
      <c r="D556" s="221"/>
      <c r="E556" s="218"/>
      <c r="F556" s="220"/>
      <c r="G556" s="218"/>
      <c r="H556" s="219"/>
      <c r="I556" s="218"/>
      <c r="J556" s="218"/>
      <c r="K556" s="218"/>
      <c r="L556" s="218"/>
      <c r="M556" s="218"/>
      <c r="N556" s="218"/>
      <c r="O556" s="218"/>
      <c r="P556" s="218"/>
      <c r="Q556" s="218"/>
      <c r="R556" s="218"/>
    </row>
    <row r="557" spans="1:18" ht="15.75" customHeight="1" x14ac:dyDescent="0.25">
      <c r="A557" s="218"/>
      <c r="B557" s="221"/>
      <c r="C557" s="221"/>
      <c r="D557" s="221"/>
      <c r="E557" s="218"/>
      <c r="F557" s="220"/>
      <c r="G557" s="218"/>
      <c r="H557" s="219"/>
      <c r="I557" s="218"/>
      <c r="J557" s="218"/>
      <c r="K557" s="218"/>
      <c r="L557" s="218"/>
      <c r="M557" s="218"/>
      <c r="N557" s="218"/>
      <c r="O557" s="218"/>
      <c r="P557" s="218"/>
      <c r="Q557" s="218"/>
      <c r="R557" s="218"/>
    </row>
    <row r="558" spans="1:18" ht="15.75" customHeight="1" x14ac:dyDescent="0.25">
      <c r="A558" s="218"/>
      <c r="B558" s="221"/>
      <c r="C558" s="221"/>
      <c r="D558" s="221"/>
      <c r="E558" s="218"/>
      <c r="F558" s="220"/>
      <c r="G558" s="218"/>
      <c r="H558" s="219"/>
      <c r="I558" s="218"/>
      <c r="J558" s="218"/>
      <c r="K558" s="218"/>
      <c r="L558" s="218"/>
      <c r="M558" s="218"/>
      <c r="N558" s="218"/>
      <c r="O558" s="218"/>
      <c r="P558" s="218"/>
      <c r="Q558" s="218"/>
      <c r="R558" s="218"/>
    </row>
    <row r="559" spans="1:18" ht="15.75" customHeight="1" x14ac:dyDescent="0.25">
      <c r="A559" s="218"/>
      <c r="B559" s="221"/>
      <c r="C559" s="221"/>
      <c r="D559" s="221"/>
      <c r="E559" s="218"/>
      <c r="F559" s="220"/>
      <c r="G559" s="218"/>
      <c r="H559" s="219"/>
      <c r="I559" s="218"/>
      <c r="J559" s="218"/>
      <c r="K559" s="218"/>
      <c r="L559" s="218"/>
      <c r="M559" s="218"/>
      <c r="N559" s="218"/>
      <c r="O559" s="218"/>
      <c r="P559" s="218"/>
      <c r="Q559" s="218"/>
      <c r="R559" s="218"/>
    </row>
    <row r="560" spans="1:18" ht="15.75" customHeight="1" x14ac:dyDescent="0.25">
      <c r="A560" s="218"/>
      <c r="B560" s="221"/>
      <c r="C560" s="221"/>
      <c r="D560" s="221"/>
      <c r="E560" s="218"/>
      <c r="F560" s="220"/>
      <c r="G560" s="218"/>
      <c r="H560" s="219"/>
      <c r="I560" s="218"/>
      <c r="J560" s="218"/>
      <c r="K560" s="218"/>
      <c r="L560" s="218"/>
      <c r="M560" s="218"/>
      <c r="N560" s="218"/>
      <c r="O560" s="218"/>
      <c r="P560" s="218"/>
      <c r="Q560" s="218"/>
      <c r="R560" s="218"/>
    </row>
    <row r="561" spans="1:18" ht="15.75" customHeight="1" x14ac:dyDescent="0.25">
      <c r="A561" s="218"/>
      <c r="B561" s="221"/>
      <c r="C561" s="221"/>
      <c r="D561" s="221"/>
      <c r="E561" s="218"/>
      <c r="F561" s="220"/>
      <c r="G561" s="218"/>
      <c r="H561" s="219"/>
      <c r="I561" s="218"/>
      <c r="J561" s="218"/>
      <c r="K561" s="218"/>
      <c r="L561" s="218"/>
      <c r="M561" s="218"/>
      <c r="N561" s="218"/>
      <c r="O561" s="218"/>
      <c r="P561" s="218"/>
      <c r="Q561" s="218"/>
      <c r="R561" s="218"/>
    </row>
    <row r="562" spans="1:18" ht="15.75" customHeight="1" x14ac:dyDescent="0.25">
      <c r="A562" s="218"/>
      <c r="B562" s="221"/>
      <c r="C562" s="221"/>
      <c r="D562" s="221"/>
      <c r="E562" s="218"/>
      <c r="F562" s="220"/>
      <c r="G562" s="218"/>
      <c r="H562" s="219"/>
      <c r="I562" s="218"/>
      <c r="J562" s="218"/>
      <c r="K562" s="218"/>
      <c r="L562" s="218"/>
      <c r="M562" s="218"/>
      <c r="N562" s="218"/>
      <c r="O562" s="218"/>
      <c r="P562" s="218"/>
      <c r="Q562" s="218"/>
      <c r="R562" s="218"/>
    </row>
    <row r="563" spans="1:18" ht="15.75" customHeight="1" x14ac:dyDescent="0.25">
      <c r="A563" s="218"/>
      <c r="B563" s="221"/>
      <c r="C563" s="221"/>
      <c r="D563" s="221"/>
      <c r="E563" s="218"/>
      <c r="F563" s="220"/>
      <c r="G563" s="218"/>
      <c r="H563" s="219"/>
      <c r="I563" s="218"/>
      <c r="J563" s="218"/>
      <c r="K563" s="218"/>
      <c r="L563" s="218"/>
      <c r="M563" s="218"/>
      <c r="N563" s="218"/>
      <c r="O563" s="218"/>
      <c r="P563" s="218"/>
      <c r="Q563" s="218"/>
      <c r="R563" s="218"/>
    </row>
    <row r="564" spans="1:18" ht="15.75" customHeight="1" x14ac:dyDescent="0.25">
      <c r="A564" s="218"/>
      <c r="B564" s="221"/>
      <c r="C564" s="221"/>
      <c r="D564" s="221"/>
      <c r="E564" s="218"/>
      <c r="F564" s="220"/>
      <c r="G564" s="218"/>
      <c r="H564" s="219"/>
      <c r="I564" s="218"/>
      <c r="J564" s="218"/>
      <c r="K564" s="218"/>
      <c r="L564" s="218"/>
      <c r="M564" s="218"/>
      <c r="N564" s="218"/>
      <c r="O564" s="218"/>
      <c r="P564" s="218"/>
      <c r="Q564" s="218"/>
      <c r="R564" s="218"/>
    </row>
    <row r="565" spans="1:18" ht="15.75" customHeight="1" x14ac:dyDescent="0.25">
      <c r="A565" s="218"/>
      <c r="B565" s="221"/>
      <c r="C565" s="221"/>
      <c r="D565" s="221"/>
      <c r="E565" s="218"/>
      <c r="F565" s="220"/>
      <c r="G565" s="218"/>
      <c r="H565" s="219"/>
      <c r="I565" s="218"/>
      <c r="J565" s="218"/>
      <c r="K565" s="218"/>
      <c r="L565" s="218"/>
      <c r="M565" s="218"/>
      <c r="N565" s="218"/>
      <c r="O565" s="218"/>
      <c r="P565" s="218"/>
      <c r="Q565" s="218"/>
      <c r="R565" s="218"/>
    </row>
    <row r="566" spans="1:18" ht="15.75" customHeight="1" x14ac:dyDescent="0.25">
      <c r="A566" s="218"/>
      <c r="B566" s="221"/>
      <c r="C566" s="221"/>
      <c r="D566" s="221"/>
      <c r="E566" s="218"/>
      <c r="F566" s="220"/>
      <c r="G566" s="218"/>
      <c r="H566" s="219"/>
      <c r="I566" s="218"/>
      <c r="J566" s="218"/>
      <c r="K566" s="218"/>
      <c r="L566" s="218"/>
      <c r="M566" s="218"/>
      <c r="N566" s="218"/>
      <c r="O566" s="218"/>
      <c r="P566" s="218"/>
      <c r="Q566" s="218"/>
      <c r="R566" s="218"/>
    </row>
    <row r="567" spans="1:18" ht="15.75" customHeight="1" x14ac:dyDescent="0.25">
      <c r="A567" s="218"/>
      <c r="B567" s="221"/>
      <c r="C567" s="221"/>
      <c r="D567" s="221"/>
      <c r="E567" s="218"/>
      <c r="F567" s="220"/>
      <c r="G567" s="218"/>
      <c r="H567" s="219"/>
      <c r="I567" s="218"/>
      <c r="J567" s="218"/>
      <c r="K567" s="218"/>
      <c r="L567" s="218"/>
      <c r="M567" s="218"/>
      <c r="N567" s="218"/>
      <c r="O567" s="218"/>
      <c r="P567" s="218"/>
      <c r="Q567" s="218"/>
      <c r="R567" s="218"/>
    </row>
    <row r="568" spans="1:18" ht="15.75" customHeight="1" x14ac:dyDescent="0.25">
      <c r="A568" s="218"/>
      <c r="B568" s="221"/>
      <c r="C568" s="221"/>
      <c r="D568" s="221"/>
      <c r="E568" s="218"/>
      <c r="F568" s="220"/>
      <c r="G568" s="218"/>
      <c r="H568" s="219"/>
      <c r="I568" s="218"/>
      <c r="J568" s="218"/>
      <c r="K568" s="218"/>
      <c r="L568" s="218"/>
      <c r="M568" s="218"/>
      <c r="N568" s="218"/>
      <c r="O568" s="218"/>
      <c r="P568" s="218"/>
      <c r="Q568" s="218"/>
      <c r="R568" s="218"/>
    </row>
    <row r="569" spans="1:18" ht="15.75" customHeight="1" x14ac:dyDescent="0.25">
      <c r="A569" s="218"/>
      <c r="B569" s="221"/>
      <c r="C569" s="221"/>
      <c r="D569" s="221"/>
      <c r="E569" s="218"/>
      <c r="F569" s="220"/>
      <c r="G569" s="218"/>
      <c r="H569" s="219"/>
      <c r="I569" s="218"/>
      <c r="J569" s="218"/>
      <c r="K569" s="218"/>
      <c r="L569" s="218"/>
      <c r="M569" s="218"/>
      <c r="N569" s="218"/>
      <c r="O569" s="218"/>
      <c r="P569" s="218"/>
      <c r="Q569" s="218"/>
      <c r="R569" s="218"/>
    </row>
    <row r="570" spans="1:18" ht="15.75" customHeight="1" x14ac:dyDescent="0.25">
      <c r="A570" s="218"/>
      <c r="B570" s="221"/>
      <c r="C570" s="221"/>
      <c r="D570" s="221"/>
      <c r="E570" s="218"/>
      <c r="F570" s="220"/>
      <c r="G570" s="218"/>
      <c r="H570" s="219"/>
      <c r="I570" s="218"/>
      <c r="J570" s="218"/>
      <c r="K570" s="218"/>
      <c r="L570" s="218"/>
      <c r="M570" s="218"/>
      <c r="N570" s="218"/>
      <c r="O570" s="218"/>
      <c r="P570" s="218"/>
      <c r="Q570" s="218"/>
      <c r="R570" s="218"/>
    </row>
    <row r="571" spans="1:18" ht="15.75" customHeight="1" x14ac:dyDescent="0.25">
      <c r="A571" s="218"/>
      <c r="B571" s="221"/>
      <c r="C571" s="221"/>
      <c r="D571" s="221"/>
      <c r="E571" s="218"/>
      <c r="F571" s="220"/>
      <c r="G571" s="218"/>
      <c r="H571" s="219"/>
      <c r="I571" s="218"/>
      <c r="J571" s="218"/>
      <c r="K571" s="218"/>
      <c r="L571" s="218"/>
      <c r="M571" s="218"/>
      <c r="N571" s="218"/>
      <c r="O571" s="218"/>
      <c r="P571" s="218"/>
      <c r="Q571" s="218"/>
      <c r="R571" s="218"/>
    </row>
    <row r="572" spans="1:18" ht="15.75" customHeight="1" x14ac:dyDescent="0.25">
      <c r="A572" s="218"/>
      <c r="B572" s="221"/>
      <c r="C572" s="221"/>
      <c r="D572" s="221"/>
      <c r="E572" s="218"/>
      <c r="F572" s="220"/>
      <c r="G572" s="218"/>
      <c r="H572" s="219"/>
      <c r="I572" s="218"/>
      <c r="J572" s="218"/>
      <c r="K572" s="218"/>
      <c r="L572" s="218"/>
      <c r="M572" s="218"/>
      <c r="N572" s="218"/>
      <c r="O572" s="218"/>
      <c r="P572" s="218"/>
      <c r="Q572" s="218"/>
      <c r="R572" s="218"/>
    </row>
    <row r="573" spans="1:18" ht="15.75" customHeight="1" x14ac:dyDescent="0.25">
      <c r="A573" s="218"/>
      <c r="B573" s="221"/>
      <c r="C573" s="221"/>
      <c r="D573" s="221"/>
      <c r="E573" s="218"/>
      <c r="F573" s="220"/>
      <c r="G573" s="218"/>
      <c r="H573" s="219"/>
      <c r="I573" s="218"/>
      <c r="J573" s="218"/>
      <c r="K573" s="218"/>
      <c r="L573" s="218"/>
      <c r="M573" s="218"/>
      <c r="N573" s="218"/>
      <c r="O573" s="218"/>
      <c r="P573" s="218"/>
      <c r="Q573" s="218"/>
      <c r="R573" s="218"/>
    </row>
    <row r="574" spans="1:18" ht="15.75" customHeight="1" x14ac:dyDescent="0.25">
      <c r="A574" s="218"/>
      <c r="B574" s="221"/>
      <c r="C574" s="221"/>
      <c r="D574" s="221"/>
      <c r="E574" s="218"/>
      <c r="F574" s="220"/>
      <c r="G574" s="218"/>
      <c r="H574" s="219"/>
      <c r="I574" s="218"/>
      <c r="J574" s="218"/>
      <c r="K574" s="218"/>
      <c r="L574" s="218"/>
      <c r="M574" s="218"/>
      <c r="N574" s="218"/>
      <c r="O574" s="218"/>
      <c r="P574" s="218"/>
      <c r="Q574" s="218"/>
      <c r="R574" s="218"/>
    </row>
    <row r="575" spans="1:18" ht="15.75" customHeight="1" x14ac:dyDescent="0.25">
      <c r="A575" s="218"/>
      <c r="B575" s="221"/>
      <c r="C575" s="221"/>
      <c r="D575" s="221"/>
      <c r="E575" s="218"/>
      <c r="F575" s="220"/>
      <c r="G575" s="218"/>
      <c r="H575" s="219"/>
      <c r="I575" s="218"/>
      <c r="J575" s="218"/>
      <c r="K575" s="218"/>
      <c r="L575" s="218"/>
      <c r="M575" s="218"/>
      <c r="N575" s="218"/>
      <c r="O575" s="218"/>
      <c r="P575" s="218"/>
      <c r="Q575" s="218"/>
      <c r="R575" s="218"/>
    </row>
    <row r="576" spans="1:18" ht="15.75" customHeight="1" x14ac:dyDescent="0.25">
      <c r="A576" s="218"/>
      <c r="B576" s="221"/>
      <c r="C576" s="221"/>
      <c r="D576" s="221"/>
      <c r="E576" s="218"/>
      <c r="F576" s="220"/>
      <c r="G576" s="218"/>
      <c r="H576" s="219"/>
      <c r="I576" s="218"/>
      <c r="J576" s="218"/>
      <c r="K576" s="218"/>
      <c r="L576" s="218"/>
      <c r="M576" s="218"/>
      <c r="N576" s="218"/>
      <c r="O576" s="218"/>
      <c r="P576" s="218"/>
      <c r="Q576" s="218"/>
      <c r="R576" s="218"/>
    </row>
    <row r="577" spans="1:18" ht="15.75" customHeight="1" x14ac:dyDescent="0.25">
      <c r="A577" s="218"/>
      <c r="B577" s="221"/>
      <c r="C577" s="221"/>
      <c r="D577" s="221"/>
      <c r="E577" s="218"/>
      <c r="F577" s="220"/>
      <c r="G577" s="218"/>
      <c r="H577" s="219"/>
      <c r="I577" s="218"/>
      <c r="J577" s="218"/>
      <c r="K577" s="218"/>
      <c r="L577" s="218"/>
      <c r="M577" s="218"/>
      <c r="N577" s="218"/>
      <c r="O577" s="218"/>
      <c r="P577" s="218"/>
      <c r="Q577" s="218"/>
      <c r="R577" s="218"/>
    </row>
    <row r="578" spans="1:18" ht="15.75" customHeight="1" x14ac:dyDescent="0.25">
      <c r="A578" s="218"/>
      <c r="B578" s="221"/>
      <c r="C578" s="221"/>
      <c r="D578" s="221"/>
      <c r="E578" s="218"/>
      <c r="F578" s="220"/>
      <c r="G578" s="218"/>
      <c r="H578" s="219"/>
      <c r="I578" s="218"/>
      <c r="J578" s="218"/>
      <c r="K578" s="218"/>
      <c r="L578" s="218"/>
      <c r="M578" s="218"/>
      <c r="N578" s="218"/>
      <c r="O578" s="218"/>
      <c r="P578" s="218"/>
      <c r="Q578" s="218"/>
      <c r="R578" s="218"/>
    </row>
    <row r="579" spans="1:18" ht="15.75" customHeight="1" x14ac:dyDescent="0.25">
      <c r="A579" s="218"/>
      <c r="B579" s="221"/>
      <c r="C579" s="221"/>
      <c r="D579" s="221"/>
      <c r="E579" s="218"/>
      <c r="F579" s="220"/>
      <c r="G579" s="218"/>
      <c r="H579" s="219"/>
      <c r="I579" s="218"/>
      <c r="J579" s="218"/>
      <c r="K579" s="218"/>
      <c r="L579" s="218"/>
      <c r="M579" s="218"/>
      <c r="N579" s="218"/>
      <c r="O579" s="218"/>
      <c r="P579" s="218"/>
      <c r="Q579" s="218"/>
      <c r="R579" s="218"/>
    </row>
    <row r="580" spans="1:18" ht="15.75" customHeight="1" x14ac:dyDescent="0.25">
      <c r="A580" s="218"/>
      <c r="B580" s="221"/>
      <c r="C580" s="221"/>
      <c r="D580" s="221"/>
      <c r="E580" s="218"/>
      <c r="F580" s="220"/>
      <c r="G580" s="218"/>
      <c r="H580" s="219"/>
      <c r="I580" s="218"/>
      <c r="J580" s="218"/>
      <c r="K580" s="218"/>
      <c r="L580" s="218"/>
      <c r="M580" s="218"/>
      <c r="N580" s="218"/>
      <c r="O580" s="218"/>
      <c r="P580" s="218"/>
      <c r="Q580" s="218"/>
      <c r="R580" s="218"/>
    </row>
    <row r="581" spans="1:18" ht="15.75" customHeight="1" x14ac:dyDescent="0.25">
      <c r="A581" s="218"/>
      <c r="B581" s="221"/>
      <c r="C581" s="221"/>
      <c r="D581" s="221"/>
      <c r="E581" s="218"/>
      <c r="F581" s="220"/>
      <c r="G581" s="218"/>
      <c r="H581" s="219"/>
      <c r="I581" s="218"/>
      <c r="J581" s="218"/>
      <c r="K581" s="218"/>
      <c r="L581" s="218"/>
      <c r="M581" s="218"/>
      <c r="N581" s="218"/>
      <c r="O581" s="218"/>
      <c r="P581" s="218"/>
      <c r="Q581" s="218"/>
      <c r="R581" s="218"/>
    </row>
    <row r="582" spans="1:18" ht="15.75" customHeight="1" x14ac:dyDescent="0.25">
      <c r="A582" s="218"/>
      <c r="B582" s="221"/>
      <c r="C582" s="221"/>
      <c r="D582" s="221"/>
      <c r="E582" s="218"/>
      <c r="F582" s="220"/>
      <c r="G582" s="218"/>
      <c r="H582" s="219"/>
      <c r="I582" s="218"/>
      <c r="J582" s="218"/>
      <c r="K582" s="218"/>
      <c r="L582" s="218"/>
      <c r="M582" s="218"/>
      <c r="N582" s="218"/>
      <c r="O582" s="218"/>
      <c r="P582" s="218"/>
      <c r="Q582" s="218"/>
      <c r="R582" s="218"/>
    </row>
    <row r="583" spans="1:18" ht="15.75" customHeight="1" x14ac:dyDescent="0.25">
      <c r="A583" s="218"/>
      <c r="B583" s="221"/>
      <c r="C583" s="221"/>
      <c r="D583" s="221"/>
      <c r="E583" s="218"/>
      <c r="F583" s="220"/>
      <c r="G583" s="218"/>
      <c r="H583" s="219"/>
      <c r="I583" s="218"/>
      <c r="J583" s="218"/>
      <c r="K583" s="218"/>
      <c r="L583" s="218"/>
      <c r="M583" s="218"/>
      <c r="N583" s="218"/>
      <c r="O583" s="218"/>
      <c r="P583" s="218"/>
      <c r="Q583" s="218"/>
      <c r="R583" s="218"/>
    </row>
    <row r="584" spans="1:18" ht="15.75" customHeight="1" x14ac:dyDescent="0.25">
      <c r="A584" s="218"/>
      <c r="B584" s="221"/>
      <c r="C584" s="221"/>
      <c r="D584" s="221"/>
      <c r="E584" s="218"/>
      <c r="F584" s="220"/>
      <c r="G584" s="218"/>
      <c r="H584" s="219"/>
      <c r="I584" s="218"/>
      <c r="J584" s="218"/>
      <c r="K584" s="218"/>
      <c r="L584" s="218"/>
      <c r="M584" s="218"/>
      <c r="N584" s="218"/>
      <c r="O584" s="218"/>
      <c r="P584" s="218"/>
      <c r="Q584" s="218"/>
      <c r="R584" s="218"/>
    </row>
    <row r="585" spans="1:18" ht="15.75" customHeight="1" x14ac:dyDescent="0.25">
      <c r="A585" s="218"/>
      <c r="B585" s="221"/>
      <c r="C585" s="221"/>
      <c r="D585" s="221"/>
      <c r="E585" s="218"/>
      <c r="F585" s="220"/>
      <c r="G585" s="218"/>
      <c r="H585" s="219"/>
      <c r="I585" s="218"/>
      <c r="J585" s="218"/>
      <c r="K585" s="218"/>
      <c r="L585" s="218"/>
      <c r="M585" s="218"/>
      <c r="N585" s="218"/>
      <c r="O585" s="218"/>
      <c r="P585" s="218"/>
      <c r="Q585" s="218"/>
      <c r="R585" s="218"/>
    </row>
    <row r="586" spans="1:18" ht="15.75" customHeight="1" x14ac:dyDescent="0.25">
      <c r="A586" s="218"/>
      <c r="B586" s="221"/>
      <c r="C586" s="221"/>
      <c r="D586" s="221"/>
      <c r="E586" s="218"/>
      <c r="F586" s="220"/>
      <c r="G586" s="218"/>
      <c r="H586" s="219"/>
      <c r="I586" s="218"/>
      <c r="J586" s="218"/>
      <c r="K586" s="218"/>
      <c r="L586" s="218"/>
      <c r="M586" s="218"/>
      <c r="N586" s="218"/>
      <c r="O586" s="218"/>
      <c r="P586" s="218"/>
      <c r="Q586" s="218"/>
      <c r="R586" s="218"/>
    </row>
    <row r="587" spans="1:18" ht="15.75" customHeight="1" x14ac:dyDescent="0.25">
      <c r="A587" s="218"/>
      <c r="B587" s="221"/>
      <c r="C587" s="221"/>
      <c r="D587" s="221"/>
      <c r="E587" s="218"/>
      <c r="F587" s="220"/>
      <c r="G587" s="218"/>
      <c r="H587" s="219"/>
      <c r="I587" s="218"/>
      <c r="J587" s="218"/>
      <c r="K587" s="218"/>
      <c r="L587" s="218"/>
      <c r="M587" s="218"/>
      <c r="N587" s="218"/>
      <c r="O587" s="218"/>
      <c r="P587" s="218"/>
      <c r="Q587" s="218"/>
      <c r="R587" s="218"/>
    </row>
    <row r="588" spans="1:18" ht="15.75" customHeight="1" x14ac:dyDescent="0.25">
      <c r="A588" s="218"/>
      <c r="B588" s="221"/>
      <c r="C588" s="221"/>
      <c r="D588" s="221"/>
      <c r="E588" s="218"/>
      <c r="F588" s="220"/>
      <c r="G588" s="218"/>
      <c r="H588" s="219"/>
      <c r="I588" s="218"/>
      <c r="J588" s="218"/>
      <c r="K588" s="218"/>
      <c r="L588" s="218"/>
      <c r="M588" s="218"/>
      <c r="N588" s="218"/>
      <c r="O588" s="218"/>
      <c r="P588" s="218"/>
      <c r="Q588" s="218"/>
      <c r="R588" s="218"/>
    </row>
    <row r="589" spans="1:18" ht="15.75" customHeight="1" x14ac:dyDescent="0.25">
      <c r="A589" s="218"/>
      <c r="B589" s="221"/>
      <c r="C589" s="221"/>
      <c r="D589" s="221"/>
      <c r="E589" s="218"/>
      <c r="F589" s="220"/>
      <c r="G589" s="218"/>
      <c r="H589" s="219"/>
      <c r="I589" s="218"/>
      <c r="J589" s="218"/>
      <c r="K589" s="218"/>
      <c r="L589" s="218"/>
      <c r="M589" s="218"/>
      <c r="N589" s="218"/>
      <c r="O589" s="218"/>
      <c r="P589" s="218"/>
      <c r="Q589" s="218"/>
      <c r="R589" s="218"/>
    </row>
    <row r="590" spans="1:18" ht="15.75" customHeight="1" x14ac:dyDescent="0.25">
      <c r="A590" s="218"/>
      <c r="B590" s="221"/>
      <c r="C590" s="221"/>
      <c r="D590" s="221"/>
      <c r="E590" s="218"/>
      <c r="F590" s="220"/>
      <c r="G590" s="218"/>
      <c r="H590" s="219"/>
      <c r="I590" s="218"/>
      <c r="J590" s="218"/>
      <c r="K590" s="218"/>
      <c r="L590" s="218"/>
      <c r="M590" s="218"/>
      <c r="N590" s="218"/>
      <c r="O590" s="218"/>
      <c r="P590" s="218"/>
      <c r="Q590" s="218"/>
      <c r="R590" s="218"/>
    </row>
    <row r="591" spans="1:18" ht="15.75" customHeight="1" x14ac:dyDescent="0.25">
      <c r="A591" s="218"/>
      <c r="B591" s="221"/>
      <c r="C591" s="221"/>
      <c r="D591" s="221"/>
      <c r="E591" s="218"/>
      <c r="F591" s="220"/>
      <c r="G591" s="218"/>
      <c r="H591" s="219"/>
      <c r="I591" s="218"/>
      <c r="J591" s="218"/>
      <c r="K591" s="218"/>
      <c r="L591" s="218"/>
      <c r="M591" s="218"/>
      <c r="N591" s="218"/>
      <c r="O591" s="218"/>
      <c r="P591" s="218"/>
      <c r="Q591" s="218"/>
      <c r="R591" s="218"/>
    </row>
    <row r="592" spans="1:18" ht="15.75" customHeight="1" x14ac:dyDescent="0.25">
      <c r="A592" s="218"/>
      <c r="B592" s="221"/>
      <c r="C592" s="221"/>
      <c r="D592" s="221"/>
      <c r="E592" s="218"/>
      <c r="F592" s="220"/>
      <c r="G592" s="218"/>
      <c r="H592" s="219"/>
      <c r="I592" s="218"/>
      <c r="J592" s="218"/>
      <c r="K592" s="218"/>
      <c r="L592" s="218"/>
      <c r="M592" s="218"/>
      <c r="N592" s="218"/>
      <c r="O592" s="218"/>
      <c r="P592" s="218"/>
      <c r="Q592" s="218"/>
      <c r="R592" s="218"/>
    </row>
    <row r="593" spans="1:18" ht="15.75" customHeight="1" x14ac:dyDescent="0.25">
      <c r="A593" s="218"/>
      <c r="B593" s="221"/>
      <c r="C593" s="221"/>
      <c r="D593" s="221"/>
      <c r="E593" s="218"/>
      <c r="F593" s="220"/>
      <c r="G593" s="218"/>
      <c r="H593" s="219"/>
      <c r="I593" s="218"/>
      <c r="J593" s="218"/>
      <c r="K593" s="218"/>
      <c r="L593" s="218"/>
      <c r="M593" s="218"/>
      <c r="N593" s="218"/>
      <c r="O593" s="218"/>
      <c r="P593" s="218"/>
      <c r="Q593" s="218"/>
      <c r="R593" s="218"/>
    </row>
    <row r="594" spans="1:18" ht="15.75" customHeight="1" x14ac:dyDescent="0.25">
      <c r="A594" s="218"/>
      <c r="B594" s="221"/>
      <c r="C594" s="221"/>
      <c r="D594" s="221"/>
      <c r="E594" s="218"/>
      <c r="F594" s="220"/>
      <c r="G594" s="218"/>
      <c r="H594" s="219"/>
      <c r="I594" s="218"/>
      <c r="J594" s="218"/>
      <c r="K594" s="218"/>
      <c r="L594" s="218"/>
      <c r="M594" s="218"/>
      <c r="N594" s="218"/>
      <c r="O594" s="218"/>
      <c r="P594" s="218"/>
      <c r="Q594" s="218"/>
      <c r="R594" s="218"/>
    </row>
    <row r="595" spans="1:18" ht="15.75" customHeight="1" x14ac:dyDescent="0.25">
      <c r="A595" s="218"/>
      <c r="B595" s="221"/>
      <c r="C595" s="221"/>
      <c r="D595" s="221"/>
      <c r="E595" s="218"/>
      <c r="F595" s="220"/>
      <c r="G595" s="218"/>
      <c r="H595" s="219"/>
      <c r="I595" s="218"/>
      <c r="J595" s="218"/>
      <c r="K595" s="218"/>
      <c r="L595" s="218"/>
      <c r="M595" s="218"/>
      <c r="N595" s="218"/>
      <c r="O595" s="218"/>
      <c r="P595" s="218"/>
      <c r="Q595" s="218"/>
      <c r="R595" s="218"/>
    </row>
    <row r="596" spans="1:18" ht="15.75" customHeight="1" x14ac:dyDescent="0.25">
      <c r="A596" s="218"/>
      <c r="B596" s="221"/>
      <c r="C596" s="221"/>
      <c r="D596" s="221"/>
      <c r="E596" s="218"/>
      <c r="F596" s="220"/>
      <c r="G596" s="218"/>
      <c r="H596" s="219"/>
      <c r="I596" s="218"/>
      <c r="J596" s="218"/>
      <c r="K596" s="218"/>
      <c r="L596" s="218"/>
      <c r="M596" s="218"/>
      <c r="N596" s="218"/>
      <c r="O596" s="218"/>
      <c r="P596" s="218"/>
      <c r="Q596" s="218"/>
      <c r="R596" s="218"/>
    </row>
    <row r="597" spans="1:18" ht="15.75" customHeight="1" x14ac:dyDescent="0.25">
      <c r="A597" s="218"/>
      <c r="B597" s="221"/>
      <c r="C597" s="221"/>
      <c r="D597" s="221"/>
      <c r="E597" s="218"/>
      <c r="F597" s="220"/>
      <c r="G597" s="218"/>
      <c r="H597" s="219"/>
      <c r="I597" s="218"/>
      <c r="J597" s="218"/>
      <c r="K597" s="218"/>
      <c r="L597" s="218"/>
      <c r="M597" s="218"/>
      <c r="N597" s="218"/>
      <c r="O597" s="218"/>
      <c r="P597" s="218"/>
      <c r="Q597" s="218"/>
      <c r="R597" s="218"/>
    </row>
    <row r="598" spans="1:18" ht="15.75" customHeight="1" x14ac:dyDescent="0.25">
      <c r="A598" s="218"/>
      <c r="B598" s="221"/>
      <c r="C598" s="221"/>
      <c r="D598" s="221"/>
      <c r="E598" s="218"/>
      <c r="F598" s="220"/>
      <c r="G598" s="218"/>
      <c r="H598" s="219"/>
      <c r="I598" s="218"/>
      <c r="J598" s="218"/>
      <c r="K598" s="218"/>
      <c r="L598" s="218"/>
      <c r="M598" s="218"/>
      <c r="N598" s="218"/>
      <c r="O598" s="218"/>
      <c r="P598" s="218"/>
      <c r="Q598" s="218"/>
      <c r="R598" s="218"/>
    </row>
    <row r="599" spans="1:18" ht="15.75" customHeight="1" x14ac:dyDescent="0.25">
      <c r="A599" s="218"/>
      <c r="B599" s="221"/>
      <c r="C599" s="221"/>
      <c r="D599" s="221"/>
      <c r="E599" s="218"/>
      <c r="F599" s="220"/>
      <c r="G599" s="218"/>
      <c r="H599" s="219"/>
      <c r="I599" s="218"/>
      <c r="J599" s="218"/>
      <c r="K599" s="218"/>
      <c r="L599" s="218"/>
      <c r="M599" s="218"/>
      <c r="N599" s="218"/>
      <c r="O599" s="218"/>
      <c r="P599" s="218"/>
      <c r="Q599" s="218"/>
      <c r="R599" s="218"/>
    </row>
    <row r="600" spans="1:18" ht="15.75" customHeight="1" x14ac:dyDescent="0.25">
      <c r="A600" s="218"/>
      <c r="B600" s="221"/>
      <c r="C600" s="221"/>
      <c r="D600" s="221"/>
      <c r="E600" s="218"/>
      <c r="F600" s="220"/>
      <c r="G600" s="218"/>
      <c r="H600" s="219"/>
      <c r="I600" s="218"/>
      <c r="J600" s="218"/>
      <c r="K600" s="218"/>
      <c r="L600" s="218"/>
      <c r="M600" s="218"/>
      <c r="N600" s="218"/>
      <c r="O600" s="218"/>
      <c r="P600" s="218"/>
      <c r="Q600" s="218"/>
      <c r="R600" s="218"/>
    </row>
    <row r="601" spans="1:18" ht="15.75" customHeight="1" x14ac:dyDescent="0.25">
      <c r="A601" s="218"/>
      <c r="B601" s="221"/>
      <c r="C601" s="221"/>
      <c r="D601" s="221"/>
      <c r="E601" s="218"/>
      <c r="F601" s="220"/>
      <c r="G601" s="218"/>
      <c r="H601" s="219"/>
      <c r="I601" s="218"/>
      <c r="J601" s="218"/>
      <c r="K601" s="218"/>
      <c r="L601" s="218"/>
      <c r="M601" s="218"/>
      <c r="N601" s="218"/>
      <c r="O601" s="218"/>
      <c r="P601" s="218"/>
      <c r="Q601" s="218"/>
      <c r="R601" s="218"/>
    </row>
    <row r="602" spans="1:18" ht="15.75" customHeight="1" x14ac:dyDescent="0.25">
      <c r="A602" s="218"/>
      <c r="B602" s="221"/>
      <c r="C602" s="221"/>
      <c r="D602" s="221"/>
      <c r="E602" s="218"/>
      <c r="F602" s="220"/>
      <c r="G602" s="218"/>
      <c r="H602" s="219"/>
      <c r="I602" s="218"/>
      <c r="J602" s="218"/>
      <c r="K602" s="218"/>
      <c r="L602" s="218"/>
      <c r="M602" s="218"/>
      <c r="N602" s="218"/>
      <c r="O602" s="218"/>
      <c r="P602" s="218"/>
      <c r="Q602" s="218"/>
      <c r="R602" s="218"/>
    </row>
    <row r="603" spans="1:18" ht="15.75" customHeight="1" x14ac:dyDescent="0.25">
      <c r="A603" s="218"/>
      <c r="B603" s="221"/>
      <c r="C603" s="221"/>
      <c r="D603" s="221"/>
      <c r="E603" s="218"/>
      <c r="F603" s="220"/>
      <c r="G603" s="218"/>
      <c r="H603" s="219"/>
      <c r="I603" s="218"/>
      <c r="J603" s="218"/>
      <c r="K603" s="218"/>
      <c r="L603" s="218"/>
      <c r="M603" s="218"/>
      <c r="N603" s="218"/>
      <c r="O603" s="218"/>
      <c r="P603" s="218"/>
      <c r="Q603" s="218"/>
      <c r="R603" s="218"/>
    </row>
    <row r="604" spans="1:18" ht="15.75" customHeight="1" x14ac:dyDescent="0.25">
      <c r="A604" s="218"/>
      <c r="B604" s="221"/>
      <c r="C604" s="221"/>
      <c r="D604" s="221"/>
      <c r="E604" s="218"/>
      <c r="F604" s="220"/>
      <c r="G604" s="218"/>
      <c r="H604" s="219"/>
      <c r="I604" s="218"/>
      <c r="J604" s="218"/>
      <c r="K604" s="218"/>
      <c r="L604" s="218"/>
      <c r="M604" s="218"/>
      <c r="N604" s="218"/>
      <c r="O604" s="218"/>
      <c r="P604" s="218"/>
      <c r="Q604" s="218"/>
      <c r="R604" s="218"/>
    </row>
    <row r="605" spans="1:18" ht="15.75" customHeight="1" x14ac:dyDescent="0.25">
      <c r="A605" s="218"/>
      <c r="B605" s="221"/>
      <c r="C605" s="221"/>
      <c r="D605" s="221"/>
      <c r="E605" s="218"/>
      <c r="F605" s="220"/>
      <c r="G605" s="218"/>
      <c r="H605" s="219"/>
      <c r="I605" s="218"/>
      <c r="J605" s="218"/>
      <c r="K605" s="218"/>
      <c r="L605" s="218"/>
      <c r="M605" s="218"/>
      <c r="N605" s="218"/>
      <c r="O605" s="218"/>
      <c r="P605" s="218"/>
      <c r="Q605" s="218"/>
      <c r="R605" s="218"/>
    </row>
    <row r="606" spans="1:18" ht="15.75" customHeight="1" x14ac:dyDescent="0.25">
      <c r="A606" s="218"/>
      <c r="B606" s="221"/>
      <c r="C606" s="221"/>
      <c r="D606" s="221"/>
      <c r="E606" s="218"/>
      <c r="F606" s="220"/>
      <c r="G606" s="218"/>
      <c r="H606" s="219"/>
      <c r="I606" s="218"/>
      <c r="J606" s="218"/>
      <c r="K606" s="218"/>
      <c r="L606" s="218"/>
      <c r="M606" s="218"/>
      <c r="N606" s="218"/>
      <c r="O606" s="218"/>
      <c r="P606" s="218"/>
      <c r="Q606" s="218"/>
      <c r="R606" s="218"/>
    </row>
    <row r="607" spans="1:18" ht="15.75" customHeight="1" x14ac:dyDescent="0.25">
      <c r="A607" s="218"/>
      <c r="B607" s="221"/>
      <c r="C607" s="221"/>
      <c r="D607" s="221"/>
      <c r="E607" s="218"/>
      <c r="F607" s="220"/>
      <c r="G607" s="218"/>
      <c r="H607" s="219"/>
      <c r="I607" s="218"/>
      <c r="J607" s="218"/>
      <c r="K607" s="218"/>
      <c r="L607" s="218"/>
      <c r="M607" s="218"/>
      <c r="N607" s="218"/>
      <c r="O607" s="218"/>
      <c r="P607" s="218"/>
      <c r="Q607" s="218"/>
      <c r="R607" s="218"/>
    </row>
    <row r="608" spans="1:18" ht="15.75" customHeight="1" x14ac:dyDescent="0.25">
      <c r="A608" s="218"/>
      <c r="B608" s="221"/>
      <c r="C608" s="221"/>
      <c r="D608" s="221"/>
      <c r="E608" s="218"/>
      <c r="F608" s="220"/>
      <c r="G608" s="218"/>
      <c r="H608" s="219"/>
      <c r="I608" s="218"/>
      <c r="J608" s="218"/>
      <c r="K608" s="218"/>
      <c r="L608" s="218"/>
      <c r="M608" s="218"/>
      <c r="N608" s="218"/>
      <c r="O608" s="218"/>
      <c r="P608" s="218"/>
      <c r="Q608" s="218"/>
      <c r="R608" s="218"/>
    </row>
    <row r="609" spans="1:18" ht="15.75" customHeight="1" x14ac:dyDescent="0.25">
      <c r="A609" s="218"/>
      <c r="B609" s="221"/>
      <c r="C609" s="221"/>
      <c r="D609" s="221"/>
      <c r="E609" s="218"/>
      <c r="F609" s="220"/>
      <c r="G609" s="218"/>
      <c r="H609" s="219"/>
      <c r="I609" s="218"/>
      <c r="J609" s="218"/>
      <c r="K609" s="218"/>
      <c r="L609" s="218"/>
      <c r="M609" s="218"/>
      <c r="N609" s="218"/>
      <c r="O609" s="218"/>
      <c r="P609" s="218"/>
      <c r="Q609" s="218"/>
      <c r="R609" s="218"/>
    </row>
    <row r="610" spans="1:18" ht="15.75" customHeight="1" x14ac:dyDescent="0.25">
      <c r="A610" s="218"/>
      <c r="B610" s="221"/>
      <c r="C610" s="221"/>
      <c r="D610" s="221"/>
      <c r="E610" s="218"/>
      <c r="F610" s="220"/>
      <c r="G610" s="218"/>
      <c r="H610" s="219"/>
      <c r="I610" s="218"/>
      <c r="J610" s="218"/>
      <c r="K610" s="218"/>
      <c r="L610" s="218"/>
      <c r="M610" s="218"/>
      <c r="N610" s="218"/>
      <c r="O610" s="218"/>
      <c r="P610" s="218"/>
      <c r="Q610" s="218"/>
      <c r="R610" s="218"/>
    </row>
    <row r="611" spans="1:18" ht="15.75" customHeight="1" x14ac:dyDescent="0.25">
      <c r="A611" s="218"/>
      <c r="B611" s="221"/>
      <c r="C611" s="221"/>
      <c r="D611" s="221"/>
      <c r="E611" s="218"/>
      <c r="F611" s="220"/>
      <c r="G611" s="218"/>
      <c r="H611" s="219"/>
      <c r="I611" s="218"/>
      <c r="J611" s="218"/>
      <c r="K611" s="218"/>
      <c r="L611" s="218"/>
      <c r="M611" s="218"/>
      <c r="N611" s="218"/>
      <c r="O611" s="218"/>
      <c r="P611" s="218"/>
      <c r="Q611" s="218"/>
      <c r="R611" s="218"/>
    </row>
    <row r="612" spans="1:18" ht="15.75" customHeight="1" x14ac:dyDescent="0.25">
      <c r="A612" s="218"/>
      <c r="B612" s="221"/>
      <c r="C612" s="221"/>
      <c r="D612" s="221"/>
      <c r="E612" s="218"/>
      <c r="F612" s="220"/>
      <c r="G612" s="218"/>
      <c r="H612" s="219"/>
      <c r="I612" s="218"/>
      <c r="J612" s="218"/>
      <c r="K612" s="218"/>
      <c r="L612" s="218"/>
      <c r="M612" s="218"/>
      <c r="N612" s="218"/>
      <c r="O612" s="218"/>
      <c r="P612" s="218"/>
      <c r="Q612" s="218"/>
      <c r="R612" s="218"/>
    </row>
    <row r="613" spans="1:18" ht="15.75" customHeight="1" x14ac:dyDescent="0.25">
      <c r="A613" s="218"/>
      <c r="B613" s="221"/>
      <c r="C613" s="221"/>
      <c r="D613" s="221"/>
      <c r="E613" s="218"/>
      <c r="F613" s="220"/>
      <c r="G613" s="218"/>
      <c r="H613" s="219"/>
      <c r="I613" s="218"/>
      <c r="J613" s="218"/>
      <c r="K613" s="218"/>
      <c r="L613" s="218"/>
      <c r="M613" s="218"/>
      <c r="N613" s="218"/>
      <c r="O613" s="218"/>
      <c r="P613" s="218"/>
      <c r="Q613" s="218"/>
      <c r="R613" s="218"/>
    </row>
    <row r="614" spans="1:18" ht="15.75" customHeight="1" x14ac:dyDescent="0.25">
      <c r="A614" s="218"/>
      <c r="B614" s="221"/>
      <c r="C614" s="221"/>
      <c r="D614" s="221"/>
      <c r="E614" s="218"/>
      <c r="F614" s="220"/>
      <c r="G614" s="218"/>
      <c r="H614" s="219"/>
      <c r="I614" s="218"/>
      <c r="J614" s="218"/>
      <c r="K614" s="218"/>
      <c r="L614" s="218"/>
      <c r="M614" s="218"/>
      <c r="N614" s="218"/>
      <c r="O614" s="218"/>
      <c r="P614" s="218"/>
      <c r="Q614" s="218"/>
      <c r="R614" s="218"/>
    </row>
    <row r="615" spans="1:18" ht="15.75" customHeight="1" x14ac:dyDescent="0.25">
      <c r="A615" s="218"/>
      <c r="B615" s="221"/>
      <c r="C615" s="221"/>
      <c r="D615" s="221"/>
      <c r="E615" s="218"/>
      <c r="F615" s="220"/>
      <c r="G615" s="218"/>
      <c r="H615" s="219"/>
      <c r="I615" s="218"/>
      <c r="J615" s="218"/>
      <c r="K615" s="218"/>
      <c r="L615" s="218"/>
      <c r="M615" s="218"/>
      <c r="N615" s="218"/>
      <c r="O615" s="218"/>
      <c r="P615" s="218"/>
      <c r="Q615" s="218"/>
      <c r="R615" s="218"/>
    </row>
    <row r="616" spans="1:18" ht="15.75" customHeight="1" x14ac:dyDescent="0.25">
      <c r="A616" s="218"/>
      <c r="B616" s="221"/>
      <c r="C616" s="221"/>
      <c r="D616" s="221"/>
      <c r="E616" s="218"/>
      <c r="F616" s="220"/>
      <c r="G616" s="218"/>
      <c r="H616" s="219"/>
      <c r="I616" s="218"/>
      <c r="J616" s="218"/>
      <c r="K616" s="218"/>
      <c r="L616" s="218"/>
      <c r="M616" s="218"/>
      <c r="N616" s="218"/>
      <c r="O616" s="218"/>
      <c r="P616" s="218"/>
      <c r="Q616" s="218"/>
      <c r="R616" s="218"/>
    </row>
    <row r="617" spans="1:18" ht="15.75" customHeight="1" x14ac:dyDescent="0.25">
      <c r="A617" s="218"/>
      <c r="B617" s="221"/>
      <c r="C617" s="221"/>
      <c r="D617" s="221"/>
      <c r="E617" s="218"/>
      <c r="F617" s="220"/>
      <c r="G617" s="218"/>
      <c r="H617" s="219"/>
      <c r="I617" s="218"/>
      <c r="J617" s="218"/>
      <c r="K617" s="218"/>
      <c r="L617" s="218"/>
      <c r="M617" s="218"/>
      <c r="N617" s="218"/>
      <c r="O617" s="218"/>
      <c r="P617" s="218"/>
      <c r="Q617" s="218"/>
      <c r="R617" s="218"/>
    </row>
    <row r="618" spans="1:18" ht="15.75" customHeight="1" x14ac:dyDescent="0.25">
      <c r="A618" s="218"/>
      <c r="B618" s="221"/>
      <c r="C618" s="221"/>
      <c r="D618" s="221"/>
      <c r="E618" s="218"/>
      <c r="F618" s="220"/>
      <c r="G618" s="218"/>
      <c r="H618" s="219"/>
      <c r="I618" s="218"/>
      <c r="J618" s="218"/>
      <c r="K618" s="218"/>
      <c r="L618" s="218"/>
      <c r="M618" s="218"/>
      <c r="N618" s="218"/>
      <c r="O618" s="218"/>
      <c r="P618" s="218"/>
      <c r="Q618" s="218"/>
      <c r="R618" s="218"/>
    </row>
    <row r="619" spans="1:18" ht="15.75" customHeight="1" x14ac:dyDescent="0.25">
      <c r="A619" s="218"/>
      <c r="B619" s="221"/>
      <c r="C619" s="221"/>
      <c r="D619" s="221"/>
      <c r="E619" s="218"/>
      <c r="F619" s="220"/>
      <c r="G619" s="218"/>
      <c r="H619" s="219"/>
      <c r="I619" s="218"/>
      <c r="J619" s="218"/>
      <c r="K619" s="218"/>
      <c r="L619" s="218"/>
      <c r="M619" s="218"/>
      <c r="N619" s="218"/>
      <c r="O619" s="218"/>
      <c r="P619" s="218"/>
      <c r="Q619" s="218"/>
      <c r="R619" s="218"/>
    </row>
    <row r="620" spans="1:18" ht="15.75" customHeight="1" x14ac:dyDescent="0.25">
      <c r="A620" s="218"/>
      <c r="B620" s="221"/>
      <c r="C620" s="221"/>
      <c r="D620" s="221"/>
      <c r="E620" s="218"/>
      <c r="F620" s="220"/>
      <c r="G620" s="218"/>
      <c r="H620" s="219"/>
      <c r="I620" s="218"/>
      <c r="J620" s="218"/>
      <c r="K620" s="218"/>
      <c r="L620" s="218"/>
      <c r="M620" s="218"/>
      <c r="N620" s="218"/>
      <c r="O620" s="218"/>
      <c r="P620" s="218"/>
      <c r="Q620" s="218"/>
      <c r="R620" s="218"/>
    </row>
    <row r="621" spans="1:18" ht="15.75" customHeight="1" x14ac:dyDescent="0.25">
      <c r="A621" s="218"/>
      <c r="B621" s="221"/>
      <c r="C621" s="221"/>
      <c r="D621" s="221"/>
      <c r="E621" s="218"/>
      <c r="F621" s="220"/>
      <c r="G621" s="218"/>
      <c r="H621" s="219"/>
      <c r="I621" s="218"/>
      <c r="J621" s="218"/>
      <c r="K621" s="218"/>
      <c r="L621" s="218"/>
      <c r="M621" s="218"/>
      <c r="N621" s="218"/>
      <c r="O621" s="218"/>
      <c r="P621" s="218"/>
      <c r="Q621" s="218"/>
      <c r="R621" s="218"/>
    </row>
    <row r="622" spans="1:18" ht="15.75" customHeight="1" x14ac:dyDescent="0.25">
      <c r="A622" s="218"/>
      <c r="B622" s="221"/>
      <c r="C622" s="221"/>
      <c r="D622" s="221"/>
      <c r="E622" s="218"/>
      <c r="F622" s="220"/>
      <c r="G622" s="218"/>
      <c r="H622" s="219"/>
      <c r="I622" s="218"/>
      <c r="J622" s="218"/>
      <c r="K622" s="218"/>
      <c r="L622" s="218"/>
      <c r="M622" s="218"/>
      <c r="N622" s="218"/>
      <c r="O622" s="218"/>
      <c r="P622" s="218"/>
      <c r="Q622" s="218"/>
      <c r="R622" s="218"/>
    </row>
    <row r="623" spans="1:18" ht="15.75" customHeight="1" x14ac:dyDescent="0.25">
      <c r="A623" s="218"/>
      <c r="B623" s="221"/>
      <c r="C623" s="221"/>
      <c r="D623" s="221"/>
      <c r="E623" s="218"/>
      <c r="F623" s="220"/>
      <c r="G623" s="218"/>
      <c r="H623" s="219"/>
      <c r="I623" s="218"/>
      <c r="J623" s="218"/>
      <c r="K623" s="218"/>
      <c r="L623" s="218"/>
      <c r="M623" s="218"/>
      <c r="N623" s="218"/>
      <c r="O623" s="218"/>
      <c r="P623" s="218"/>
      <c r="Q623" s="218"/>
      <c r="R623" s="218"/>
    </row>
    <row r="624" spans="1:18" ht="15.75" customHeight="1" x14ac:dyDescent="0.25">
      <c r="A624" s="218"/>
      <c r="B624" s="221"/>
      <c r="C624" s="221"/>
      <c r="D624" s="221"/>
      <c r="E624" s="218"/>
      <c r="F624" s="220"/>
      <c r="G624" s="218"/>
      <c r="H624" s="219"/>
      <c r="I624" s="218"/>
      <c r="J624" s="218"/>
      <c r="K624" s="218"/>
      <c r="L624" s="218"/>
      <c r="M624" s="218"/>
      <c r="N624" s="218"/>
      <c r="O624" s="218"/>
      <c r="P624" s="218"/>
      <c r="Q624" s="218"/>
      <c r="R624" s="218"/>
    </row>
    <row r="625" spans="1:18" ht="15.75" customHeight="1" x14ac:dyDescent="0.25">
      <c r="A625" s="218"/>
      <c r="B625" s="221"/>
      <c r="C625" s="221"/>
      <c r="D625" s="221"/>
      <c r="E625" s="218"/>
      <c r="F625" s="220"/>
      <c r="G625" s="218"/>
      <c r="H625" s="219"/>
      <c r="I625" s="218"/>
      <c r="J625" s="218"/>
      <c r="K625" s="218"/>
      <c r="L625" s="218"/>
      <c r="M625" s="218"/>
      <c r="N625" s="218"/>
      <c r="O625" s="218"/>
      <c r="P625" s="218"/>
      <c r="Q625" s="218"/>
      <c r="R625" s="218"/>
    </row>
    <row r="626" spans="1:18" ht="15.75" customHeight="1" x14ac:dyDescent="0.25">
      <c r="A626" s="218"/>
      <c r="B626" s="221"/>
      <c r="C626" s="221"/>
      <c r="D626" s="221"/>
      <c r="E626" s="218"/>
      <c r="F626" s="220"/>
      <c r="G626" s="218"/>
      <c r="H626" s="219"/>
      <c r="I626" s="218"/>
      <c r="J626" s="218"/>
      <c r="K626" s="218"/>
      <c r="L626" s="218"/>
      <c r="M626" s="218"/>
      <c r="N626" s="218"/>
      <c r="O626" s="218"/>
      <c r="P626" s="218"/>
      <c r="Q626" s="218"/>
      <c r="R626" s="218"/>
    </row>
    <row r="627" spans="1:18" ht="15.75" customHeight="1" x14ac:dyDescent="0.25">
      <c r="A627" s="218"/>
      <c r="B627" s="221"/>
      <c r="C627" s="221"/>
      <c r="D627" s="221"/>
      <c r="E627" s="218"/>
      <c r="F627" s="220"/>
      <c r="G627" s="218"/>
      <c r="H627" s="219"/>
      <c r="I627" s="218"/>
      <c r="J627" s="218"/>
      <c r="K627" s="218"/>
      <c r="L627" s="218"/>
      <c r="M627" s="218"/>
      <c r="N627" s="218"/>
      <c r="O627" s="218"/>
      <c r="P627" s="218"/>
      <c r="Q627" s="218"/>
      <c r="R627" s="218"/>
    </row>
    <row r="628" spans="1:18" ht="15.75" customHeight="1" x14ac:dyDescent="0.25">
      <c r="A628" s="218"/>
      <c r="B628" s="221"/>
      <c r="C628" s="221"/>
      <c r="D628" s="221"/>
      <c r="E628" s="218"/>
      <c r="F628" s="220"/>
      <c r="G628" s="218"/>
      <c r="H628" s="219"/>
      <c r="I628" s="218"/>
      <c r="J628" s="218"/>
      <c r="K628" s="218"/>
      <c r="L628" s="218"/>
      <c r="M628" s="218"/>
      <c r="N628" s="218"/>
      <c r="O628" s="218"/>
      <c r="P628" s="218"/>
      <c r="Q628" s="218"/>
      <c r="R628" s="218"/>
    </row>
    <row r="629" spans="1:18" ht="15.75" customHeight="1" x14ac:dyDescent="0.25">
      <c r="A629" s="218"/>
      <c r="B629" s="221"/>
      <c r="C629" s="221"/>
      <c r="D629" s="221"/>
      <c r="E629" s="218"/>
      <c r="F629" s="220"/>
      <c r="G629" s="218"/>
      <c r="H629" s="219"/>
      <c r="I629" s="218"/>
      <c r="J629" s="218"/>
      <c r="K629" s="218"/>
      <c r="L629" s="218"/>
      <c r="M629" s="218"/>
      <c r="N629" s="218"/>
      <c r="O629" s="218"/>
      <c r="P629" s="218"/>
      <c r="Q629" s="218"/>
      <c r="R629" s="218"/>
    </row>
    <row r="630" spans="1:18" ht="15.75" customHeight="1" x14ac:dyDescent="0.25">
      <c r="A630" s="218"/>
      <c r="B630" s="221"/>
      <c r="C630" s="221"/>
      <c r="D630" s="221"/>
      <c r="E630" s="218"/>
      <c r="F630" s="220"/>
      <c r="G630" s="218"/>
      <c r="H630" s="219"/>
      <c r="I630" s="218"/>
      <c r="J630" s="218"/>
      <c r="K630" s="218"/>
      <c r="L630" s="218"/>
      <c r="M630" s="218"/>
      <c r="N630" s="218"/>
      <c r="O630" s="218"/>
      <c r="P630" s="218"/>
      <c r="Q630" s="218"/>
      <c r="R630" s="218"/>
    </row>
    <row r="631" spans="1:18" ht="15.75" customHeight="1" x14ac:dyDescent="0.25">
      <c r="A631" s="218"/>
      <c r="B631" s="221"/>
      <c r="C631" s="221"/>
      <c r="D631" s="221"/>
      <c r="E631" s="218"/>
      <c r="F631" s="220"/>
      <c r="G631" s="218"/>
      <c r="H631" s="219"/>
      <c r="I631" s="218"/>
      <c r="J631" s="218"/>
      <c r="K631" s="218"/>
      <c r="L631" s="218"/>
      <c r="M631" s="218"/>
      <c r="N631" s="218"/>
      <c r="O631" s="218"/>
      <c r="P631" s="218"/>
      <c r="Q631" s="218"/>
      <c r="R631" s="218"/>
    </row>
    <row r="632" spans="1:18" ht="15.75" customHeight="1" x14ac:dyDescent="0.25">
      <c r="A632" s="218"/>
      <c r="B632" s="221"/>
      <c r="C632" s="221"/>
      <c r="D632" s="221"/>
      <c r="E632" s="218"/>
      <c r="F632" s="220"/>
      <c r="G632" s="218"/>
      <c r="H632" s="219"/>
      <c r="I632" s="218"/>
      <c r="J632" s="218"/>
      <c r="K632" s="218"/>
      <c r="L632" s="218"/>
      <c r="M632" s="218"/>
      <c r="N632" s="218"/>
      <c r="O632" s="218"/>
      <c r="P632" s="218"/>
      <c r="Q632" s="218"/>
      <c r="R632" s="218"/>
    </row>
    <row r="633" spans="1:18" ht="15.75" customHeight="1" x14ac:dyDescent="0.25">
      <c r="A633" s="218"/>
      <c r="B633" s="221"/>
      <c r="C633" s="221"/>
      <c r="D633" s="221"/>
      <c r="E633" s="218"/>
      <c r="F633" s="220"/>
      <c r="G633" s="218"/>
      <c r="H633" s="219"/>
      <c r="I633" s="218"/>
      <c r="J633" s="218"/>
      <c r="K633" s="218"/>
      <c r="L633" s="218"/>
      <c r="M633" s="218"/>
      <c r="N633" s="218"/>
      <c r="O633" s="218"/>
      <c r="P633" s="218"/>
      <c r="Q633" s="218"/>
      <c r="R633" s="218"/>
    </row>
    <row r="634" spans="1:18" ht="15.75" customHeight="1" x14ac:dyDescent="0.25">
      <c r="A634" s="218"/>
      <c r="B634" s="221"/>
      <c r="C634" s="221"/>
      <c r="D634" s="221"/>
      <c r="E634" s="218"/>
      <c r="F634" s="220"/>
      <c r="G634" s="218"/>
      <c r="H634" s="219"/>
      <c r="I634" s="218"/>
      <c r="J634" s="218"/>
      <c r="K634" s="218"/>
      <c r="L634" s="218"/>
      <c r="M634" s="218"/>
      <c r="N634" s="218"/>
      <c r="O634" s="218"/>
      <c r="P634" s="218"/>
      <c r="Q634" s="218"/>
      <c r="R634" s="218"/>
    </row>
    <row r="635" spans="1:18" ht="15.75" customHeight="1" x14ac:dyDescent="0.25">
      <c r="A635" s="218"/>
      <c r="B635" s="221"/>
      <c r="C635" s="221"/>
      <c r="D635" s="221"/>
      <c r="E635" s="218"/>
      <c r="F635" s="220"/>
      <c r="G635" s="218"/>
      <c r="H635" s="219"/>
      <c r="I635" s="218"/>
      <c r="J635" s="218"/>
      <c r="K635" s="218"/>
      <c r="L635" s="218"/>
      <c r="M635" s="218"/>
      <c r="N635" s="218"/>
      <c r="O635" s="218"/>
      <c r="P635" s="218"/>
      <c r="Q635" s="218"/>
      <c r="R635" s="218"/>
    </row>
    <row r="636" spans="1:18" ht="15.75" customHeight="1" x14ac:dyDescent="0.25">
      <c r="A636" s="218"/>
      <c r="B636" s="221"/>
      <c r="C636" s="221"/>
      <c r="D636" s="221"/>
      <c r="E636" s="218"/>
      <c r="F636" s="220"/>
      <c r="G636" s="218"/>
      <c r="H636" s="219"/>
      <c r="I636" s="218"/>
      <c r="J636" s="218"/>
      <c r="K636" s="218"/>
      <c r="L636" s="218"/>
      <c r="M636" s="218"/>
      <c r="N636" s="218"/>
      <c r="O636" s="218"/>
      <c r="P636" s="218"/>
      <c r="Q636" s="218"/>
      <c r="R636" s="218"/>
    </row>
    <row r="637" spans="1:18" ht="15.75" customHeight="1" x14ac:dyDescent="0.25">
      <c r="A637" s="218"/>
      <c r="B637" s="221"/>
      <c r="C637" s="221"/>
      <c r="D637" s="221"/>
      <c r="E637" s="218"/>
      <c r="F637" s="220"/>
      <c r="G637" s="218"/>
      <c r="H637" s="219"/>
      <c r="I637" s="218"/>
      <c r="J637" s="218"/>
      <c r="K637" s="218"/>
      <c r="L637" s="218"/>
      <c r="M637" s="218"/>
      <c r="N637" s="218"/>
      <c r="O637" s="218"/>
      <c r="P637" s="218"/>
      <c r="Q637" s="218"/>
      <c r="R637" s="218"/>
    </row>
    <row r="638" spans="1:18" ht="15.75" customHeight="1" x14ac:dyDescent="0.25">
      <c r="A638" s="218"/>
      <c r="B638" s="221"/>
      <c r="C638" s="221"/>
      <c r="D638" s="221"/>
      <c r="E638" s="218"/>
      <c r="F638" s="220"/>
      <c r="G638" s="218"/>
      <c r="H638" s="219"/>
      <c r="I638" s="218"/>
      <c r="J638" s="218"/>
      <c r="K638" s="218"/>
      <c r="L638" s="218"/>
      <c r="M638" s="218"/>
      <c r="N638" s="218"/>
      <c r="O638" s="218"/>
      <c r="P638" s="218"/>
      <c r="Q638" s="218"/>
      <c r="R638" s="218"/>
    </row>
    <row r="639" spans="1:18" ht="15.75" customHeight="1" x14ac:dyDescent="0.25">
      <c r="A639" s="218"/>
      <c r="B639" s="221"/>
      <c r="C639" s="221"/>
      <c r="D639" s="221"/>
      <c r="E639" s="218"/>
      <c r="F639" s="220"/>
      <c r="G639" s="218"/>
      <c r="H639" s="219"/>
      <c r="I639" s="218"/>
      <c r="J639" s="218"/>
      <c r="K639" s="218"/>
      <c r="L639" s="218"/>
      <c r="M639" s="218"/>
      <c r="N639" s="218"/>
      <c r="O639" s="218"/>
      <c r="P639" s="218"/>
      <c r="Q639" s="218"/>
      <c r="R639" s="218"/>
    </row>
    <row r="640" spans="1:18" ht="15.75" customHeight="1" x14ac:dyDescent="0.25">
      <c r="A640" s="218"/>
      <c r="B640" s="221"/>
      <c r="C640" s="221"/>
      <c r="D640" s="221"/>
      <c r="E640" s="218"/>
      <c r="F640" s="220"/>
      <c r="G640" s="218"/>
      <c r="H640" s="219"/>
      <c r="I640" s="218"/>
      <c r="J640" s="218"/>
      <c r="K640" s="218"/>
      <c r="L640" s="218"/>
      <c r="M640" s="218"/>
      <c r="N640" s="218"/>
      <c r="O640" s="218"/>
      <c r="P640" s="218"/>
      <c r="Q640" s="218"/>
      <c r="R640" s="218"/>
    </row>
    <row r="641" spans="1:18" ht="15.75" customHeight="1" x14ac:dyDescent="0.25">
      <c r="A641" s="218"/>
      <c r="B641" s="221"/>
      <c r="C641" s="221"/>
      <c r="D641" s="221"/>
      <c r="E641" s="218"/>
      <c r="F641" s="220"/>
      <c r="G641" s="218"/>
      <c r="H641" s="219"/>
      <c r="I641" s="218"/>
      <c r="J641" s="218"/>
      <c r="K641" s="218"/>
      <c r="L641" s="218"/>
      <c r="M641" s="218"/>
      <c r="N641" s="218"/>
      <c r="O641" s="218"/>
      <c r="P641" s="218"/>
      <c r="Q641" s="218"/>
      <c r="R641" s="218"/>
    </row>
    <row r="642" spans="1:18" ht="15.75" customHeight="1" x14ac:dyDescent="0.25">
      <c r="A642" s="218"/>
      <c r="B642" s="221"/>
      <c r="C642" s="221"/>
      <c r="D642" s="221"/>
      <c r="E642" s="218"/>
      <c r="F642" s="220"/>
      <c r="G642" s="218"/>
      <c r="H642" s="219"/>
      <c r="I642" s="218"/>
      <c r="J642" s="218"/>
      <c r="K642" s="218"/>
      <c r="L642" s="218"/>
      <c r="M642" s="218"/>
      <c r="N642" s="218"/>
      <c r="O642" s="218"/>
      <c r="P642" s="218"/>
      <c r="Q642" s="218"/>
      <c r="R642" s="218"/>
    </row>
    <row r="643" spans="1:18" ht="15.75" customHeight="1" x14ac:dyDescent="0.25">
      <c r="A643" s="218"/>
      <c r="B643" s="221"/>
      <c r="C643" s="221"/>
      <c r="D643" s="221"/>
      <c r="E643" s="218"/>
      <c r="F643" s="220"/>
      <c r="G643" s="218"/>
      <c r="H643" s="219"/>
      <c r="I643" s="218"/>
      <c r="J643" s="218"/>
      <c r="K643" s="218"/>
      <c r="L643" s="218"/>
      <c r="M643" s="218"/>
      <c r="N643" s="218"/>
      <c r="O643" s="218"/>
      <c r="P643" s="218"/>
      <c r="Q643" s="218"/>
      <c r="R643" s="218"/>
    </row>
    <row r="644" spans="1:18" ht="15.75" customHeight="1" x14ac:dyDescent="0.25">
      <c r="A644" s="218"/>
      <c r="B644" s="221"/>
      <c r="C644" s="221"/>
      <c r="D644" s="221"/>
      <c r="E644" s="218"/>
      <c r="F644" s="220"/>
      <c r="G644" s="218"/>
      <c r="H644" s="219"/>
      <c r="I644" s="218"/>
      <c r="J644" s="218"/>
      <c r="K644" s="218"/>
      <c r="L644" s="218"/>
      <c r="M644" s="218"/>
      <c r="N644" s="218"/>
      <c r="O644" s="218"/>
      <c r="P644" s="218"/>
      <c r="Q644" s="218"/>
      <c r="R644" s="218"/>
    </row>
    <row r="645" spans="1:18" ht="15.75" customHeight="1" x14ac:dyDescent="0.25">
      <c r="A645" s="218"/>
      <c r="B645" s="221"/>
      <c r="C645" s="221"/>
      <c r="D645" s="221"/>
      <c r="E645" s="218"/>
      <c r="F645" s="220"/>
      <c r="G645" s="218"/>
      <c r="H645" s="219"/>
      <c r="I645" s="218"/>
      <c r="J645" s="218"/>
      <c r="K645" s="218"/>
      <c r="L645" s="218"/>
      <c r="M645" s="218"/>
      <c r="N645" s="218"/>
      <c r="O645" s="218"/>
      <c r="P645" s="218"/>
      <c r="Q645" s="218"/>
      <c r="R645" s="218"/>
    </row>
    <row r="646" spans="1:18" ht="15.75" customHeight="1" x14ac:dyDescent="0.25">
      <c r="A646" s="218"/>
      <c r="B646" s="221"/>
      <c r="C646" s="221"/>
      <c r="D646" s="221"/>
      <c r="E646" s="218"/>
      <c r="F646" s="220"/>
      <c r="G646" s="218"/>
      <c r="H646" s="219"/>
      <c r="I646" s="218"/>
      <c r="J646" s="218"/>
      <c r="K646" s="218"/>
      <c r="L646" s="218"/>
      <c r="M646" s="218"/>
      <c r="N646" s="218"/>
      <c r="O646" s="218"/>
      <c r="P646" s="218"/>
      <c r="Q646" s="218"/>
      <c r="R646" s="218"/>
    </row>
    <row r="647" spans="1:18" ht="15.75" customHeight="1" x14ac:dyDescent="0.25">
      <c r="A647" s="218"/>
      <c r="B647" s="221"/>
      <c r="C647" s="221"/>
      <c r="D647" s="221"/>
      <c r="E647" s="218"/>
      <c r="F647" s="220"/>
      <c r="G647" s="218"/>
      <c r="H647" s="219"/>
      <c r="I647" s="218"/>
      <c r="J647" s="218"/>
      <c r="K647" s="218"/>
      <c r="L647" s="218"/>
      <c r="M647" s="218"/>
      <c r="N647" s="218"/>
      <c r="O647" s="218"/>
      <c r="P647" s="218"/>
      <c r="Q647" s="218"/>
      <c r="R647" s="218"/>
    </row>
    <row r="648" spans="1:18" ht="15.75" customHeight="1" x14ac:dyDescent="0.25">
      <c r="A648" s="218"/>
      <c r="B648" s="221"/>
      <c r="C648" s="221"/>
      <c r="D648" s="221"/>
      <c r="E648" s="218"/>
      <c r="F648" s="220"/>
      <c r="G648" s="218"/>
      <c r="H648" s="219"/>
      <c r="I648" s="218"/>
      <c r="J648" s="218"/>
      <c r="K648" s="218"/>
      <c r="L648" s="218"/>
      <c r="M648" s="218"/>
      <c r="N648" s="218"/>
      <c r="O648" s="218"/>
      <c r="P648" s="218"/>
      <c r="Q648" s="218"/>
      <c r="R648" s="218"/>
    </row>
    <row r="649" spans="1:18" ht="15.75" customHeight="1" x14ac:dyDescent="0.25">
      <c r="A649" s="218"/>
      <c r="B649" s="221"/>
      <c r="C649" s="221"/>
      <c r="D649" s="221"/>
      <c r="E649" s="218"/>
      <c r="F649" s="220"/>
      <c r="G649" s="218"/>
      <c r="H649" s="219"/>
      <c r="I649" s="218"/>
      <c r="J649" s="218"/>
      <c r="K649" s="218"/>
      <c r="L649" s="218"/>
      <c r="M649" s="218"/>
      <c r="N649" s="218"/>
      <c r="O649" s="218"/>
      <c r="P649" s="218"/>
      <c r="Q649" s="218"/>
      <c r="R649" s="218"/>
    </row>
    <row r="650" spans="1:18" ht="15.75" customHeight="1" x14ac:dyDescent="0.25">
      <c r="A650" s="218"/>
      <c r="B650" s="221"/>
      <c r="C650" s="221"/>
      <c r="D650" s="221"/>
      <c r="E650" s="218"/>
      <c r="F650" s="220"/>
      <c r="G650" s="218"/>
      <c r="H650" s="219"/>
      <c r="I650" s="218"/>
      <c r="J650" s="218"/>
      <c r="K650" s="218"/>
      <c r="L650" s="218"/>
      <c r="M650" s="218"/>
      <c r="N650" s="218"/>
      <c r="O650" s="218"/>
      <c r="P650" s="218"/>
      <c r="Q650" s="218"/>
      <c r="R650" s="218"/>
    </row>
    <row r="651" spans="1:18" ht="15.75" customHeight="1" x14ac:dyDescent="0.25">
      <c r="A651" s="218"/>
      <c r="B651" s="221"/>
      <c r="C651" s="221"/>
      <c r="D651" s="221"/>
      <c r="E651" s="218"/>
      <c r="F651" s="220"/>
      <c r="G651" s="218"/>
      <c r="H651" s="219"/>
      <c r="I651" s="218"/>
      <c r="J651" s="218"/>
      <c r="K651" s="218"/>
      <c r="L651" s="218"/>
      <c r="M651" s="218"/>
      <c r="N651" s="218"/>
      <c r="O651" s="218"/>
      <c r="P651" s="218"/>
      <c r="Q651" s="218"/>
      <c r="R651" s="218"/>
    </row>
    <row r="652" spans="1:18" ht="15.75" customHeight="1" x14ac:dyDescent="0.25">
      <c r="A652" s="218"/>
      <c r="B652" s="221"/>
      <c r="C652" s="221"/>
      <c r="D652" s="221"/>
      <c r="E652" s="218"/>
      <c r="F652" s="220"/>
      <c r="G652" s="218"/>
      <c r="H652" s="219"/>
      <c r="I652" s="218"/>
      <c r="J652" s="218"/>
      <c r="K652" s="218"/>
      <c r="L652" s="218"/>
      <c r="M652" s="218"/>
      <c r="N652" s="218"/>
      <c r="O652" s="218"/>
      <c r="P652" s="218"/>
      <c r="Q652" s="218"/>
      <c r="R652" s="218"/>
    </row>
    <row r="653" spans="1:18" ht="15.75" customHeight="1" x14ac:dyDescent="0.25">
      <c r="A653" s="218"/>
      <c r="B653" s="221"/>
      <c r="C653" s="221"/>
      <c r="D653" s="221"/>
      <c r="E653" s="218"/>
      <c r="F653" s="220"/>
      <c r="G653" s="218"/>
      <c r="H653" s="219"/>
      <c r="I653" s="218"/>
      <c r="J653" s="218"/>
      <c r="K653" s="218"/>
      <c r="L653" s="218"/>
      <c r="M653" s="218"/>
      <c r="N653" s="218"/>
      <c r="O653" s="218"/>
      <c r="P653" s="218"/>
      <c r="Q653" s="218"/>
      <c r="R653" s="218"/>
    </row>
    <row r="654" spans="1:18" ht="15.75" customHeight="1" x14ac:dyDescent="0.25">
      <c r="A654" s="218"/>
      <c r="B654" s="221"/>
      <c r="C654" s="221"/>
      <c r="D654" s="221"/>
      <c r="E654" s="218"/>
      <c r="F654" s="220"/>
      <c r="G654" s="218"/>
      <c r="H654" s="219"/>
      <c r="I654" s="218"/>
      <c r="J654" s="218"/>
      <c r="K654" s="218"/>
      <c r="L654" s="218"/>
      <c r="M654" s="218"/>
      <c r="N654" s="218"/>
      <c r="O654" s="218"/>
      <c r="P654" s="218"/>
      <c r="Q654" s="218"/>
      <c r="R654" s="218"/>
    </row>
    <row r="655" spans="1:18" ht="15.75" customHeight="1" x14ac:dyDescent="0.25">
      <c r="A655" s="218"/>
      <c r="B655" s="221"/>
      <c r="C655" s="221"/>
      <c r="D655" s="221"/>
      <c r="E655" s="218"/>
      <c r="F655" s="220"/>
      <c r="G655" s="218"/>
      <c r="H655" s="219"/>
      <c r="I655" s="218"/>
      <c r="J655" s="218"/>
      <c r="K655" s="218"/>
      <c r="L655" s="218"/>
      <c r="M655" s="218"/>
      <c r="N655" s="218"/>
      <c r="O655" s="218"/>
      <c r="P655" s="218"/>
      <c r="Q655" s="218"/>
      <c r="R655" s="218"/>
    </row>
    <row r="656" spans="1:18" ht="15.75" customHeight="1" x14ac:dyDescent="0.25">
      <c r="A656" s="218"/>
      <c r="B656" s="221"/>
      <c r="C656" s="221"/>
      <c r="D656" s="221"/>
      <c r="E656" s="218"/>
      <c r="F656" s="220"/>
      <c r="G656" s="218"/>
      <c r="H656" s="219"/>
      <c r="I656" s="218"/>
      <c r="J656" s="218"/>
      <c r="K656" s="218"/>
      <c r="L656" s="218"/>
      <c r="M656" s="218"/>
      <c r="N656" s="218"/>
      <c r="O656" s="218"/>
      <c r="P656" s="218"/>
      <c r="Q656" s="218"/>
      <c r="R656" s="218"/>
    </row>
    <row r="657" spans="1:18" ht="15.75" customHeight="1" x14ac:dyDescent="0.25">
      <c r="A657" s="218"/>
      <c r="B657" s="221"/>
      <c r="C657" s="221"/>
      <c r="D657" s="221"/>
      <c r="E657" s="218"/>
      <c r="F657" s="220"/>
      <c r="G657" s="218"/>
      <c r="H657" s="219"/>
      <c r="I657" s="218"/>
      <c r="J657" s="218"/>
      <c r="K657" s="218"/>
      <c r="L657" s="218"/>
      <c r="M657" s="218"/>
      <c r="N657" s="218"/>
      <c r="O657" s="218"/>
      <c r="P657" s="218"/>
      <c r="Q657" s="218"/>
      <c r="R657" s="218"/>
    </row>
    <row r="658" spans="1:18" ht="15.75" customHeight="1" x14ac:dyDescent="0.25">
      <c r="A658" s="218"/>
      <c r="B658" s="221"/>
      <c r="C658" s="221"/>
      <c r="D658" s="221"/>
      <c r="E658" s="218"/>
      <c r="F658" s="220"/>
      <c r="G658" s="218"/>
      <c r="H658" s="219"/>
      <c r="I658" s="218"/>
      <c r="J658" s="218"/>
      <c r="K658" s="218"/>
      <c r="L658" s="218"/>
      <c r="M658" s="218"/>
      <c r="N658" s="218"/>
      <c r="O658" s="218"/>
      <c r="P658" s="218"/>
      <c r="Q658" s="218"/>
      <c r="R658" s="218"/>
    </row>
    <row r="659" spans="1:18" ht="15.75" customHeight="1" x14ac:dyDescent="0.25">
      <c r="A659" s="218"/>
      <c r="B659" s="221"/>
      <c r="C659" s="221"/>
      <c r="D659" s="221"/>
      <c r="E659" s="218"/>
      <c r="F659" s="220"/>
      <c r="G659" s="218"/>
      <c r="H659" s="219"/>
      <c r="I659" s="218"/>
      <c r="J659" s="218"/>
      <c r="K659" s="218"/>
      <c r="L659" s="218"/>
      <c r="M659" s="218"/>
      <c r="N659" s="218"/>
      <c r="O659" s="218"/>
      <c r="P659" s="218"/>
      <c r="Q659" s="218"/>
      <c r="R659" s="218"/>
    </row>
    <row r="660" spans="1:18" ht="15.75" customHeight="1" x14ac:dyDescent="0.25">
      <c r="A660" s="218"/>
      <c r="B660" s="221"/>
      <c r="C660" s="221"/>
      <c r="D660" s="221"/>
      <c r="E660" s="218"/>
      <c r="F660" s="220"/>
      <c r="G660" s="218"/>
      <c r="H660" s="219"/>
      <c r="I660" s="218"/>
      <c r="J660" s="218"/>
      <c r="K660" s="218"/>
      <c r="L660" s="218"/>
      <c r="M660" s="218"/>
      <c r="N660" s="218"/>
      <c r="O660" s="218"/>
      <c r="P660" s="218"/>
      <c r="Q660" s="218"/>
      <c r="R660" s="218"/>
    </row>
    <row r="661" spans="1:18" ht="15.75" customHeight="1" x14ac:dyDescent="0.25">
      <c r="A661" s="218"/>
      <c r="B661" s="221"/>
      <c r="C661" s="221"/>
      <c r="D661" s="221"/>
      <c r="E661" s="218"/>
      <c r="F661" s="220"/>
      <c r="G661" s="218"/>
      <c r="H661" s="219"/>
      <c r="I661" s="218"/>
      <c r="J661" s="218"/>
      <c r="K661" s="218"/>
      <c r="L661" s="218"/>
      <c r="M661" s="218"/>
      <c r="N661" s="218"/>
      <c r="O661" s="218"/>
      <c r="P661" s="218"/>
      <c r="Q661" s="218"/>
      <c r="R661" s="218"/>
    </row>
    <row r="662" spans="1:18" ht="15.75" customHeight="1" x14ac:dyDescent="0.25">
      <c r="A662" s="218"/>
      <c r="B662" s="221"/>
      <c r="C662" s="221"/>
      <c r="D662" s="221"/>
      <c r="E662" s="218"/>
      <c r="F662" s="220"/>
      <c r="G662" s="218"/>
      <c r="H662" s="219"/>
      <c r="I662" s="218"/>
      <c r="J662" s="218"/>
      <c r="K662" s="218"/>
      <c r="L662" s="218"/>
      <c r="M662" s="218"/>
      <c r="N662" s="218"/>
      <c r="O662" s="218"/>
      <c r="P662" s="218"/>
      <c r="Q662" s="218"/>
      <c r="R662" s="218"/>
    </row>
    <row r="663" spans="1:18" ht="15.75" customHeight="1" x14ac:dyDescent="0.25">
      <c r="A663" s="218"/>
      <c r="B663" s="221"/>
      <c r="C663" s="221"/>
      <c r="D663" s="221"/>
      <c r="E663" s="218"/>
      <c r="F663" s="220"/>
      <c r="G663" s="218"/>
      <c r="H663" s="219"/>
      <c r="I663" s="218"/>
      <c r="J663" s="218"/>
      <c r="K663" s="218"/>
      <c r="L663" s="218"/>
      <c r="M663" s="218"/>
      <c r="N663" s="218"/>
      <c r="O663" s="218"/>
      <c r="P663" s="218"/>
      <c r="Q663" s="218"/>
      <c r="R663" s="218"/>
    </row>
    <row r="664" spans="1:18" ht="15.75" customHeight="1" x14ac:dyDescent="0.25">
      <c r="A664" s="218"/>
      <c r="B664" s="221"/>
      <c r="C664" s="221"/>
      <c r="D664" s="221"/>
      <c r="E664" s="218"/>
      <c r="F664" s="220"/>
      <c r="G664" s="218"/>
      <c r="H664" s="219"/>
      <c r="I664" s="218"/>
      <c r="J664" s="218"/>
      <c r="K664" s="218"/>
      <c r="L664" s="218"/>
      <c r="M664" s="218"/>
      <c r="N664" s="218"/>
      <c r="O664" s="218"/>
      <c r="P664" s="218"/>
      <c r="Q664" s="218"/>
      <c r="R664" s="218"/>
    </row>
    <row r="665" spans="1:18" ht="15.75" customHeight="1" x14ac:dyDescent="0.25">
      <c r="A665" s="218"/>
      <c r="B665" s="221"/>
      <c r="C665" s="221"/>
      <c r="D665" s="221"/>
      <c r="E665" s="218"/>
      <c r="F665" s="220"/>
      <c r="G665" s="218"/>
      <c r="H665" s="219"/>
      <c r="I665" s="218"/>
      <c r="J665" s="218"/>
      <c r="K665" s="218"/>
      <c r="L665" s="218"/>
      <c r="M665" s="218"/>
      <c r="N665" s="218"/>
      <c r="O665" s="218"/>
      <c r="P665" s="218"/>
      <c r="Q665" s="218"/>
      <c r="R665" s="218"/>
    </row>
    <row r="666" spans="1:18" ht="15.75" customHeight="1" x14ac:dyDescent="0.25">
      <c r="A666" s="218"/>
      <c r="B666" s="221"/>
      <c r="C666" s="221"/>
      <c r="D666" s="221"/>
      <c r="E666" s="218"/>
      <c r="F666" s="220"/>
      <c r="G666" s="218"/>
      <c r="H666" s="219"/>
      <c r="I666" s="218"/>
      <c r="J666" s="218"/>
      <c r="K666" s="218"/>
      <c r="L666" s="218"/>
      <c r="M666" s="218"/>
      <c r="N666" s="218"/>
      <c r="O666" s="218"/>
      <c r="P666" s="218"/>
      <c r="Q666" s="218"/>
      <c r="R666" s="218"/>
    </row>
    <row r="667" spans="1:18" ht="15.75" customHeight="1" x14ac:dyDescent="0.25">
      <c r="A667" s="218"/>
      <c r="B667" s="221"/>
      <c r="C667" s="221"/>
      <c r="D667" s="221"/>
      <c r="E667" s="218"/>
      <c r="F667" s="220"/>
      <c r="G667" s="218"/>
      <c r="H667" s="219"/>
      <c r="I667" s="218"/>
      <c r="J667" s="218"/>
      <c r="K667" s="218"/>
      <c r="L667" s="218"/>
      <c r="M667" s="218"/>
      <c r="N667" s="218"/>
      <c r="O667" s="218"/>
      <c r="P667" s="218"/>
      <c r="Q667" s="218"/>
      <c r="R667" s="218"/>
    </row>
    <row r="668" spans="1:18" ht="15.75" customHeight="1" x14ac:dyDescent="0.25">
      <c r="A668" s="218"/>
      <c r="B668" s="221"/>
      <c r="C668" s="221"/>
      <c r="D668" s="221"/>
      <c r="E668" s="218"/>
      <c r="F668" s="220"/>
      <c r="G668" s="218"/>
      <c r="H668" s="219"/>
      <c r="I668" s="218"/>
      <c r="J668" s="218"/>
      <c r="K668" s="218"/>
      <c r="L668" s="218"/>
      <c r="M668" s="218"/>
      <c r="N668" s="218"/>
      <c r="O668" s="218"/>
      <c r="P668" s="218"/>
      <c r="Q668" s="218"/>
      <c r="R668" s="218"/>
    </row>
    <row r="669" spans="1:18" ht="15.75" customHeight="1" x14ac:dyDescent="0.25">
      <c r="A669" s="218"/>
      <c r="B669" s="221"/>
      <c r="C669" s="221"/>
      <c r="D669" s="221"/>
      <c r="E669" s="218"/>
      <c r="F669" s="220"/>
      <c r="G669" s="218"/>
      <c r="H669" s="219"/>
      <c r="I669" s="218"/>
      <c r="J669" s="218"/>
      <c r="K669" s="218"/>
      <c r="L669" s="218"/>
      <c r="M669" s="218"/>
      <c r="N669" s="218"/>
      <c r="O669" s="218"/>
      <c r="P669" s="218"/>
      <c r="Q669" s="218"/>
      <c r="R669" s="218"/>
    </row>
    <row r="670" spans="1:18" ht="15.75" customHeight="1" x14ac:dyDescent="0.25">
      <c r="A670" s="218"/>
      <c r="B670" s="221"/>
      <c r="C670" s="221"/>
      <c r="D670" s="221"/>
      <c r="E670" s="218"/>
      <c r="F670" s="220"/>
      <c r="G670" s="218"/>
      <c r="H670" s="219"/>
      <c r="I670" s="218"/>
      <c r="J670" s="218"/>
      <c r="K670" s="218"/>
      <c r="L670" s="218"/>
      <c r="M670" s="218"/>
      <c r="N670" s="218"/>
      <c r="O670" s="218"/>
      <c r="P670" s="218"/>
      <c r="Q670" s="218"/>
      <c r="R670" s="218"/>
    </row>
    <row r="671" spans="1:18" ht="15.75" customHeight="1" x14ac:dyDescent="0.25">
      <c r="A671" s="218"/>
      <c r="B671" s="221"/>
      <c r="C671" s="221"/>
      <c r="D671" s="221"/>
      <c r="E671" s="218"/>
      <c r="F671" s="220"/>
      <c r="G671" s="218"/>
      <c r="H671" s="219"/>
      <c r="I671" s="218"/>
      <c r="J671" s="218"/>
      <c r="K671" s="218"/>
      <c r="L671" s="218"/>
      <c r="M671" s="218"/>
      <c r="N671" s="218"/>
      <c r="O671" s="218"/>
      <c r="P671" s="218"/>
      <c r="Q671" s="218"/>
      <c r="R671" s="218"/>
    </row>
    <row r="672" spans="1:18" ht="15.75" customHeight="1" x14ac:dyDescent="0.25">
      <c r="A672" s="218"/>
      <c r="B672" s="221"/>
      <c r="C672" s="221"/>
      <c r="D672" s="221"/>
      <c r="E672" s="218"/>
      <c r="F672" s="220"/>
      <c r="G672" s="218"/>
      <c r="H672" s="219"/>
      <c r="I672" s="218"/>
      <c r="J672" s="218"/>
      <c r="K672" s="218"/>
      <c r="L672" s="218"/>
      <c r="M672" s="218"/>
      <c r="N672" s="218"/>
      <c r="O672" s="218"/>
      <c r="P672" s="218"/>
      <c r="Q672" s="218"/>
      <c r="R672" s="218"/>
    </row>
    <row r="673" spans="1:18" ht="15.75" customHeight="1" x14ac:dyDescent="0.25">
      <c r="A673" s="218"/>
      <c r="B673" s="221"/>
      <c r="C673" s="221"/>
      <c r="D673" s="221"/>
      <c r="E673" s="218"/>
      <c r="F673" s="220"/>
      <c r="G673" s="218"/>
      <c r="H673" s="219"/>
      <c r="I673" s="218"/>
      <c r="J673" s="218"/>
      <c r="K673" s="218"/>
      <c r="L673" s="218"/>
      <c r="M673" s="218"/>
      <c r="N673" s="218"/>
      <c r="O673" s="218"/>
      <c r="P673" s="218"/>
      <c r="Q673" s="218"/>
      <c r="R673" s="218"/>
    </row>
    <row r="674" spans="1:18" ht="15.75" customHeight="1" x14ac:dyDescent="0.25">
      <c r="A674" s="218"/>
      <c r="B674" s="221"/>
      <c r="C674" s="221"/>
      <c r="D674" s="221"/>
      <c r="E674" s="218"/>
      <c r="F674" s="220"/>
      <c r="G674" s="218"/>
      <c r="H674" s="219"/>
      <c r="I674" s="218"/>
      <c r="J674" s="218"/>
      <c r="K674" s="218"/>
      <c r="L674" s="218"/>
      <c r="M674" s="218"/>
      <c r="N674" s="218"/>
      <c r="O674" s="218"/>
      <c r="P674" s="218"/>
      <c r="Q674" s="218"/>
      <c r="R674" s="218"/>
    </row>
    <row r="675" spans="1:18" ht="15.75" customHeight="1" x14ac:dyDescent="0.25">
      <c r="A675" s="218"/>
      <c r="B675" s="221"/>
      <c r="C675" s="221"/>
      <c r="D675" s="221"/>
      <c r="E675" s="218"/>
      <c r="F675" s="220"/>
      <c r="G675" s="218"/>
      <c r="H675" s="219"/>
      <c r="I675" s="218"/>
      <c r="J675" s="218"/>
      <c r="K675" s="218"/>
      <c r="L675" s="218"/>
      <c r="M675" s="218"/>
      <c r="N675" s="218"/>
      <c r="O675" s="218"/>
      <c r="P675" s="218"/>
      <c r="Q675" s="218"/>
      <c r="R675" s="218"/>
    </row>
    <row r="676" spans="1:18" ht="15.75" customHeight="1" x14ac:dyDescent="0.25">
      <c r="A676" s="218"/>
      <c r="B676" s="221"/>
      <c r="C676" s="221"/>
      <c r="D676" s="221"/>
      <c r="E676" s="218"/>
      <c r="F676" s="220"/>
      <c r="G676" s="218"/>
      <c r="H676" s="219"/>
      <c r="I676" s="218"/>
      <c r="J676" s="218"/>
      <c r="K676" s="218"/>
      <c r="L676" s="218"/>
      <c r="M676" s="218"/>
      <c r="N676" s="218"/>
      <c r="O676" s="218"/>
      <c r="P676" s="218"/>
      <c r="Q676" s="218"/>
      <c r="R676" s="218"/>
    </row>
    <row r="677" spans="1:18" ht="15.75" customHeight="1" x14ac:dyDescent="0.25">
      <c r="A677" s="218"/>
      <c r="B677" s="221"/>
      <c r="C677" s="221"/>
      <c r="D677" s="221"/>
      <c r="E677" s="218"/>
      <c r="F677" s="220"/>
      <c r="G677" s="218"/>
      <c r="H677" s="219"/>
      <c r="I677" s="218"/>
      <c r="J677" s="218"/>
      <c r="K677" s="218"/>
      <c r="L677" s="218"/>
      <c r="M677" s="218"/>
      <c r="N677" s="218"/>
      <c r="O677" s="218"/>
      <c r="P677" s="218"/>
      <c r="Q677" s="218"/>
      <c r="R677" s="218"/>
    </row>
    <row r="678" spans="1:18" ht="15.75" customHeight="1" x14ac:dyDescent="0.25">
      <c r="A678" s="218"/>
      <c r="B678" s="221"/>
      <c r="C678" s="221"/>
      <c r="D678" s="221"/>
      <c r="E678" s="218"/>
      <c r="F678" s="220"/>
      <c r="G678" s="218"/>
      <c r="H678" s="219"/>
      <c r="I678" s="218"/>
      <c r="J678" s="218"/>
      <c r="K678" s="218"/>
      <c r="L678" s="218"/>
      <c r="M678" s="218"/>
      <c r="N678" s="218"/>
      <c r="O678" s="218"/>
      <c r="P678" s="218"/>
      <c r="Q678" s="218"/>
      <c r="R678" s="218"/>
    </row>
    <row r="679" spans="1:18" ht="15.75" customHeight="1" x14ac:dyDescent="0.25">
      <c r="A679" s="218"/>
      <c r="B679" s="221"/>
      <c r="C679" s="221"/>
      <c r="D679" s="221"/>
      <c r="E679" s="218"/>
      <c r="F679" s="220"/>
      <c r="G679" s="218"/>
      <c r="H679" s="219"/>
      <c r="I679" s="218"/>
      <c r="J679" s="218"/>
      <c r="K679" s="218"/>
      <c r="L679" s="218"/>
      <c r="M679" s="218"/>
      <c r="N679" s="218"/>
      <c r="O679" s="218"/>
      <c r="P679" s="218"/>
      <c r="Q679" s="218"/>
      <c r="R679" s="218"/>
    </row>
    <row r="680" spans="1:18" ht="15.75" customHeight="1" x14ac:dyDescent="0.25">
      <c r="A680" s="218"/>
      <c r="B680" s="221"/>
      <c r="C680" s="221"/>
      <c r="D680" s="221"/>
      <c r="E680" s="218"/>
      <c r="F680" s="220"/>
      <c r="G680" s="218"/>
      <c r="H680" s="219"/>
      <c r="I680" s="218"/>
      <c r="J680" s="218"/>
      <c r="K680" s="218"/>
      <c r="L680" s="218"/>
      <c r="M680" s="218"/>
      <c r="N680" s="218"/>
      <c r="O680" s="218"/>
      <c r="P680" s="218"/>
      <c r="Q680" s="218"/>
      <c r="R680" s="218"/>
    </row>
    <row r="681" spans="1:18" ht="15.75" customHeight="1" x14ac:dyDescent="0.25">
      <c r="A681" s="218"/>
      <c r="B681" s="221"/>
      <c r="C681" s="221"/>
      <c r="D681" s="221"/>
      <c r="E681" s="218"/>
      <c r="F681" s="220"/>
      <c r="G681" s="218"/>
      <c r="H681" s="219"/>
      <c r="I681" s="218"/>
      <c r="J681" s="218"/>
      <c r="K681" s="218"/>
      <c r="L681" s="218"/>
      <c r="M681" s="218"/>
      <c r="N681" s="218"/>
      <c r="O681" s="218"/>
      <c r="P681" s="218"/>
      <c r="Q681" s="218"/>
      <c r="R681" s="218"/>
    </row>
    <row r="682" spans="1:18" ht="15.75" customHeight="1" x14ac:dyDescent="0.25">
      <c r="A682" s="218"/>
      <c r="B682" s="221"/>
      <c r="C682" s="221"/>
      <c r="D682" s="221"/>
      <c r="E682" s="218"/>
      <c r="F682" s="220"/>
      <c r="G682" s="218"/>
      <c r="H682" s="219"/>
      <c r="I682" s="218"/>
      <c r="J682" s="218"/>
      <c r="K682" s="218"/>
      <c r="L682" s="218"/>
      <c r="M682" s="218"/>
      <c r="N682" s="218"/>
      <c r="O682" s="218"/>
      <c r="P682" s="218"/>
      <c r="Q682" s="218"/>
      <c r="R682" s="218"/>
    </row>
    <row r="683" spans="1:18" ht="15.75" customHeight="1" x14ac:dyDescent="0.25">
      <c r="A683" s="218"/>
      <c r="B683" s="221"/>
      <c r="C683" s="221"/>
      <c r="D683" s="221"/>
      <c r="E683" s="218"/>
      <c r="F683" s="220"/>
      <c r="G683" s="218"/>
      <c r="H683" s="219"/>
      <c r="I683" s="218"/>
      <c r="J683" s="218"/>
      <c r="K683" s="218"/>
      <c r="L683" s="218"/>
      <c r="M683" s="218"/>
      <c r="N683" s="218"/>
      <c r="O683" s="218"/>
      <c r="P683" s="218"/>
      <c r="Q683" s="218"/>
      <c r="R683" s="218"/>
    </row>
    <row r="684" spans="1:18" ht="15.75" customHeight="1" x14ac:dyDescent="0.25">
      <c r="A684" s="218"/>
      <c r="B684" s="221"/>
      <c r="C684" s="221"/>
      <c r="D684" s="221"/>
      <c r="E684" s="218"/>
      <c r="F684" s="220"/>
      <c r="G684" s="218"/>
      <c r="H684" s="219"/>
      <c r="I684" s="218"/>
      <c r="J684" s="218"/>
      <c r="K684" s="218"/>
      <c r="L684" s="218"/>
      <c r="M684" s="218"/>
      <c r="N684" s="218"/>
      <c r="O684" s="218"/>
      <c r="P684" s="218"/>
      <c r="Q684" s="218"/>
      <c r="R684" s="218"/>
    </row>
    <row r="685" spans="1:18" ht="15.75" customHeight="1" x14ac:dyDescent="0.25">
      <c r="A685" s="218"/>
      <c r="B685" s="221"/>
      <c r="C685" s="221"/>
      <c r="D685" s="221"/>
      <c r="E685" s="218"/>
      <c r="F685" s="220"/>
      <c r="G685" s="218"/>
      <c r="H685" s="219"/>
      <c r="I685" s="218"/>
      <c r="J685" s="218"/>
      <c r="K685" s="218"/>
      <c r="L685" s="218"/>
      <c r="M685" s="218"/>
      <c r="N685" s="218"/>
      <c r="O685" s="218"/>
      <c r="P685" s="218"/>
      <c r="Q685" s="218"/>
      <c r="R685" s="218"/>
    </row>
    <row r="686" spans="1:18" ht="15.75" customHeight="1" x14ac:dyDescent="0.25">
      <c r="A686" s="218"/>
      <c r="B686" s="221"/>
      <c r="C686" s="221"/>
      <c r="D686" s="221"/>
      <c r="E686" s="218"/>
      <c r="F686" s="220"/>
      <c r="G686" s="218"/>
      <c r="H686" s="219"/>
      <c r="I686" s="218"/>
      <c r="J686" s="218"/>
      <c r="K686" s="218"/>
      <c r="L686" s="218"/>
      <c r="M686" s="218"/>
      <c r="N686" s="218"/>
      <c r="O686" s="218"/>
      <c r="P686" s="218"/>
      <c r="Q686" s="218"/>
      <c r="R686" s="218"/>
    </row>
    <row r="687" spans="1:18" ht="15.75" customHeight="1" x14ac:dyDescent="0.25">
      <c r="A687" s="218"/>
      <c r="B687" s="221"/>
      <c r="C687" s="221"/>
      <c r="D687" s="221"/>
      <c r="E687" s="218"/>
      <c r="F687" s="220"/>
      <c r="G687" s="218"/>
      <c r="H687" s="219"/>
      <c r="I687" s="218"/>
      <c r="J687" s="218"/>
      <c r="K687" s="218"/>
      <c r="L687" s="218"/>
      <c r="M687" s="218"/>
      <c r="N687" s="218"/>
      <c r="O687" s="218"/>
      <c r="P687" s="218"/>
      <c r="Q687" s="218"/>
      <c r="R687" s="218"/>
    </row>
    <row r="688" spans="1:18" ht="15.75" customHeight="1" x14ac:dyDescent="0.25">
      <c r="A688" s="218"/>
      <c r="B688" s="221"/>
      <c r="C688" s="221"/>
      <c r="D688" s="221"/>
      <c r="E688" s="218"/>
      <c r="F688" s="220"/>
      <c r="G688" s="218"/>
      <c r="H688" s="219"/>
      <c r="I688" s="218"/>
      <c r="J688" s="218"/>
      <c r="K688" s="218"/>
      <c r="L688" s="218"/>
      <c r="M688" s="218"/>
      <c r="N688" s="218"/>
      <c r="O688" s="218"/>
      <c r="P688" s="218"/>
      <c r="Q688" s="218"/>
      <c r="R688" s="218"/>
    </row>
    <row r="689" spans="1:18" ht="15.75" customHeight="1" x14ac:dyDescent="0.25">
      <c r="A689" s="218"/>
      <c r="B689" s="221"/>
      <c r="C689" s="221"/>
      <c r="D689" s="221"/>
      <c r="E689" s="218"/>
      <c r="F689" s="220"/>
      <c r="G689" s="218"/>
      <c r="H689" s="219"/>
      <c r="I689" s="218"/>
      <c r="J689" s="218"/>
      <c r="K689" s="218"/>
      <c r="L689" s="218"/>
      <c r="M689" s="218"/>
      <c r="N689" s="218"/>
      <c r="O689" s="218"/>
      <c r="P689" s="218"/>
      <c r="Q689" s="218"/>
      <c r="R689" s="218"/>
    </row>
    <row r="690" spans="1:18" ht="15.75" customHeight="1" x14ac:dyDescent="0.25">
      <c r="A690" s="218"/>
      <c r="B690" s="221"/>
      <c r="C690" s="221"/>
      <c r="D690" s="221"/>
      <c r="E690" s="218"/>
      <c r="F690" s="220"/>
      <c r="G690" s="218"/>
      <c r="H690" s="219"/>
      <c r="I690" s="218"/>
      <c r="J690" s="218"/>
      <c r="K690" s="218"/>
      <c r="L690" s="218"/>
      <c r="M690" s="218"/>
      <c r="N690" s="218"/>
      <c r="O690" s="218"/>
      <c r="P690" s="218"/>
      <c r="Q690" s="218"/>
      <c r="R690" s="218"/>
    </row>
    <row r="691" spans="1:18" ht="15.75" customHeight="1" x14ac:dyDescent="0.25">
      <c r="A691" s="218"/>
      <c r="B691" s="221"/>
      <c r="C691" s="221"/>
      <c r="D691" s="221"/>
      <c r="E691" s="218"/>
      <c r="F691" s="220"/>
      <c r="G691" s="218"/>
      <c r="H691" s="219"/>
      <c r="I691" s="218"/>
      <c r="J691" s="218"/>
      <c r="K691" s="218"/>
      <c r="L691" s="218"/>
      <c r="M691" s="218"/>
      <c r="N691" s="218"/>
      <c r="O691" s="218"/>
      <c r="P691" s="218"/>
      <c r="Q691" s="218"/>
      <c r="R691" s="218"/>
    </row>
    <row r="692" spans="1:18" ht="15.75" customHeight="1" x14ac:dyDescent="0.25">
      <c r="A692" s="218"/>
      <c r="B692" s="221"/>
      <c r="C692" s="221"/>
      <c r="D692" s="221"/>
      <c r="E692" s="218"/>
      <c r="F692" s="220"/>
      <c r="G692" s="218"/>
      <c r="H692" s="219"/>
      <c r="I692" s="218"/>
      <c r="J692" s="218"/>
      <c r="K692" s="218"/>
      <c r="L692" s="218"/>
      <c r="M692" s="218"/>
      <c r="N692" s="218"/>
      <c r="O692" s="218"/>
      <c r="P692" s="218"/>
      <c r="Q692" s="218"/>
      <c r="R692" s="218"/>
    </row>
    <row r="693" spans="1:18" ht="15.75" customHeight="1" x14ac:dyDescent="0.25">
      <c r="A693" s="218"/>
      <c r="B693" s="221"/>
      <c r="C693" s="221"/>
      <c r="D693" s="221"/>
      <c r="E693" s="218"/>
      <c r="F693" s="220"/>
      <c r="G693" s="218"/>
      <c r="H693" s="219"/>
      <c r="I693" s="218"/>
      <c r="J693" s="218"/>
      <c r="K693" s="218"/>
      <c r="L693" s="218"/>
      <c r="M693" s="218"/>
      <c r="N693" s="218"/>
      <c r="O693" s="218"/>
      <c r="P693" s="218"/>
      <c r="Q693" s="218"/>
      <c r="R693" s="218"/>
    </row>
    <row r="694" spans="1:18" ht="15.75" customHeight="1" x14ac:dyDescent="0.25">
      <c r="A694" s="218"/>
      <c r="B694" s="221"/>
      <c r="C694" s="221"/>
      <c r="D694" s="221"/>
      <c r="E694" s="218"/>
      <c r="F694" s="220"/>
      <c r="G694" s="218"/>
      <c r="H694" s="219"/>
      <c r="I694" s="218"/>
      <c r="J694" s="218"/>
      <c r="K694" s="218"/>
      <c r="L694" s="218"/>
      <c r="M694" s="218"/>
      <c r="N694" s="218"/>
      <c r="O694" s="218"/>
      <c r="P694" s="218"/>
      <c r="Q694" s="218"/>
      <c r="R694" s="218"/>
    </row>
    <row r="695" spans="1:18" ht="15.75" customHeight="1" x14ac:dyDescent="0.25">
      <c r="A695" s="218"/>
      <c r="B695" s="221"/>
      <c r="C695" s="221"/>
      <c r="D695" s="221"/>
      <c r="E695" s="218"/>
      <c r="F695" s="220"/>
      <c r="G695" s="218"/>
      <c r="H695" s="219"/>
      <c r="I695" s="218"/>
      <c r="J695" s="218"/>
      <c r="K695" s="218"/>
      <c r="L695" s="218"/>
      <c r="M695" s="218"/>
      <c r="N695" s="218"/>
      <c r="O695" s="218"/>
      <c r="P695" s="218"/>
      <c r="Q695" s="218"/>
      <c r="R695" s="218"/>
    </row>
    <row r="696" spans="1:18" ht="15.75" customHeight="1" x14ac:dyDescent="0.25">
      <c r="A696" s="218"/>
      <c r="B696" s="221"/>
      <c r="C696" s="221"/>
      <c r="D696" s="221"/>
      <c r="E696" s="218"/>
      <c r="F696" s="220"/>
      <c r="G696" s="218"/>
      <c r="H696" s="219"/>
      <c r="I696" s="218"/>
      <c r="J696" s="218"/>
      <c r="K696" s="218"/>
      <c r="L696" s="218"/>
      <c r="M696" s="218"/>
      <c r="N696" s="218"/>
      <c r="O696" s="218"/>
      <c r="P696" s="218"/>
      <c r="Q696" s="218"/>
      <c r="R696" s="218"/>
    </row>
    <row r="697" spans="1:18" ht="15.75" customHeight="1" x14ac:dyDescent="0.25">
      <c r="A697" s="218"/>
      <c r="B697" s="221"/>
      <c r="C697" s="221"/>
      <c r="D697" s="221"/>
      <c r="E697" s="218"/>
      <c r="F697" s="220"/>
      <c r="G697" s="218"/>
      <c r="H697" s="219"/>
      <c r="I697" s="218"/>
      <c r="J697" s="218"/>
      <c r="K697" s="218"/>
      <c r="L697" s="218"/>
      <c r="M697" s="218"/>
      <c r="N697" s="218"/>
      <c r="O697" s="218"/>
      <c r="P697" s="218"/>
      <c r="Q697" s="218"/>
      <c r="R697" s="218"/>
    </row>
    <row r="698" spans="1:18" ht="15.75" customHeight="1" x14ac:dyDescent="0.25">
      <c r="A698" s="218"/>
      <c r="B698" s="221"/>
      <c r="C698" s="221"/>
      <c r="D698" s="221"/>
      <c r="E698" s="218"/>
      <c r="F698" s="220"/>
      <c r="G698" s="218"/>
      <c r="H698" s="219"/>
      <c r="I698" s="218"/>
      <c r="J698" s="218"/>
      <c r="K698" s="218"/>
      <c r="L698" s="218"/>
      <c r="M698" s="218"/>
      <c r="N698" s="218"/>
      <c r="O698" s="218"/>
      <c r="P698" s="218"/>
      <c r="Q698" s="218"/>
      <c r="R698" s="218"/>
    </row>
    <row r="699" spans="1:18" ht="15.75" customHeight="1" x14ac:dyDescent="0.25">
      <c r="A699" s="218"/>
      <c r="B699" s="221"/>
      <c r="C699" s="221"/>
      <c r="D699" s="221"/>
      <c r="E699" s="218"/>
      <c r="F699" s="220"/>
      <c r="G699" s="218"/>
      <c r="H699" s="219"/>
      <c r="I699" s="218"/>
      <c r="J699" s="218"/>
      <c r="K699" s="218"/>
      <c r="L699" s="218"/>
      <c r="M699" s="218"/>
      <c r="N699" s="218"/>
      <c r="O699" s="218"/>
      <c r="P699" s="218"/>
      <c r="Q699" s="218"/>
      <c r="R699" s="218"/>
    </row>
    <row r="700" spans="1:18" ht="15.75" customHeight="1" x14ac:dyDescent="0.25">
      <c r="A700" s="218"/>
      <c r="B700" s="221"/>
      <c r="C700" s="221"/>
      <c r="D700" s="221"/>
      <c r="E700" s="218"/>
      <c r="F700" s="220"/>
      <c r="G700" s="218"/>
      <c r="H700" s="219"/>
      <c r="I700" s="218"/>
      <c r="J700" s="218"/>
      <c r="K700" s="218"/>
      <c r="L700" s="218"/>
      <c r="M700" s="218"/>
      <c r="N700" s="218"/>
      <c r="O700" s="218"/>
      <c r="P700" s="218"/>
      <c r="Q700" s="218"/>
      <c r="R700" s="218"/>
    </row>
    <row r="701" spans="1:18" ht="15.75" customHeight="1" x14ac:dyDescent="0.25">
      <c r="A701" s="218"/>
      <c r="B701" s="221"/>
      <c r="C701" s="221"/>
      <c r="D701" s="221"/>
      <c r="E701" s="218"/>
      <c r="F701" s="220"/>
      <c r="G701" s="218"/>
      <c r="H701" s="219"/>
      <c r="I701" s="218"/>
      <c r="J701" s="218"/>
      <c r="K701" s="218"/>
      <c r="L701" s="218"/>
      <c r="M701" s="218"/>
      <c r="N701" s="218"/>
      <c r="O701" s="218"/>
      <c r="P701" s="218"/>
      <c r="Q701" s="218"/>
      <c r="R701" s="218"/>
    </row>
    <row r="702" spans="1:18" ht="15.75" customHeight="1" x14ac:dyDescent="0.25">
      <c r="A702" s="218"/>
      <c r="B702" s="221"/>
      <c r="C702" s="221"/>
      <c r="D702" s="221"/>
      <c r="E702" s="218"/>
      <c r="F702" s="220"/>
      <c r="G702" s="218"/>
      <c r="H702" s="219"/>
      <c r="I702" s="218"/>
      <c r="J702" s="218"/>
      <c r="K702" s="218"/>
      <c r="L702" s="218"/>
      <c r="M702" s="218"/>
      <c r="N702" s="218"/>
      <c r="O702" s="218"/>
      <c r="P702" s="218"/>
      <c r="Q702" s="218"/>
      <c r="R702" s="218"/>
    </row>
    <row r="703" spans="1:18" ht="15.75" customHeight="1" x14ac:dyDescent="0.25">
      <c r="A703" s="218"/>
      <c r="B703" s="221"/>
      <c r="C703" s="221"/>
      <c r="D703" s="221"/>
      <c r="E703" s="218"/>
      <c r="F703" s="220"/>
      <c r="G703" s="218"/>
      <c r="H703" s="219"/>
      <c r="I703" s="218"/>
      <c r="J703" s="218"/>
      <c r="K703" s="218"/>
      <c r="L703" s="218"/>
      <c r="M703" s="218"/>
      <c r="N703" s="218"/>
      <c r="O703" s="218"/>
      <c r="P703" s="218"/>
      <c r="Q703" s="218"/>
      <c r="R703" s="218"/>
    </row>
    <row r="704" spans="1:18" ht="15.75" customHeight="1" x14ac:dyDescent="0.25">
      <c r="A704" s="218"/>
      <c r="B704" s="221"/>
      <c r="C704" s="221"/>
      <c r="D704" s="221"/>
      <c r="E704" s="218"/>
      <c r="F704" s="220"/>
      <c r="G704" s="218"/>
      <c r="H704" s="219"/>
      <c r="I704" s="218"/>
      <c r="J704" s="218"/>
      <c r="K704" s="218"/>
      <c r="L704" s="218"/>
      <c r="M704" s="218"/>
      <c r="N704" s="218"/>
      <c r="O704" s="218"/>
      <c r="P704" s="218"/>
      <c r="Q704" s="218"/>
      <c r="R704" s="218"/>
    </row>
    <row r="705" spans="1:18" ht="15.75" customHeight="1" x14ac:dyDescent="0.25">
      <c r="A705" s="218"/>
      <c r="B705" s="221"/>
      <c r="C705" s="221"/>
      <c r="D705" s="221"/>
      <c r="E705" s="218"/>
      <c r="F705" s="220"/>
      <c r="G705" s="218"/>
      <c r="H705" s="219"/>
      <c r="I705" s="218"/>
      <c r="J705" s="218"/>
      <c r="K705" s="218"/>
      <c r="L705" s="218"/>
      <c r="M705" s="218"/>
      <c r="N705" s="218"/>
      <c r="O705" s="218"/>
      <c r="P705" s="218"/>
      <c r="Q705" s="218"/>
      <c r="R705" s="218"/>
    </row>
    <row r="706" spans="1:18" ht="15.75" customHeight="1" x14ac:dyDescent="0.25">
      <c r="A706" s="218"/>
      <c r="B706" s="221"/>
      <c r="C706" s="221"/>
      <c r="D706" s="221"/>
      <c r="E706" s="218"/>
      <c r="F706" s="220"/>
      <c r="G706" s="218"/>
      <c r="H706" s="219"/>
      <c r="I706" s="218"/>
      <c r="J706" s="218"/>
      <c r="K706" s="218"/>
      <c r="L706" s="218"/>
      <c r="M706" s="218"/>
      <c r="N706" s="218"/>
      <c r="O706" s="218"/>
      <c r="P706" s="218"/>
      <c r="Q706" s="218"/>
      <c r="R706" s="218"/>
    </row>
    <row r="707" spans="1:18" ht="15.75" customHeight="1" x14ac:dyDescent="0.25">
      <c r="A707" s="218"/>
      <c r="B707" s="221"/>
      <c r="C707" s="221"/>
      <c r="D707" s="221"/>
      <c r="E707" s="218"/>
      <c r="F707" s="220"/>
      <c r="G707" s="218"/>
      <c r="H707" s="219"/>
      <c r="I707" s="218"/>
      <c r="J707" s="218"/>
      <c r="K707" s="218"/>
      <c r="L707" s="218"/>
      <c r="M707" s="218"/>
      <c r="N707" s="218"/>
      <c r="O707" s="218"/>
      <c r="P707" s="218"/>
      <c r="Q707" s="218"/>
      <c r="R707" s="218"/>
    </row>
    <row r="708" spans="1:18" ht="15.75" customHeight="1" x14ac:dyDescent="0.25">
      <c r="A708" s="218"/>
      <c r="B708" s="221"/>
      <c r="C708" s="221"/>
      <c r="D708" s="221"/>
      <c r="E708" s="218"/>
      <c r="F708" s="220"/>
      <c r="G708" s="218"/>
      <c r="H708" s="219"/>
      <c r="I708" s="218"/>
      <c r="J708" s="218"/>
      <c r="K708" s="218"/>
      <c r="L708" s="218"/>
      <c r="M708" s="218"/>
      <c r="N708" s="218"/>
      <c r="O708" s="218"/>
      <c r="P708" s="218"/>
      <c r="Q708" s="218"/>
      <c r="R708" s="218"/>
    </row>
    <row r="709" spans="1:18" ht="15.75" customHeight="1" x14ac:dyDescent="0.25">
      <c r="A709" s="218"/>
      <c r="B709" s="221"/>
      <c r="C709" s="221"/>
      <c r="D709" s="221"/>
      <c r="E709" s="218"/>
      <c r="F709" s="220"/>
      <c r="G709" s="218"/>
      <c r="H709" s="219"/>
      <c r="I709" s="218"/>
      <c r="J709" s="218"/>
      <c r="K709" s="218"/>
      <c r="L709" s="218"/>
      <c r="M709" s="218"/>
      <c r="N709" s="218"/>
      <c r="O709" s="218"/>
      <c r="P709" s="218"/>
      <c r="Q709" s="218"/>
      <c r="R709" s="218"/>
    </row>
    <row r="710" spans="1:18" ht="15.75" customHeight="1" x14ac:dyDescent="0.25">
      <c r="A710" s="218"/>
      <c r="B710" s="221"/>
      <c r="C710" s="221"/>
      <c r="D710" s="221"/>
      <c r="E710" s="218"/>
      <c r="F710" s="220"/>
      <c r="G710" s="218"/>
      <c r="H710" s="219"/>
      <c r="I710" s="218"/>
      <c r="J710" s="218"/>
      <c r="K710" s="218"/>
      <c r="L710" s="218"/>
      <c r="M710" s="218"/>
      <c r="N710" s="218"/>
      <c r="O710" s="218"/>
      <c r="P710" s="218"/>
      <c r="Q710" s="218"/>
      <c r="R710" s="218"/>
    </row>
    <row r="711" spans="1:18" ht="15.75" customHeight="1" x14ac:dyDescent="0.25">
      <c r="A711" s="218"/>
      <c r="B711" s="221"/>
      <c r="C711" s="221"/>
      <c r="D711" s="221"/>
      <c r="E711" s="218"/>
      <c r="F711" s="220"/>
      <c r="G711" s="218"/>
      <c r="H711" s="219"/>
      <c r="I711" s="218"/>
      <c r="J711" s="218"/>
      <c r="K711" s="218"/>
      <c r="L711" s="218"/>
      <c r="M711" s="218"/>
      <c r="N711" s="218"/>
      <c r="O711" s="218"/>
      <c r="P711" s="218"/>
      <c r="Q711" s="218"/>
      <c r="R711" s="218"/>
    </row>
    <row r="712" spans="1:18" ht="15.75" customHeight="1" x14ac:dyDescent="0.25">
      <c r="A712" s="218"/>
      <c r="B712" s="221"/>
      <c r="C712" s="221"/>
      <c r="D712" s="221"/>
      <c r="E712" s="218"/>
      <c r="F712" s="220"/>
      <c r="G712" s="218"/>
      <c r="H712" s="219"/>
      <c r="I712" s="218"/>
      <c r="J712" s="218"/>
      <c r="K712" s="218"/>
      <c r="L712" s="218"/>
      <c r="M712" s="218"/>
      <c r="N712" s="218"/>
      <c r="O712" s="218"/>
      <c r="P712" s="218"/>
      <c r="Q712" s="218"/>
      <c r="R712" s="218"/>
    </row>
    <row r="713" spans="1:18" ht="15.75" customHeight="1" x14ac:dyDescent="0.25">
      <c r="A713" s="218"/>
      <c r="B713" s="221"/>
      <c r="C713" s="221"/>
      <c r="D713" s="221"/>
      <c r="E713" s="218"/>
      <c r="F713" s="220"/>
      <c r="G713" s="218"/>
      <c r="H713" s="219"/>
      <c r="I713" s="218"/>
      <c r="J713" s="218"/>
      <c r="K713" s="218"/>
      <c r="L713" s="218"/>
      <c r="M713" s="218"/>
      <c r="N713" s="218"/>
      <c r="O713" s="218"/>
      <c r="P713" s="218"/>
      <c r="Q713" s="218"/>
      <c r="R713" s="218"/>
    </row>
    <row r="714" spans="1:18" ht="15.75" customHeight="1" x14ac:dyDescent="0.25">
      <c r="A714" s="218"/>
      <c r="B714" s="221"/>
      <c r="C714" s="221"/>
      <c r="D714" s="221"/>
      <c r="E714" s="218"/>
      <c r="F714" s="220"/>
      <c r="G714" s="218"/>
      <c r="H714" s="219"/>
      <c r="I714" s="218"/>
      <c r="J714" s="218"/>
      <c r="K714" s="218"/>
      <c r="L714" s="218"/>
      <c r="M714" s="218"/>
      <c r="N714" s="218"/>
      <c r="O714" s="218"/>
      <c r="P714" s="218"/>
      <c r="Q714" s="218"/>
      <c r="R714" s="218"/>
    </row>
    <row r="715" spans="1:18" ht="15.75" customHeight="1" x14ac:dyDescent="0.25">
      <c r="A715" s="218"/>
      <c r="B715" s="221"/>
      <c r="C715" s="221"/>
      <c r="D715" s="221"/>
      <c r="E715" s="218"/>
      <c r="F715" s="220"/>
      <c r="G715" s="218"/>
      <c r="H715" s="219"/>
      <c r="I715" s="218"/>
      <c r="J715" s="218"/>
      <c r="K715" s="218"/>
      <c r="L715" s="218"/>
      <c r="M715" s="218"/>
      <c r="N715" s="218"/>
      <c r="O715" s="218"/>
      <c r="P715" s="218"/>
      <c r="Q715" s="218"/>
      <c r="R715" s="218"/>
    </row>
    <row r="716" spans="1:18" ht="15.75" customHeight="1" x14ac:dyDescent="0.25">
      <c r="A716" s="218"/>
      <c r="B716" s="221"/>
      <c r="C716" s="221"/>
      <c r="D716" s="221"/>
      <c r="E716" s="218"/>
      <c r="F716" s="220"/>
      <c r="G716" s="218"/>
      <c r="H716" s="219"/>
      <c r="I716" s="218"/>
      <c r="J716" s="218"/>
      <c r="K716" s="218"/>
      <c r="L716" s="218"/>
      <c r="M716" s="218"/>
      <c r="N716" s="218"/>
      <c r="O716" s="218"/>
      <c r="P716" s="218"/>
      <c r="Q716" s="218"/>
      <c r="R716" s="218"/>
    </row>
    <row r="717" spans="1:18" ht="15.75" customHeight="1" x14ac:dyDescent="0.25">
      <c r="A717" s="218"/>
      <c r="B717" s="221"/>
      <c r="C717" s="221"/>
      <c r="D717" s="221"/>
      <c r="E717" s="218"/>
      <c r="F717" s="220"/>
      <c r="G717" s="218"/>
      <c r="H717" s="219"/>
      <c r="I717" s="218"/>
      <c r="J717" s="218"/>
      <c r="K717" s="218"/>
      <c r="L717" s="218"/>
      <c r="M717" s="218"/>
      <c r="N717" s="218"/>
      <c r="O717" s="218"/>
      <c r="P717" s="218"/>
      <c r="Q717" s="218"/>
      <c r="R717" s="218"/>
    </row>
    <row r="718" spans="1:18" ht="15.75" customHeight="1" x14ac:dyDescent="0.25">
      <c r="A718" s="218"/>
      <c r="B718" s="221"/>
      <c r="C718" s="221"/>
      <c r="D718" s="221"/>
      <c r="E718" s="218"/>
      <c r="F718" s="220"/>
      <c r="G718" s="218"/>
      <c r="H718" s="219"/>
      <c r="I718" s="218"/>
      <c r="J718" s="218"/>
      <c r="K718" s="218"/>
      <c r="L718" s="218"/>
      <c r="M718" s="218"/>
      <c r="N718" s="218"/>
      <c r="O718" s="218"/>
      <c r="P718" s="218"/>
      <c r="Q718" s="218"/>
      <c r="R718" s="218"/>
    </row>
    <row r="719" spans="1:18" ht="15.75" customHeight="1" x14ac:dyDescent="0.25">
      <c r="A719" s="218"/>
      <c r="B719" s="221"/>
      <c r="C719" s="221"/>
      <c r="D719" s="221"/>
      <c r="E719" s="218"/>
      <c r="F719" s="220"/>
      <c r="G719" s="218"/>
      <c r="H719" s="219"/>
      <c r="I719" s="218"/>
      <c r="J719" s="218"/>
      <c r="K719" s="218"/>
      <c r="L719" s="218"/>
      <c r="M719" s="218"/>
      <c r="N719" s="218"/>
      <c r="O719" s="218"/>
      <c r="P719" s="218"/>
      <c r="Q719" s="218"/>
      <c r="R719" s="218"/>
    </row>
    <row r="720" spans="1:18" ht="15.75" customHeight="1" x14ac:dyDescent="0.25">
      <c r="A720" s="218"/>
      <c r="B720" s="221"/>
      <c r="C720" s="221"/>
      <c r="D720" s="221"/>
      <c r="E720" s="218"/>
      <c r="F720" s="220"/>
      <c r="G720" s="218"/>
      <c r="H720" s="219"/>
      <c r="I720" s="218"/>
      <c r="J720" s="218"/>
      <c r="K720" s="218"/>
      <c r="L720" s="218"/>
      <c r="M720" s="218"/>
      <c r="N720" s="218"/>
      <c r="O720" s="218"/>
      <c r="P720" s="218"/>
      <c r="Q720" s="218"/>
      <c r="R720" s="218"/>
    </row>
    <row r="721" spans="1:18" ht="15.75" customHeight="1" x14ac:dyDescent="0.25">
      <c r="A721" s="218"/>
      <c r="B721" s="221"/>
      <c r="C721" s="221"/>
      <c r="D721" s="221"/>
      <c r="E721" s="218"/>
      <c r="F721" s="220"/>
      <c r="G721" s="218"/>
      <c r="H721" s="219"/>
      <c r="I721" s="218"/>
      <c r="J721" s="218"/>
      <c r="K721" s="218"/>
      <c r="L721" s="218"/>
      <c r="M721" s="218"/>
      <c r="N721" s="218"/>
      <c r="O721" s="218"/>
      <c r="P721" s="218"/>
      <c r="Q721" s="218"/>
      <c r="R721" s="218"/>
    </row>
    <row r="722" spans="1:18" ht="15.75" customHeight="1" x14ac:dyDescent="0.25">
      <c r="A722" s="218"/>
      <c r="B722" s="221"/>
      <c r="C722" s="221"/>
      <c r="D722" s="221"/>
      <c r="E722" s="218"/>
      <c r="F722" s="220"/>
      <c r="G722" s="218"/>
      <c r="H722" s="219"/>
      <c r="I722" s="218"/>
      <c r="J722" s="218"/>
      <c r="K722" s="218"/>
      <c r="L722" s="218"/>
      <c r="M722" s="218"/>
      <c r="N722" s="218"/>
      <c r="O722" s="218"/>
      <c r="P722" s="218"/>
      <c r="Q722" s="218"/>
      <c r="R722" s="218"/>
    </row>
    <row r="723" spans="1:18" ht="15.75" customHeight="1" x14ac:dyDescent="0.25">
      <c r="A723" s="218"/>
      <c r="B723" s="221"/>
      <c r="C723" s="221"/>
      <c r="D723" s="221"/>
      <c r="E723" s="218"/>
      <c r="F723" s="220"/>
      <c r="G723" s="218"/>
      <c r="H723" s="219"/>
      <c r="I723" s="218"/>
      <c r="J723" s="218"/>
      <c r="K723" s="218"/>
      <c r="L723" s="218"/>
      <c r="M723" s="218"/>
      <c r="N723" s="218"/>
      <c r="O723" s="218"/>
      <c r="P723" s="218"/>
      <c r="Q723" s="218"/>
      <c r="R723" s="218"/>
    </row>
    <row r="724" spans="1:18" ht="15.75" customHeight="1" x14ac:dyDescent="0.25">
      <c r="A724" s="218"/>
      <c r="B724" s="221"/>
      <c r="C724" s="221"/>
      <c r="D724" s="221"/>
      <c r="E724" s="218"/>
      <c r="F724" s="220"/>
      <c r="G724" s="218"/>
      <c r="H724" s="219"/>
      <c r="I724" s="218"/>
      <c r="J724" s="218"/>
      <c r="K724" s="218"/>
      <c r="L724" s="218"/>
      <c r="M724" s="218"/>
      <c r="N724" s="218"/>
      <c r="O724" s="218"/>
      <c r="P724" s="218"/>
      <c r="Q724" s="218"/>
      <c r="R724" s="218"/>
    </row>
    <row r="725" spans="1:18" ht="15.75" customHeight="1" x14ac:dyDescent="0.25">
      <c r="A725" s="218"/>
      <c r="B725" s="221"/>
      <c r="C725" s="221"/>
      <c r="D725" s="221"/>
      <c r="E725" s="218"/>
      <c r="F725" s="220"/>
      <c r="G725" s="218"/>
      <c r="H725" s="219"/>
      <c r="I725" s="218"/>
      <c r="J725" s="218"/>
      <c r="K725" s="218"/>
      <c r="L725" s="218"/>
      <c r="M725" s="218"/>
      <c r="N725" s="218"/>
      <c r="O725" s="218"/>
      <c r="P725" s="218"/>
      <c r="Q725" s="218"/>
      <c r="R725" s="218"/>
    </row>
    <row r="726" spans="1:18" ht="15.75" customHeight="1" x14ac:dyDescent="0.25">
      <c r="A726" s="218"/>
      <c r="B726" s="221"/>
      <c r="C726" s="221"/>
      <c r="D726" s="221"/>
      <c r="E726" s="218"/>
      <c r="F726" s="220"/>
      <c r="G726" s="218"/>
      <c r="H726" s="219"/>
      <c r="I726" s="218"/>
      <c r="J726" s="218"/>
      <c r="K726" s="218"/>
      <c r="L726" s="218"/>
      <c r="M726" s="218"/>
      <c r="N726" s="218"/>
      <c r="O726" s="218"/>
      <c r="P726" s="218"/>
      <c r="Q726" s="218"/>
      <c r="R726" s="218"/>
    </row>
    <row r="727" spans="1:18" ht="15.75" customHeight="1" x14ac:dyDescent="0.25">
      <c r="A727" s="218"/>
      <c r="B727" s="221"/>
      <c r="C727" s="221"/>
      <c r="D727" s="221"/>
      <c r="E727" s="218"/>
      <c r="F727" s="220"/>
      <c r="G727" s="218"/>
      <c r="H727" s="219"/>
      <c r="I727" s="218"/>
      <c r="J727" s="218"/>
      <c r="K727" s="218"/>
      <c r="L727" s="218"/>
      <c r="M727" s="218"/>
      <c r="N727" s="218"/>
      <c r="O727" s="218"/>
      <c r="P727" s="218"/>
      <c r="Q727" s="218"/>
      <c r="R727" s="218"/>
    </row>
    <row r="728" spans="1:18" ht="15.75" customHeight="1" x14ac:dyDescent="0.25">
      <c r="A728" s="218"/>
      <c r="B728" s="221"/>
      <c r="C728" s="221"/>
      <c r="D728" s="221"/>
      <c r="E728" s="218"/>
      <c r="F728" s="220"/>
      <c r="G728" s="218"/>
      <c r="H728" s="219"/>
      <c r="I728" s="218"/>
      <c r="J728" s="218"/>
      <c r="K728" s="218"/>
      <c r="L728" s="218"/>
      <c r="M728" s="218"/>
      <c r="N728" s="218"/>
      <c r="O728" s="218"/>
      <c r="P728" s="218"/>
      <c r="Q728" s="218"/>
      <c r="R728" s="218"/>
    </row>
    <row r="729" spans="1:18" ht="15.75" customHeight="1" x14ac:dyDescent="0.25">
      <c r="A729" s="218"/>
      <c r="B729" s="221"/>
      <c r="C729" s="221"/>
      <c r="D729" s="221"/>
      <c r="E729" s="218"/>
      <c r="F729" s="220"/>
      <c r="G729" s="218"/>
      <c r="H729" s="219"/>
      <c r="I729" s="218"/>
      <c r="J729" s="218"/>
      <c r="K729" s="218"/>
      <c r="L729" s="218"/>
      <c r="M729" s="218"/>
      <c r="N729" s="218"/>
      <c r="O729" s="218"/>
      <c r="P729" s="218"/>
      <c r="Q729" s="218"/>
      <c r="R729" s="218"/>
    </row>
    <row r="730" spans="1:18" ht="15.75" customHeight="1" x14ac:dyDescent="0.25">
      <c r="A730" s="218"/>
      <c r="B730" s="221"/>
      <c r="C730" s="221"/>
      <c r="D730" s="221"/>
      <c r="E730" s="218"/>
      <c r="F730" s="220"/>
      <c r="G730" s="218"/>
      <c r="H730" s="219"/>
      <c r="I730" s="218"/>
      <c r="J730" s="218"/>
      <c r="K730" s="218"/>
      <c r="L730" s="218"/>
      <c r="M730" s="218"/>
      <c r="N730" s="218"/>
      <c r="O730" s="218"/>
      <c r="P730" s="218"/>
      <c r="Q730" s="218"/>
      <c r="R730" s="218"/>
    </row>
    <row r="731" spans="1:18" ht="15.75" customHeight="1" x14ac:dyDescent="0.25">
      <c r="A731" s="218"/>
      <c r="B731" s="221"/>
      <c r="C731" s="221"/>
      <c r="D731" s="221"/>
      <c r="E731" s="218"/>
      <c r="F731" s="220"/>
      <c r="G731" s="218"/>
      <c r="H731" s="219"/>
      <c r="I731" s="218"/>
      <c r="J731" s="218"/>
      <c r="K731" s="218"/>
      <c r="L731" s="218"/>
      <c r="M731" s="218"/>
      <c r="N731" s="218"/>
      <c r="O731" s="218"/>
      <c r="P731" s="218"/>
      <c r="Q731" s="218"/>
      <c r="R731" s="218"/>
    </row>
    <row r="732" spans="1:18" ht="15.75" customHeight="1" x14ac:dyDescent="0.25">
      <c r="A732" s="218"/>
      <c r="B732" s="221"/>
      <c r="C732" s="221"/>
      <c r="D732" s="221"/>
      <c r="E732" s="218"/>
      <c r="F732" s="220"/>
      <c r="G732" s="218"/>
      <c r="H732" s="219"/>
      <c r="I732" s="218"/>
      <c r="J732" s="218"/>
      <c r="K732" s="218"/>
      <c r="L732" s="218"/>
      <c r="M732" s="218"/>
      <c r="N732" s="218"/>
      <c r="O732" s="218"/>
      <c r="P732" s="218"/>
      <c r="Q732" s="218"/>
      <c r="R732" s="218"/>
    </row>
    <row r="733" spans="1:18" ht="15.75" customHeight="1" x14ac:dyDescent="0.25">
      <c r="A733" s="218"/>
      <c r="B733" s="221"/>
      <c r="C733" s="221"/>
      <c r="D733" s="221"/>
      <c r="E733" s="218"/>
      <c r="F733" s="220"/>
      <c r="G733" s="218"/>
      <c r="H733" s="219"/>
      <c r="I733" s="218"/>
      <c r="J733" s="218"/>
      <c r="K733" s="218"/>
      <c r="L733" s="218"/>
      <c r="M733" s="218"/>
      <c r="N733" s="218"/>
      <c r="O733" s="218"/>
      <c r="P733" s="218"/>
      <c r="Q733" s="218"/>
      <c r="R733" s="218"/>
    </row>
    <row r="734" spans="1:18" ht="15.75" customHeight="1" x14ac:dyDescent="0.25">
      <c r="A734" s="218"/>
      <c r="B734" s="221"/>
      <c r="C734" s="221"/>
      <c r="D734" s="221"/>
      <c r="E734" s="218"/>
      <c r="F734" s="220"/>
      <c r="G734" s="218"/>
      <c r="H734" s="219"/>
      <c r="I734" s="218"/>
      <c r="J734" s="218"/>
      <c r="K734" s="218"/>
      <c r="L734" s="218"/>
      <c r="M734" s="218"/>
      <c r="N734" s="218"/>
      <c r="O734" s="218"/>
      <c r="P734" s="218"/>
      <c r="Q734" s="218"/>
      <c r="R734" s="218"/>
    </row>
    <row r="735" spans="1:18" ht="15.75" customHeight="1" x14ac:dyDescent="0.25">
      <c r="A735" s="218"/>
      <c r="B735" s="221"/>
      <c r="C735" s="221"/>
      <c r="D735" s="221"/>
      <c r="E735" s="218"/>
      <c r="F735" s="220"/>
      <c r="G735" s="218"/>
      <c r="H735" s="219"/>
      <c r="I735" s="218"/>
      <c r="J735" s="218"/>
      <c r="K735" s="218"/>
      <c r="L735" s="218"/>
      <c r="M735" s="218"/>
      <c r="N735" s="218"/>
      <c r="O735" s="218"/>
      <c r="P735" s="218"/>
      <c r="Q735" s="218"/>
      <c r="R735" s="218"/>
    </row>
    <row r="736" spans="1:18" ht="15.75" customHeight="1" x14ac:dyDescent="0.25">
      <c r="A736" s="218"/>
      <c r="B736" s="221"/>
      <c r="C736" s="221"/>
      <c r="D736" s="221"/>
      <c r="E736" s="218"/>
      <c r="F736" s="220"/>
      <c r="G736" s="218"/>
      <c r="H736" s="219"/>
      <c r="I736" s="218"/>
      <c r="J736" s="218"/>
      <c r="K736" s="218"/>
      <c r="L736" s="218"/>
      <c r="M736" s="218"/>
      <c r="N736" s="218"/>
      <c r="O736" s="218"/>
      <c r="P736" s="218"/>
      <c r="Q736" s="218"/>
      <c r="R736" s="218"/>
    </row>
    <row r="737" spans="1:18" ht="15.75" customHeight="1" x14ac:dyDescent="0.25">
      <c r="A737" s="218"/>
      <c r="B737" s="221"/>
      <c r="C737" s="221"/>
      <c r="D737" s="221"/>
      <c r="E737" s="218"/>
      <c r="F737" s="220"/>
      <c r="G737" s="218"/>
      <c r="H737" s="219"/>
      <c r="I737" s="218"/>
      <c r="J737" s="218"/>
      <c r="K737" s="218"/>
      <c r="L737" s="218"/>
      <c r="M737" s="218"/>
      <c r="N737" s="218"/>
      <c r="O737" s="218"/>
      <c r="P737" s="218"/>
      <c r="Q737" s="218"/>
      <c r="R737" s="218"/>
    </row>
    <row r="738" spans="1:18" ht="15.75" customHeight="1" x14ac:dyDescent="0.25">
      <c r="A738" s="218"/>
      <c r="B738" s="221"/>
      <c r="C738" s="221"/>
      <c r="D738" s="221"/>
      <c r="E738" s="218"/>
      <c r="F738" s="220"/>
      <c r="G738" s="218"/>
      <c r="H738" s="219"/>
      <c r="I738" s="218"/>
      <c r="J738" s="218"/>
      <c r="K738" s="218"/>
      <c r="L738" s="218"/>
      <c r="M738" s="218"/>
      <c r="N738" s="218"/>
      <c r="O738" s="218"/>
      <c r="P738" s="218"/>
      <c r="Q738" s="218"/>
      <c r="R738" s="218"/>
    </row>
    <row r="739" spans="1:18" ht="15.75" customHeight="1" x14ac:dyDescent="0.25">
      <c r="A739" s="218"/>
      <c r="B739" s="221"/>
      <c r="C739" s="221"/>
      <c r="D739" s="221"/>
      <c r="E739" s="218"/>
      <c r="F739" s="220"/>
      <c r="G739" s="218"/>
      <c r="H739" s="219"/>
      <c r="I739" s="218"/>
      <c r="J739" s="218"/>
      <c r="K739" s="218"/>
      <c r="L739" s="218"/>
      <c r="M739" s="218"/>
      <c r="N739" s="218"/>
      <c r="O739" s="218"/>
      <c r="P739" s="218"/>
      <c r="Q739" s="218"/>
      <c r="R739" s="218"/>
    </row>
    <row r="740" spans="1:18" ht="15.75" customHeight="1" x14ac:dyDescent="0.25">
      <c r="A740" s="218"/>
      <c r="B740" s="221"/>
      <c r="C740" s="221"/>
      <c r="D740" s="221"/>
      <c r="E740" s="218"/>
      <c r="F740" s="220"/>
      <c r="G740" s="218"/>
      <c r="H740" s="219"/>
      <c r="I740" s="218"/>
      <c r="J740" s="218"/>
      <c r="K740" s="218"/>
      <c r="L740" s="218"/>
      <c r="M740" s="218"/>
      <c r="N740" s="218"/>
      <c r="O740" s="218"/>
      <c r="P740" s="218"/>
      <c r="Q740" s="218"/>
      <c r="R740" s="218"/>
    </row>
    <row r="741" spans="1:18" ht="15.75" customHeight="1" x14ac:dyDescent="0.25">
      <c r="A741" s="218"/>
      <c r="B741" s="221"/>
      <c r="C741" s="221"/>
      <c r="D741" s="221"/>
      <c r="E741" s="218"/>
      <c r="F741" s="220"/>
      <c r="G741" s="218"/>
      <c r="H741" s="219"/>
      <c r="I741" s="218"/>
      <c r="J741" s="218"/>
      <c r="K741" s="218"/>
      <c r="L741" s="218"/>
      <c r="M741" s="218"/>
      <c r="N741" s="218"/>
      <c r="O741" s="218"/>
      <c r="P741" s="218"/>
      <c r="Q741" s="218"/>
      <c r="R741" s="218"/>
    </row>
    <row r="742" spans="1:18" ht="15.75" customHeight="1" x14ac:dyDescent="0.25">
      <c r="A742" s="218"/>
      <c r="B742" s="221"/>
      <c r="C742" s="221"/>
      <c r="D742" s="221"/>
      <c r="E742" s="218"/>
      <c r="F742" s="220"/>
      <c r="G742" s="218"/>
      <c r="H742" s="219"/>
      <c r="I742" s="218"/>
      <c r="J742" s="218"/>
      <c r="K742" s="218"/>
      <c r="L742" s="218"/>
      <c r="M742" s="218"/>
      <c r="N742" s="218"/>
      <c r="O742" s="218"/>
      <c r="P742" s="218"/>
      <c r="Q742" s="218"/>
      <c r="R742" s="218"/>
    </row>
    <row r="743" spans="1:18" ht="15.75" customHeight="1" x14ac:dyDescent="0.25">
      <c r="A743" s="218"/>
      <c r="B743" s="221"/>
      <c r="C743" s="221"/>
      <c r="D743" s="221"/>
      <c r="E743" s="218"/>
      <c r="F743" s="220"/>
      <c r="G743" s="218"/>
      <c r="H743" s="219"/>
      <c r="I743" s="218"/>
      <c r="J743" s="218"/>
      <c r="K743" s="218"/>
      <c r="L743" s="218"/>
      <c r="M743" s="218"/>
      <c r="N743" s="218"/>
      <c r="O743" s="218"/>
      <c r="P743" s="218"/>
      <c r="Q743" s="218"/>
      <c r="R743" s="218"/>
    </row>
    <row r="744" spans="1:18" ht="15.75" customHeight="1" x14ac:dyDescent="0.25">
      <c r="A744" s="218"/>
      <c r="B744" s="221"/>
      <c r="C744" s="221"/>
      <c r="D744" s="221"/>
      <c r="E744" s="218"/>
      <c r="F744" s="220"/>
      <c r="G744" s="218"/>
      <c r="H744" s="219"/>
      <c r="I744" s="218"/>
      <c r="J744" s="218"/>
      <c r="K744" s="218"/>
      <c r="L744" s="218"/>
      <c r="M744" s="218"/>
      <c r="N744" s="218"/>
      <c r="O744" s="218"/>
      <c r="P744" s="218"/>
      <c r="Q744" s="218"/>
      <c r="R744" s="218"/>
    </row>
    <row r="745" spans="1:18" ht="15.75" customHeight="1" x14ac:dyDescent="0.25">
      <c r="A745" s="218"/>
      <c r="B745" s="221"/>
      <c r="C745" s="221"/>
      <c r="D745" s="221"/>
      <c r="E745" s="218"/>
      <c r="F745" s="220"/>
      <c r="G745" s="218"/>
      <c r="H745" s="219"/>
      <c r="I745" s="218"/>
      <c r="J745" s="218"/>
      <c r="K745" s="218"/>
      <c r="L745" s="218"/>
      <c r="M745" s="218"/>
      <c r="N745" s="218"/>
      <c r="O745" s="218"/>
      <c r="P745" s="218"/>
      <c r="Q745" s="218"/>
      <c r="R745" s="218"/>
    </row>
    <row r="746" spans="1:18" ht="15.75" customHeight="1" x14ac:dyDescent="0.25">
      <c r="A746" s="218"/>
      <c r="B746" s="221"/>
      <c r="C746" s="221"/>
      <c r="D746" s="221"/>
      <c r="E746" s="218"/>
      <c r="F746" s="220"/>
      <c r="G746" s="218"/>
      <c r="H746" s="219"/>
      <c r="I746" s="218"/>
      <c r="J746" s="218"/>
      <c r="K746" s="218"/>
      <c r="L746" s="218"/>
      <c r="M746" s="218"/>
      <c r="N746" s="218"/>
      <c r="O746" s="218"/>
      <c r="P746" s="218"/>
      <c r="Q746" s="218"/>
      <c r="R746" s="218"/>
    </row>
    <row r="747" spans="1:18" ht="15.75" customHeight="1" x14ac:dyDescent="0.25">
      <c r="A747" s="218"/>
      <c r="B747" s="221"/>
      <c r="C747" s="221"/>
      <c r="D747" s="221"/>
      <c r="E747" s="218"/>
      <c r="F747" s="220"/>
      <c r="G747" s="218"/>
      <c r="H747" s="219"/>
      <c r="I747" s="218"/>
      <c r="J747" s="218"/>
      <c r="K747" s="218"/>
      <c r="L747" s="218"/>
      <c r="M747" s="218"/>
      <c r="N747" s="218"/>
      <c r="O747" s="218"/>
      <c r="P747" s="218"/>
      <c r="Q747" s="218"/>
      <c r="R747" s="218"/>
    </row>
    <row r="748" spans="1:18" ht="15.75" customHeight="1" x14ac:dyDescent="0.25">
      <c r="A748" s="218"/>
      <c r="B748" s="221"/>
      <c r="C748" s="221"/>
      <c r="D748" s="221"/>
      <c r="E748" s="218"/>
      <c r="F748" s="220"/>
      <c r="G748" s="218"/>
      <c r="H748" s="219"/>
      <c r="I748" s="218"/>
      <c r="J748" s="218"/>
      <c r="K748" s="218"/>
      <c r="L748" s="218"/>
      <c r="M748" s="218"/>
      <c r="N748" s="218"/>
      <c r="O748" s="218"/>
      <c r="P748" s="218"/>
      <c r="Q748" s="218"/>
      <c r="R748" s="218"/>
    </row>
    <row r="749" spans="1:18" ht="15.75" customHeight="1" x14ac:dyDescent="0.25">
      <c r="A749" s="218"/>
      <c r="B749" s="221"/>
      <c r="C749" s="221"/>
      <c r="D749" s="221"/>
      <c r="E749" s="218"/>
      <c r="F749" s="220"/>
      <c r="G749" s="218"/>
      <c r="H749" s="219"/>
      <c r="I749" s="218"/>
      <c r="J749" s="218"/>
      <c r="K749" s="218"/>
      <c r="L749" s="218"/>
      <c r="M749" s="218"/>
      <c r="N749" s="218"/>
      <c r="O749" s="218"/>
      <c r="P749" s="218"/>
      <c r="Q749" s="218"/>
      <c r="R749" s="218"/>
    </row>
    <row r="750" spans="1:18" ht="15.75" customHeight="1" x14ac:dyDescent="0.25">
      <c r="A750" s="218"/>
      <c r="B750" s="221"/>
      <c r="C750" s="221"/>
      <c r="D750" s="221"/>
      <c r="E750" s="218"/>
      <c r="F750" s="220"/>
      <c r="G750" s="218"/>
      <c r="H750" s="219"/>
      <c r="I750" s="218"/>
      <c r="J750" s="218"/>
      <c r="K750" s="218"/>
      <c r="L750" s="218"/>
      <c r="M750" s="218"/>
      <c r="N750" s="218"/>
      <c r="O750" s="218"/>
      <c r="P750" s="218"/>
      <c r="Q750" s="218"/>
      <c r="R750" s="218"/>
    </row>
    <row r="751" spans="1:18" ht="15.75" customHeight="1" x14ac:dyDescent="0.25">
      <c r="A751" s="218"/>
      <c r="B751" s="221"/>
      <c r="C751" s="221"/>
      <c r="D751" s="221"/>
      <c r="E751" s="218"/>
      <c r="F751" s="220"/>
      <c r="G751" s="218"/>
      <c r="H751" s="219"/>
      <c r="I751" s="218"/>
      <c r="J751" s="218"/>
      <c r="K751" s="218"/>
      <c r="L751" s="218"/>
      <c r="M751" s="218"/>
      <c r="N751" s="218"/>
      <c r="O751" s="218"/>
      <c r="P751" s="218"/>
      <c r="Q751" s="218"/>
      <c r="R751" s="218"/>
    </row>
    <row r="752" spans="1:18" ht="15.75" customHeight="1" x14ac:dyDescent="0.25">
      <c r="A752" s="218"/>
      <c r="B752" s="221"/>
      <c r="C752" s="221"/>
      <c r="D752" s="221"/>
      <c r="E752" s="218"/>
      <c r="F752" s="220"/>
      <c r="G752" s="218"/>
      <c r="H752" s="219"/>
      <c r="I752" s="218"/>
      <c r="J752" s="218"/>
      <c r="K752" s="218"/>
      <c r="L752" s="218"/>
      <c r="M752" s="218"/>
      <c r="N752" s="218"/>
      <c r="O752" s="218"/>
      <c r="P752" s="218"/>
      <c r="Q752" s="218"/>
      <c r="R752" s="218"/>
    </row>
    <row r="753" spans="1:18" ht="15.75" customHeight="1" x14ac:dyDescent="0.25">
      <c r="A753" s="218"/>
      <c r="B753" s="221"/>
      <c r="C753" s="221"/>
      <c r="D753" s="221"/>
      <c r="E753" s="218"/>
      <c r="F753" s="220"/>
      <c r="G753" s="218"/>
      <c r="H753" s="219"/>
      <c r="I753" s="218"/>
      <c r="J753" s="218"/>
      <c r="K753" s="218"/>
      <c r="L753" s="218"/>
      <c r="M753" s="218"/>
      <c r="N753" s="218"/>
      <c r="O753" s="218"/>
      <c r="P753" s="218"/>
      <c r="Q753" s="218"/>
      <c r="R753" s="218"/>
    </row>
    <row r="754" spans="1:18" ht="15.75" customHeight="1" x14ac:dyDescent="0.25">
      <c r="A754" s="218"/>
      <c r="B754" s="221"/>
      <c r="C754" s="221"/>
      <c r="D754" s="221"/>
      <c r="E754" s="218"/>
      <c r="F754" s="220"/>
      <c r="G754" s="218"/>
      <c r="H754" s="219"/>
      <c r="I754" s="218"/>
      <c r="J754" s="218"/>
      <c r="K754" s="218"/>
      <c r="L754" s="218"/>
      <c r="M754" s="218"/>
      <c r="N754" s="218"/>
      <c r="O754" s="218"/>
      <c r="P754" s="218"/>
      <c r="Q754" s="218"/>
      <c r="R754" s="218"/>
    </row>
    <row r="755" spans="1:18" ht="15.75" customHeight="1" x14ac:dyDescent="0.25">
      <c r="A755" s="218"/>
      <c r="B755" s="221"/>
      <c r="C755" s="221"/>
      <c r="D755" s="221"/>
      <c r="E755" s="218"/>
      <c r="F755" s="220"/>
      <c r="G755" s="218"/>
      <c r="H755" s="219"/>
      <c r="I755" s="218"/>
      <c r="J755" s="218"/>
      <c r="K755" s="218"/>
      <c r="L755" s="218"/>
      <c r="M755" s="218"/>
      <c r="N755" s="218"/>
      <c r="O755" s="218"/>
      <c r="P755" s="218"/>
      <c r="Q755" s="218"/>
      <c r="R755" s="218"/>
    </row>
    <row r="756" spans="1:18" ht="15.75" customHeight="1" x14ac:dyDescent="0.25">
      <c r="A756" s="218"/>
      <c r="B756" s="221"/>
      <c r="C756" s="221"/>
      <c r="D756" s="221"/>
      <c r="E756" s="218"/>
      <c r="F756" s="220"/>
      <c r="G756" s="218"/>
      <c r="H756" s="219"/>
      <c r="I756" s="218"/>
      <c r="J756" s="218"/>
      <c r="K756" s="218"/>
      <c r="L756" s="218"/>
      <c r="M756" s="218"/>
      <c r="N756" s="218"/>
      <c r="O756" s="218"/>
      <c r="P756" s="218"/>
      <c r="Q756" s="218"/>
      <c r="R756" s="218"/>
    </row>
    <row r="757" spans="1:18" ht="15.75" customHeight="1" x14ac:dyDescent="0.25">
      <c r="A757" s="218"/>
      <c r="B757" s="221"/>
      <c r="C757" s="221"/>
      <c r="D757" s="221"/>
      <c r="E757" s="218"/>
      <c r="F757" s="220"/>
      <c r="G757" s="218"/>
      <c r="H757" s="219"/>
      <c r="I757" s="218"/>
      <c r="J757" s="218"/>
      <c r="K757" s="218"/>
      <c r="L757" s="218"/>
      <c r="M757" s="218"/>
      <c r="N757" s="218"/>
      <c r="O757" s="218"/>
      <c r="P757" s="218"/>
      <c r="Q757" s="218"/>
      <c r="R757" s="218"/>
    </row>
    <row r="758" spans="1:18" ht="15.75" customHeight="1" x14ac:dyDescent="0.25">
      <c r="A758" s="218"/>
      <c r="B758" s="221"/>
      <c r="C758" s="221"/>
      <c r="D758" s="221"/>
      <c r="E758" s="218"/>
      <c r="F758" s="220"/>
      <c r="G758" s="218"/>
      <c r="H758" s="219"/>
      <c r="I758" s="218"/>
      <c r="J758" s="218"/>
      <c r="K758" s="218"/>
      <c r="L758" s="218"/>
      <c r="M758" s="218"/>
      <c r="N758" s="218"/>
      <c r="O758" s="218"/>
      <c r="P758" s="218"/>
      <c r="Q758" s="218"/>
      <c r="R758" s="218"/>
    </row>
    <row r="759" spans="1:18" ht="15.75" customHeight="1" x14ac:dyDescent="0.25">
      <c r="A759" s="218"/>
      <c r="B759" s="221"/>
      <c r="C759" s="221"/>
      <c r="D759" s="221"/>
      <c r="E759" s="218"/>
      <c r="F759" s="220"/>
      <c r="G759" s="218"/>
      <c r="H759" s="219"/>
      <c r="I759" s="218"/>
      <c r="J759" s="218"/>
      <c r="K759" s="218"/>
      <c r="L759" s="218"/>
      <c r="M759" s="218"/>
      <c r="N759" s="218"/>
      <c r="O759" s="218"/>
      <c r="P759" s="218"/>
      <c r="Q759" s="218"/>
      <c r="R759" s="218"/>
    </row>
    <row r="760" spans="1:18" ht="15.75" customHeight="1" x14ac:dyDescent="0.25">
      <c r="A760" s="218"/>
      <c r="B760" s="221"/>
      <c r="C760" s="221"/>
      <c r="D760" s="221"/>
      <c r="E760" s="218"/>
      <c r="F760" s="220"/>
      <c r="G760" s="218"/>
      <c r="H760" s="219"/>
      <c r="I760" s="218"/>
      <c r="J760" s="218"/>
      <c r="K760" s="218"/>
      <c r="L760" s="218"/>
      <c r="M760" s="218"/>
      <c r="N760" s="218"/>
      <c r="O760" s="218"/>
      <c r="P760" s="218"/>
      <c r="Q760" s="218"/>
      <c r="R760" s="218"/>
    </row>
    <row r="761" spans="1:18" ht="15.75" customHeight="1" x14ac:dyDescent="0.25">
      <c r="A761" s="218"/>
      <c r="B761" s="221"/>
      <c r="C761" s="221"/>
      <c r="D761" s="221"/>
      <c r="E761" s="218"/>
      <c r="F761" s="220"/>
      <c r="G761" s="218"/>
      <c r="H761" s="219"/>
      <c r="I761" s="218"/>
      <c r="J761" s="218"/>
      <c r="K761" s="218"/>
      <c r="L761" s="218"/>
      <c r="M761" s="218"/>
      <c r="N761" s="218"/>
      <c r="O761" s="218"/>
      <c r="P761" s="218"/>
      <c r="Q761" s="218"/>
      <c r="R761" s="218"/>
    </row>
    <row r="762" spans="1:18" ht="15.75" customHeight="1" x14ac:dyDescent="0.25">
      <c r="A762" s="218"/>
      <c r="B762" s="221"/>
      <c r="C762" s="221"/>
      <c r="D762" s="221"/>
      <c r="E762" s="218"/>
      <c r="F762" s="220"/>
      <c r="G762" s="218"/>
      <c r="H762" s="219"/>
      <c r="I762" s="218"/>
      <c r="J762" s="218"/>
      <c r="K762" s="218"/>
      <c r="L762" s="218"/>
      <c r="M762" s="218"/>
      <c r="N762" s="218"/>
      <c r="O762" s="218"/>
      <c r="P762" s="218"/>
      <c r="Q762" s="218"/>
      <c r="R762" s="218"/>
    </row>
    <row r="763" spans="1:18" ht="15.75" customHeight="1" x14ac:dyDescent="0.25">
      <c r="A763" s="218"/>
      <c r="B763" s="221"/>
      <c r="C763" s="221"/>
      <c r="D763" s="221"/>
      <c r="E763" s="218"/>
      <c r="F763" s="220"/>
      <c r="G763" s="218"/>
      <c r="H763" s="219"/>
      <c r="I763" s="218"/>
      <c r="J763" s="218"/>
      <c r="K763" s="218"/>
      <c r="L763" s="218"/>
      <c r="M763" s="218"/>
      <c r="N763" s="218"/>
      <c r="O763" s="218"/>
      <c r="P763" s="218"/>
      <c r="Q763" s="218"/>
      <c r="R763" s="218"/>
    </row>
    <row r="764" spans="1:18" ht="15.75" customHeight="1" x14ac:dyDescent="0.25">
      <c r="A764" s="218"/>
      <c r="B764" s="221"/>
      <c r="C764" s="221"/>
      <c r="D764" s="221"/>
      <c r="E764" s="218"/>
      <c r="F764" s="220"/>
      <c r="G764" s="218"/>
      <c r="H764" s="219"/>
      <c r="I764" s="218"/>
      <c r="J764" s="218"/>
      <c r="K764" s="218"/>
      <c r="L764" s="218"/>
      <c r="M764" s="218"/>
      <c r="N764" s="218"/>
      <c r="O764" s="218"/>
      <c r="P764" s="218"/>
      <c r="Q764" s="218"/>
      <c r="R764" s="218"/>
    </row>
    <row r="765" spans="1:18" ht="15.75" customHeight="1" x14ac:dyDescent="0.25">
      <c r="A765" s="218"/>
      <c r="B765" s="221"/>
      <c r="C765" s="221"/>
      <c r="D765" s="221"/>
      <c r="E765" s="218"/>
      <c r="F765" s="220"/>
      <c r="G765" s="218"/>
      <c r="H765" s="219"/>
      <c r="I765" s="218"/>
      <c r="J765" s="218"/>
      <c r="K765" s="218"/>
      <c r="L765" s="218"/>
      <c r="M765" s="218"/>
      <c r="N765" s="218"/>
      <c r="O765" s="218"/>
      <c r="P765" s="218"/>
      <c r="Q765" s="218"/>
      <c r="R765" s="218"/>
    </row>
    <row r="766" spans="1:18" ht="15.75" customHeight="1" x14ac:dyDescent="0.25">
      <c r="A766" s="218"/>
      <c r="B766" s="221"/>
      <c r="C766" s="221"/>
      <c r="D766" s="221"/>
      <c r="E766" s="218"/>
      <c r="F766" s="220"/>
      <c r="G766" s="218"/>
      <c r="H766" s="219"/>
      <c r="I766" s="218"/>
      <c r="J766" s="218"/>
      <c r="K766" s="218"/>
      <c r="L766" s="218"/>
      <c r="M766" s="218"/>
      <c r="N766" s="218"/>
      <c r="O766" s="218"/>
      <c r="P766" s="218"/>
      <c r="Q766" s="218"/>
      <c r="R766" s="218"/>
    </row>
    <row r="767" spans="1:18" ht="15.75" customHeight="1" x14ac:dyDescent="0.25">
      <c r="A767" s="218"/>
      <c r="B767" s="221"/>
      <c r="C767" s="221"/>
      <c r="D767" s="221"/>
      <c r="E767" s="218"/>
      <c r="F767" s="220"/>
      <c r="G767" s="218"/>
      <c r="H767" s="219"/>
      <c r="I767" s="218"/>
      <c r="J767" s="218"/>
      <c r="K767" s="218"/>
      <c r="L767" s="218"/>
      <c r="M767" s="218"/>
      <c r="N767" s="218"/>
      <c r="O767" s="218"/>
      <c r="P767" s="218"/>
      <c r="Q767" s="218"/>
      <c r="R767" s="218"/>
    </row>
    <row r="768" spans="1:18" ht="15.75" customHeight="1" x14ac:dyDescent="0.25">
      <c r="A768" s="218"/>
      <c r="B768" s="221"/>
      <c r="C768" s="221"/>
      <c r="D768" s="221"/>
      <c r="E768" s="218"/>
      <c r="F768" s="220"/>
      <c r="G768" s="218"/>
      <c r="H768" s="219"/>
      <c r="I768" s="218"/>
      <c r="J768" s="218"/>
      <c r="K768" s="218"/>
      <c r="L768" s="218"/>
      <c r="M768" s="218"/>
      <c r="N768" s="218"/>
      <c r="O768" s="218"/>
      <c r="P768" s="218"/>
      <c r="Q768" s="218"/>
      <c r="R768" s="218"/>
    </row>
    <row r="769" spans="1:18" ht="15.75" customHeight="1" x14ac:dyDescent="0.25">
      <c r="A769" s="218"/>
      <c r="B769" s="221"/>
      <c r="C769" s="221"/>
      <c r="D769" s="221"/>
      <c r="E769" s="218"/>
      <c r="F769" s="220"/>
      <c r="G769" s="218"/>
      <c r="H769" s="219"/>
      <c r="I769" s="218"/>
      <c r="J769" s="218"/>
      <c r="K769" s="218"/>
      <c r="L769" s="218"/>
      <c r="M769" s="218"/>
      <c r="N769" s="218"/>
      <c r="O769" s="218"/>
      <c r="P769" s="218"/>
      <c r="Q769" s="218"/>
      <c r="R769" s="218"/>
    </row>
    <row r="770" spans="1:18" ht="15.75" customHeight="1" x14ac:dyDescent="0.25">
      <c r="A770" s="218"/>
      <c r="B770" s="221"/>
      <c r="C770" s="221"/>
      <c r="D770" s="221"/>
      <c r="E770" s="218"/>
      <c r="F770" s="220"/>
      <c r="G770" s="218"/>
      <c r="H770" s="219"/>
      <c r="I770" s="218"/>
      <c r="J770" s="218"/>
      <c r="K770" s="218"/>
      <c r="L770" s="218"/>
      <c r="M770" s="218"/>
      <c r="N770" s="218"/>
      <c r="O770" s="218"/>
      <c r="P770" s="218"/>
      <c r="Q770" s="218"/>
      <c r="R770" s="218"/>
    </row>
    <row r="771" spans="1:18" ht="15.75" customHeight="1" x14ac:dyDescent="0.25">
      <c r="A771" s="218"/>
      <c r="B771" s="221"/>
      <c r="C771" s="221"/>
      <c r="D771" s="221"/>
      <c r="E771" s="218"/>
      <c r="F771" s="220"/>
      <c r="G771" s="218"/>
      <c r="H771" s="219"/>
      <c r="I771" s="218"/>
      <c r="J771" s="218"/>
      <c r="K771" s="218"/>
      <c r="L771" s="218"/>
      <c r="M771" s="218"/>
      <c r="N771" s="218"/>
      <c r="O771" s="218"/>
      <c r="P771" s="218"/>
      <c r="Q771" s="218"/>
      <c r="R771" s="218"/>
    </row>
    <row r="772" spans="1:18" ht="15.75" customHeight="1" x14ac:dyDescent="0.25">
      <c r="A772" s="218"/>
      <c r="B772" s="221"/>
      <c r="C772" s="221"/>
      <c r="D772" s="221"/>
      <c r="E772" s="218"/>
      <c r="F772" s="220"/>
      <c r="G772" s="218"/>
      <c r="H772" s="219"/>
      <c r="I772" s="218"/>
      <c r="J772" s="218"/>
      <c r="K772" s="218"/>
      <c r="L772" s="218"/>
      <c r="M772" s="218"/>
      <c r="N772" s="218"/>
      <c r="O772" s="218"/>
      <c r="P772" s="218"/>
      <c r="Q772" s="218"/>
      <c r="R772" s="218"/>
    </row>
    <row r="773" spans="1:18" ht="15.75" customHeight="1" x14ac:dyDescent="0.25">
      <c r="A773" s="218"/>
      <c r="B773" s="221"/>
      <c r="C773" s="221"/>
      <c r="D773" s="221"/>
      <c r="E773" s="218"/>
      <c r="F773" s="220"/>
      <c r="G773" s="218"/>
      <c r="H773" s="219"/>
      <c r="I773" s="218"/>
      <c r="J773" s="218"/>
      <c r="K773" s="218"/>
      <c r="L773" s="218"/>
      <c r="M773" s="218"/>
      <c r="N773" s="218"/>
      <c r="O773" s="218"/>
      <c r="P773" s="218"/>
      <c r="Q773" s="218"/>
      <c r="R773" s="218"/>
    </row>
    <row r="774" spans="1:18" ht="15.75" customHeight="1" x14ac:dyDescent="0.25">
      <c r="A774" s="218"/>
      <c r="B774" s="221"/>
      <c r="C774" s="221"/>
      <c r="D774" s="221"/>
      <c r="E774" s="218"/>
      <c r="F774" s="220"/>
      <c r="G774" s="218"/>
      <c r="H774" s="219"/>
      <c r="I774" s="218"/>
      <c r="J774" s="218"/>
      <c r="K774" s="218"/>
      <c r="L774" s="218"/>
      <c r="M774" s="218"/>
      <c r="N774" s="218"/>
      <c r="O774" s="218"/>
      <c r="P774" s="218"/>
      <c r="Q774" s="218"/>
      <c r="R774" s="218"/>
    </row>
    <row r="775" spans="1:18" ht="15.75" customHeight="1" x14ac:dyDescent="0.25">
      <c r="A775" s="218"/>
      <c r="B775" s="221"/>
      <c r="C775" s="221"/>
      <c r="D775" s="221"/>
      <c r="E775" s="218"/>
      <c r="F775" s="220"/>
      <c r="G775" s="218"/>
      <c r="H775" s="219"/>
      <c r="I775" s="218"/>
      <c r="J775" s="218"/>
      <c r="K775" s="218"/>
      <c r="L775" s="218"/>
      <c r="M775" s="218"/>
      <c r="N775" s="218"/>
      <c r="O775" s="218"/>
      <c r="P775" s="218"/>
      <c r="Q775" s="218"/>
      <c r="R775" s="218"/>
    </row>
    <row r="776" spans="1:18" ht="15.75" customHeight="1" x14ac:dyDescent="0.25">
      <c r="A776" s="218"/>
      <c r="B776" s="221"/>
      <c r="C776" s="221"/>
      <c r="D776" s="221"/>
      <c r="E776" s="218"/>
      <c r="F776" s="220"/>
      <c r="G776" s="218"/>
      <c r="H776" s="219"/>
      <c r="I776" s="218"/>
      <c r="J776" s="218"/>
      <c r="K776" s="218"/>
      <c r="L776" s="218"/>
      <c r="M776" s="218"/>
      <c r="N776" s="218"/>
      <c r="O776" s="218"/>
      <c r="P776" s="218"/>
      <c r="Q776" s="218"/>
      <c r="R776" s="218"/>
    </row>
    <row r="777" spans="1:18" ht="15.75" customHeight="1" x14ac:dyDescent="0.25">
      <c r="A777" s="218"/>
      <c r="B777" s="221"/>
      <c r="C777" s="221"/>
      <c r="D777" s="221"/>
      <c r="E777" s="218"/>
      <c r="F777" s="220"/>
      <c r="G777" s="218"/>
      <c r="H777" s="219"/>
      <c r="I777" s="218"/>
      <c r="J777" s="218"/>
      <c r="K777" s="218"/>
      <c r="L777" s="218"/>
      <c r="M777" s="218"/>
      <c r="N777" s="218"/>
      <c r="O777" s="218"/>
      <c r="P777" s="218"/>
      <c r="Q777" s="218"/>
      <c r="R777" s="218"/>
    </row>
    <row r="778" spans="1:18" ht="15.75" customHeight="1" x14ac:dyDescent="0.25">
      <c r="A778" s="218"/>
      <c r="B778" s="221"/>
      <c r="C778" s="221"/>
      <c r="D778" s="221"/>
      <c r="E778" s="218"/>
      <c r="F778" s="220"/>
      <c r="G778" s="218"/>
      <c r="H778" s="219"/>
      <c r="I778" s="218"/>
      <c r="J778" s="218"/>
      <c r="K778" s="218"/>
      <c r="L778" s="218"/>
      <c r="M778" s="218"/>
      <c r="N778" s="218"/>
      <c r="O778" s="218"/>
      <c r="P778" s="218"/>
      <c r="Q778" s="218"/>
      <c r="R778" s="218"/>
    </row>
    <row r="779" spans="1:18" ht="15.75" customHeight="1" x14ac:dyDescent="0.25">
      <c r="A779" s="218"/>
      <c r="B779" s="221"/>
      <c r="C779" s="221"/>
      <c r="D779" s="221"/>
      <c r="E779" s="218"/>
      <c r="F779" s="220"/>
      <c r="G779" s="218"/>
      <c r="H779" s="219"/>
      <c r="I779" s="218"/>
      <c r="J779" s="218"/>
      <c r="K779" s="218"/>
      <c r="L779" s="218"/>
      <c r="M779" s="218"/>
      <c r="N779" s="218"/>
      <c r="O779" s="218"/>
      <c r="P779" s="218"/>
      <c r="Q779" s="218"/>
      <c r="R779" s="218"/>
    </row>
    <row r="780" spans="1:18" ht="15.75" customHeight="1" x14ac:dyDescent="0.25">
      <c r="A780" s="218"/>
      <c r="B780" s="221"/>
      <c r="C780" s="221"/>
      <c r="D780" s="221"/>
      <c r="E780" s="218"/>
      <c r="F780" s="220"/>
      <c r="G780" s="218"/>
      <c r="H780" s="219"/>
      <c r="I780" s="218"/>
      <c r="J780" s="218"/>
      <c r="K780" s="218"/>
      <c r="L780" s="218"/>
      <c r="M780" s="218"/>
      <c r="N780" s="218"/>
      <c r="O780" s="218"/>
      <c r="P780" s="218"/>
      <c r="Q780" s="218"/>
      <c r="R780" s="218"/>
    </row>
    <row r="781" spans="1:18" ht="15.75" customHeight="1" x14ac:dyDescent="0.25">
      <c r="A781" s="218"/>
      <c r="B781" s="221"/>
      <c r="C781" s="221"/>
      <c r="D781" s="221"/>
      <c r="E781" s="218"/>
      <c r="F781" s="220"/>
      <c r="G781" s="218"/>
      <c r="H781" s="219"/>
      <c r="I781" s="218"/>
      <c r="J781" s="218"/>
      <c r="K781" s="218"/>
      <c r="L781" s="218"/>
      <c r="M781" s="218"/>
      <c r="N781" s="218"/>
      <c r="O781" s="218"/>
      <c r="P781" s="218"/>
      <c r="Q781" s="218"/>
      <c r="R781" s="218"/>
    </row>
    <row r="782" spans="1:18" ht="15.75" customHeight="1" x14ac:dyDescent="0.25">
      <c r="A782" s="218"/>
      <c r="B782" s="221"/>
      <c r="C782" s="221"/>
      <c r="D782" s="221"/>
      <c r="E782" s="218"/>
      <c r="F782" s="220"/>
      <c r="G782" s="218"/>
      <c r="H782" s="219"/>
      <c r="I782" s="218"/>
      <c r="J782" s="218"/>
      <c r="K782" s="218"/>
      <c r="L782" s="218"/>
      <c r="M782" s="218"/>
      <c r="N782" s="218"/>
      <c r="O782" s="218"/>
      <c r="P782" s="218"/>
      <c r="Q782" s="218"/>
      <c r="R782" s="218"/>
    </row>
    <row r="783" spans="1:18" ht="15.75" customHeight="1" x14ac:dyDescent="0.25">
      <c r="A783" s="218"/>
      <c r="B783" s="221"/>
      <c r="C783" s="221"/>
      <c r="D783" s="221"/>
      <c r="E783" s="218"/>
      <c r="F783" s="220"/>
      <c r="G783" s="218"/>
      <c r="H783" s="219"/>
      <c r="I783" s="218"/>
      <c r="J783" s="218"/>
      <c r="K783" s="218"/>
      <c r="L783" s="218"/>
      <c r="M783" s="218"/>
      <c r="N783" s="218"/>
      <c r="O783" s="218"/>
      <c r="P783" s="218"/>
      <c r="Q783" s="218"/>
      <c r="R783" s="218"/>
    </row>
    <row r="784" spans="1:18" ht="15.75" customHeight="1" x14ac:dyDescent="0.25">
      <c r="A784" s="218"/>
      <c r="B784" s="221"/>
      <c r="C784" s="221"/>
      <c r="D784" s="221"/>
      <c r="E784" s="218"/>
      <c r="F784" s="220"/>
      <c r="G784" s="218"/>
      <c r="H784" s="219"/>
      <c r="I784" s="218"/>
      <c r="J784" s="218"/>
      <c r="K784" s="218"/>
      <c r="L784" s="218"/>
      <c r="M784" s="218"/>
      <c r="N784" s="218"/>
      <c r="O784" s="218"/>
      <c r="P784" s="218"/>
      <c r="Q784" s="218"/>
      <c r="R784" s="218"/>
    </row>
    <row r="785" spans="1:18" ht="15.75" customHeight="1" x14ac:dyDescent="0.25">
      <c r="A785" s="218"/>
      <c r="B785" s="221"/>
      <c r="C785" s="221"/>
      <c r="D785" s="221"/>
      <c r="E785" s="218"/>
      <c r="F785" s="220"/>
      <c r="G785" s="218"/>
      <c r="H785" s="219"/>
      <c r="I785" s="218"/>
      <c r="J785" s="218"/>
      <c r="K785" s="218"/>
      <c r="L785" s="218"/>
      <c r="M785" s="218"/>
      <c r="N785" s="218"/>
      <c r="O785" s="218"/>
      <c r="P785" s="218"/>
      <c r="Q785" s="218"/>
      <c r="R785" s="218"/>
    </row>
    <row r="786" spans="1:18" ht="15.75" customHeight="1" x14ac:dyDescent="0.25">
      <c r="A786" s="218"/>
      <c r="B786" s="221"/>
      <c r="C786" s="221"/>
      <c r="D786" s="221"/>
      <c r="E786" s="218"/>
      <c r="F786" s="220"/>
      <c r="G786" s="218"/>
      <c r="H786" s="219"/>
      <c r="I786" s="218"/>
      <c r="J786" s="218"/>
      <c r="K786" s="218"/>
      <c r="L786" s="218"/>
      <c r="M786" s="218"/>
      <c r="N786" s="218"/>
      <c r="O786" s="218"/>
      <c r="P786" s="218"/>
      <c r="Q786" s="218"/>
      <c r="R786" s="218"/>
    </row>
    <row r="787" spans="1:18" ht="15.75" customHeight="1" x14ac:dyDescent="0.25">
      <c r="A787" s="218"/>
      <c r="B787" s="221"/>
      <c r="C787" s="221"/>
      <c r="D787" s="221"/>
      <c r="E787" s="218"/>
      <c r="F787" s="220"/>
      <c r="G787" s="218"/>
      <c r="H787" s="219"/>
      <c r="I787" s="218"/>
      <c r="J787" s="218"/>
      <c r="K787" s="218"/>
      <c r="L787" s="218"/>
      <c r="M787" s="218"/>
      <c r="N787" s="218"/>
      <c r="O787" s="218"/>
      <c r="P787" s="218"/>
      <c r="Q787" s="218"/>
      <c r="R787" s="218"/>
    </row>
    <row r="788" spans="1:18" ht="15.75" customHeight="1" x14ac:dyDescent="0.25">
      <c r="A788" s="218"/>
      <c r="B788" s="221"/>
      <c r="C788" s="221"/>
      <c r="D788" s="221"/>
      <c r="E788" s="218"/>
      <c r="F788" s="220"/>
      <c r="G788" s="218"/>
      <c r="H788" s="219"/>
      <c r="I788" s="218"/>
      <c r="J788" s="218"/>
      <c r="K788" s="218"/>
      <c r="L788" s="218"/>
      <c r="M788" s="218"/>
      <c r="N788" s="218"/>
      <c r="O788" s="218"/>
      <c r="P788" s="218"/>
      <c r="Q788" s="218"/>
      <c r="R788" s="218"/>
    </row>
    <row r="789" spans="1:18" ht="15.75" customHeight="1" x14ac:dyDescent="0.25">
      <c r="A789" s="218"/>
      <c r="B789" s="221"/>
      <c r="C789" s="221"/>
      <c r="D789" s="221"/>
      <c r="E789" s="218"/>
      <c r="F789" s="220"/>
      <c r="G789" s="218"/>
      <c r="H789" s="219"/>
      <c r="I789" s="218"/>
      <c r="J789" s="218"/>
      <c r="K789" s="218"/>
      <c r="L789" s="218"/>
      <c r="M789" s="218"/>
      <c r="N789" s="218"/>
      <c r="O789" s="218"/>
      <c r="P789" s="218"/>
      <c r="Q789" s="218"/>
      <c r="R789" s="218"/>
    </row>
    <row r="790" spans="1:18" ht="15.75" customHeight="1" x14ac:dyDescent="0.25">
      <c r="A790" s="218"/>
      <c r="B790" s="221"/>
      <c r="C790" s="221"/>
      <c r="D790" s="221"/>
      <c r="E790" s="218"/>
      <c r="F790" s="220"/>
      <c r="G790" s="218"/>
      <c r="H790" s="219"/>
      <c r="I790" s="218"/>
      <c r="J790" s="218"/>
      <c r="K790" s="218"/>
      <c r="L790" s="218"/>
      <c r="M790" s="218"/>
      <c r="N790" s="218"/>
      <c r="O790" s="218"/>
      <c r="P790" s="218"/>
      <c r="Q790" s="218"/>
      <c r="R790" s="218"/>
    </row>
    <row r="791" spans="1:18" ht="15.75" customHeight="1" x14ac:dyDescent="0.25">
      <c r="A791" s="218"/>
      <c r="B791" s="221"/>
      <c r="C791" s="221"/>
      <c r="D791" s="221"/>
      <c r="E791" s="218"/>
      <c r="F791" s="220"/>
      <c r="G791" s="218"/>
      <c r="H791" s="219"/>
      <c r="I791" s="218"/>
      <c r="J791" s="218"/>
      <c r="K791" s="218"/>
      <c r="L791" s="218"/>
      <c r="M791" s="218"/>
      <c r="N791" s="218"/>
      <c r="O791" s="218"/>
      <c r="P791" s="218"/>
      <c r="Q791" s="218"/>
      <c r="R791" s="218"/>
    </row>
    <row r="792" spans="1:18" ht="15.75" customHeight="1" x14ac:dyDescent="0.25">
      <c r="A792" s="218"/>
      <c r="B792" s="221"/>
      <c r="C792" s="221"/>
      <c r="D792" s="221"/>
      <c r="E792" s="218"/>
      <c r="F792" s="220"/>
      <c r="G792" s="218"/>
      <c r="H792" s="219"/>
      <c r="I792" s="218"/>
      <c r="J792" s="218"/>
      <c r="K792" s="218"/>
      <c r="L792" s="218"/>
      <c r="M792" s="218"/>
      <c r="N792" s="218"/>
      <c r="O792" s="218"/>
      <c r="P792" s="218"/>
      <c r="Q792" s="218"/>
      <c r="R792" s="218"/>
    </row>
    <row r="793" spans="1:18" ht="15.75" customHeight="1" x14ac:dyDescent="0.25">
      <c r="A793" s="218"/>
      <c r="B793" s="221"/>
      <c r="C793" s="221"/>
      <c r="D793" s="221"/>
      <c r="E793" s="218"/>
      <c r="F793" s="220"/>
      <c r="G793" s="218"/>
      <c r="H793" s="219"/>
      <c r="I793" s="218"/>
      <c r="J793" s="218"/>
      <c r="K793" s="218"/>
      <c r="L793" s="218"/>
      <c r="M793" s="218"/>
      <c r="N793" s="218"/>
      <c r="O793" s="218"/>
      <c r="P793" s="218"/>
      <c r="Q793" s="218"/>
      <c r="R793" s="218"/>
    </row>
    <row r="794" spans="1:18" ht="15.75" customHeight="1" x14ac:dyDescent="0.25">
      <c r="A794" s="218"/>
      <c r="B794" s="221"/>
      <c r="C794" s="221"/>
      <c r="D794" s="221"/>
      <c r="E794" s="218"/>
      <c r="F794" s="220"/>
      <c r="G794" s="218"/>
      <c r="H794" s="219"/>
      <c r="I794" s="218"/>
      <c r="J794" s="218"/>
      <c r="K794" s="218"/>
      <c r="L794" s="218"/>
      <c r="M794" s="218"/>
      <c r="N794" s="218"/>
      <c r="O794" s="218"/>
      <c r="P794" s="218"/>
      <c r="Q794" s="218"/>
      <c r="R794" s="218"/>
    </row>
    <row r="795" spans="1:18" ht="15.75" customHeight="1" x14ac:dyDescent="0.25">
      <c r="A795" s="218"/>
      <c r="B795" s="221"/>
      <c r="C795" s="221"/>
      <c r="D795" s="221"/>
      <c r="E795" s="218"/>
      <c r="F795" s="220"/>
      <c r="G795" s="218"/>
      <c r="H795" s="219"/>
      <c r="I795" s="218"/>
      <c r="J795" s="218"/>
      <c r="K795" s="218"/>
      <c r="L795" s="218"/>
      <c r="M795" s="218"/>
      <c r="N795" s="218"/>
      <c r="O795" s="218"/>
      <c r="P795" s="218"/>
      <c r="Q795" s="218"/>
      <c r="R795" s="218"/>
    </row>
    <row r="796" spans="1:18" ht="15.75" customHeight="1" x14ac:dyDescent="0.25">
      <c r="A796" s="218"/>
      <c r="B796" s="221"/>
      <c r="C796" s="221"/>
      <c r="D796" s="221"/>
      <c r="E796" s="218"/>
      <c r="F796" s="220"/>
      <c r="G796" s="218"/>
      <c r="H796" s="219"/>
      <c r="I796" s="218"/>
      <c r="J796" s="218"/>
      <c r="K796" s="218"/>
      <c r="L796" s="218"/>
      <c r="M796" s="218"/>
      <c r="N796" s="218"/>
      <c r="O796" s="218"/>
      <c r="P796" s="218"/>
      <c r="Q796" s="218"/>
      <c r="R796" s="218"/>
    </row>
    <row r="797" spans="1:18" ht="15.75" customHeight="1" x14ac:dyDescent="0.25">
      <c r="A797" s="218"/>
      <c r="B797" s="221"/>
      <c r="C797" s="221"/>
      <c r="D797" s="221"/>
      <c r="E797" s="218"/>
      <c r="F797" s="220"/>
      <c r="G797" s="218"/>
      <c r="H797" s="219"/>
      <c r="I797" s="218"/>
      <c r="J797" s="218"/>
      <c r="K797" s="218"/>
      <c r="L797" s="218"/>
      <c r="M797" s="218"/>
      <c r="N797" s="218"/>
      <c r="O797" s="218"/>
      <c r="P797" s="218"/>
      <c r="Q797" s="218"/>
      <c r="R797" s="218"/>
    </row>
    <row r="798" spans="1:18" ht="15.75" customHeight="1" x14ac:dyDescent="0.25">
      <c r="A798" s="218"/>
      <c r="B798" s="221"/>
      <c r="C798" s="221"/>
      <c r="D798" s="221"/>
      <c r="E798" s="218"/>
      <c r="F798" s="220"/>
      <c r="G798" s="218"/>
      <c r="H798" s="219"/>
      <c r="I798" s="218"/>
      <c r="J798" s="218"/>
      <c r="K798" s="218"/>
      <c r="L798" s="218"/>
      <c r="M798" s="218"/>
      <c r="N798" s="218"/>
      <c r="O798" s="218"/>
      <c r="P798" s="218"/>
      <c r="Q798" s="218"/>
      <c r="R798" s="218"/>
    </row>
    <row r="799" spans="1:18" ht="15.75" customHeight="1" x14ac:dyDescent="0.25">
      <c r="A799" s="218"/>
      <c r="B799" s="221"/>
      <c r="C799" s="221"/>
      <c r="D799" s="221"/>
      <c r="E799" s="218"/>
      <c r="F799" s="220"/>
      <c r="G799" s="218"/>
      <c r="H799" s="219"/>
      <c r="I799" s="218"/>
      <c r="J799" s="218"/>
      <c r="K799" s="218"/>
      <c r="L799" s="218"/>
      <c r="M799" s="218"/>
      <c r="N799" s="218"/>
      <c r="O799" s="218"/>
      <c r="P799" s="218"/>
      <c r="Q799" s="218"/>
      <c r="R799" s="218"/>
    </row>
    <row r="800" spans="1:18" ht="15.75" customHeight="1" x14ac:dyDescent="0.25">
      <c r="A800" s="218"/>
      <c r="B800" s="221"/>
      <c r="C800" s="221"/>
      <c r="D800" s="221"/>
      <c r="E800" s="218"/>
      <c r="F800" s="220"/>
      <c r="G800" s="218"/>
      <c r="H800" s="219"/>
      <c r="I800" s="218"/>
      <c r="J800" s="218"/>
      <c r="K800" s="218"/>
      <c r="L800" s="218"/>
      <c r="M800" s="218"/>
      <c r="N800" s="218"/>
      <c r="O800" s="218"/>
      <c r="P800" s="218"/>
      <c r="Q800" s="218"/>
      <c r="R800" s="218"/>
    </row>
    <row r="801" spans="1:18" ht="15.75" customHeight="1" x14ac:dyDescent="0.25">
      <c r="A801" s="218"/>
      <c r="B801" s="221"/>
      <c r="C801" s="221"/>
      <c r="D801" s="221"/>
      <c r="E801" s="218"/>
      <c r="F801" s="220"/>
      <c r="G801" s="218"/>
      <c r="H801" s="219"/>
      <c r="I801" s="218"/>
      <c r="J801" s="218"/>
      <c r="K801" s="218"/>
      <c r="L801" s="218"/>
      <c r="M801" s="218"/>
      <c r="N801" s="218"/>
      <c r="O801" s="218"/>
      <c r="P801" s="218"/>
      <c r="Q801" s="218"/>
      <c r="R801" s="218"/>
    </row>
    <row r="802" spans="1:18" ht="15.75" customHeight="1" x14ac:dyDescent="0.25">
      <c r="A802" s="218"/>
      <c r="B802" s="221"/>
      <c r="C802" s="221"/>
      <c r="D802" s="221"/>
      <c r="E802" s="218"/>
      <c r="F802" s="220"/>
      <c r="G802" s="218"/>
      <c r="H802" s="219"/>
      <c r="I802" s="218"/>
      <c r="J802" s="218"/>
      <c r="K802" s="218"/>
      <c r="L802" s="218"/>
      <c r="M802" s="218"/>
      <c r="N802" s="218"/>
      <c r="O802" s="218"/>
      <c r="P802" s="218"/>
      <c r="Q802" s="218"/>
      <c r="R802" s="218"/>
    </row>
    <row r="803" spans="1:18" ht="15.75" customHeight="1" x14ac:dyDescent="0.25">
      <c r="A803" s="218"/>
      <c r="B803" s="221"/>
      <c r="C803" s="221"/>
      <c r="D803" s="221"/>
      <c r="E803" s="218"/>
      <c r="F803" s="220"/>
      <c r="G803" s="218"/>
      <c r="H803" s="219"/>
      <c r="I803" s="218"/>
      <c r="J803" s="218"/>
      <c r="K803" s="218"/>
      <c r="L803" s="218"/>
      <c r="M803" s="218"/>
      <c r="N803" s="218"/>
      <c r="O803" s="218"/>
      <c r="P803" s="218"/>
      <c r="Q803" s="218"/>
      <c r="R803" s="218"/>
    </row>
    <row r="804" spans="1:18" ht="15.75" customHeight="1" x14ac:dyDescent="0.25">
      <c r="A804" s="218"/>
      <c r="B804" s="221"/>
      <c r="C804" s="221"/>
      <c r="D804" s="221"/>
      <c r="E804" s="218"/>
      <c r="F804" s="220"/>
      <c r="G804" s="218"/>
      <c r="H804" s="219"/>
      <c r="I804" s="218"/>
      <c r="J804" s="218"/>
      <c r="K804" s="218"/>
      <c r="L804" s="218"/>
      <c r="M804" s="218"/>
      <c r="N804" s="218"/>
      <c r="O804" s="218"/>
      <c r="P804" s="218"/>
      <c r="Q804" s="218"/>
      <c r="R804" s="218"/>
    </row>
    <row r="805" spans="1:18" ht="15.75" customHeight="1" x14ac:dyDescent="0.25">
      <c r="A805" s="218"/>
      <c r="B805" s="221"/>
      <c r="C805" s="221"/>
      <c r="D805" s="221"/>
      <c r="E805" s="218"/>
      <c r="F805" s="220"/>
      <c r="G805" s="218"/>
      <c r="H805" s="219"/>
      <c r="I805" s="218"/>
      <c r="J805" s="218"/>
      <c r="K805" s="218"/>
      <c r="L805" s="218"/>
      <c r="M805" s="218"/>
      <c r="N805" s="218"/>
      <c r="O805" s="218"/>
      <c r="P805" s="218"/>
      <c r="Q805" s="218"/>
      <c r="R805" s="218"/>
    </row>
    <row r="806" spans="1:18" ht="15.75" customHeight="1" x14ac:dyDescent="0.25">
      <c r="A806" s="218"/>
      <c r="B806" s="221"/>
      <c r="C806" s="221"/>
      <c r="D806" s="221"/>
      <c r="E806" s="218"/>
      <c r="F806" s="220"/>
      <c r="G806" s="218"/>
      <c r="H806" s="219"/>
      <c r="I806" s="218"/>
      <c r="J806" s="218"/>
      <c r="K806" s="218"/>
      <c r="L806" s="218"/>
      <c r="M806" s="218"/>
      <c r="N806" s="218"/>
      <c r="O806" s="218"/>
      <c r="P806" s="218"/>
      <c r="Q806" s="218"/>
      <c r="R806" s="218"/>
    </row>
    <row r="807" spans="1:18" ht="15.75" customHeight="1" x14ac:dyDescent="0.25">
      <c r="A807" s="218"/>
      <c r="B807" s="221"/>
      <c r="C807" s="221"/>
      <c r="D807" s="221"/>
      <c r="E807" s="218"/>
      <c r="F807" s="220"/>
      <c r="G807" s="218"/>
      <c r="H807" s="219"/>
      <c r="I807" s="218"/>
      <c r="J807" s="218"/>
      <c r="K807" s="218"/>
      <c r="L807" s="218"/>
      <c r="M807" s="218"/>
      <c r="N807" s="218"/>
      <c r="O807" s="218"/>
      <c r="P807" s="218"/>
      <c r="Q807" s="218"/>
      <c r="R807" s="218"/>
    </row>
    <row r="808" spans="1:18" ht="15.75" customHeight="1" x14ac:dyDescent="0.25">
      <c r="A808" s="218"/>
      <c r="B808" s="221"/>
      <c r="C808" s="221"/>
      <c r="D808" s="221"/>
      <c r="E808" s="218"/>
      <c r="F808" s="220"/>
      <c r="G808" s="218"/>
      <c r="H808" s="219"/>
      <c r="I808" s="218"/>
      <c r="J808" s="218"/>
      <c r="K808" s="218"/>
      <c r="L808" s="218"/>
      <c r="M808" s="218"/>
      <c r="N808" s="218"/>
      <c r="O808" s="218"/>
      <c r="P808" s="218"/>
      <c r="Q808" s="218"/>
      <c r="R808" s="218"/>
    </row>
    <row r="809" spans="1:18" ht="15.75" customHeight="1" x14ac:dyDescent="0.25">
      <c r="A809" s="218"/>
      <c r="B809" s="221"/>
      <c r="C809" s="221"/>
      <c r="D809" s="221"/>
      <c r="E809" s="218"/>
      <c r="F809" s="220"/>
      <c r="G809" s="218"/>
      <c r="H809" s="219"/>
      <c r="I809" s="218"/>
      <c r="J809" s="218"/>
      <c r="K809" s="218"/>
      <c r="L809" s="218"/>
      <c r="M809" s="218"/>
      <c r="N809" s="218"/>
      <c r="O809" s="218"/>
      <c r="P809" s="218"/>
      <c r="Q809" s="218"/>
      <c r="R809" s="218"/>
    </row>
    <row r="810" spans="1:18" ht="15.75" customHeight="1" x14ac:dyDescent="0.25">
      <c r="A810" s="218"/>
      <c r="B810" s="221"/>
      <c r="C810" s="221"/>
      <c r="D810" s="221"/>
      <c r="E810" s="218"/>
      <c r="F810" s="220"/>
      <c r="G810" s="218"/>
      <c r="H810" s="219"/>
      <c r="I810" s="218"/>
      <c r="J810" s="218"/>
      <c r="K810" s="218"/>
      <c r="L810" s="218"/>
      <c r="M810" s="218"/>
      <c r="N810" s="218"/>
      <c r="O810" s="218"/>
      <c r="P810" s="218"/>
      <c r="Q810" s="218"/>
      <c r="R810" s="218"/>
    </row>
    <row r="811" spans="1:18" ht="15.75" customHeight="1" x14ac:dyDescent="0.25">
      <c r="A811" s="218"/>
      <c r="B811" s="221"/>
      <c r="C811" s="221"/>
      <c r="D811" s="221"/>
      <c r="E811" s="218"/>
      <c r="F811" s="220"/>
      <c r="G811" s="218"/>
      <c r="H811" s="219"/>
      <c r="I811" s="218"/>
      <c r="J811" s="218"/>
      <c r="K811" s="218"/>
      <c r="L811" s="218"/>
      <c r="M811" s="218"/>
      <c r="N811" s="218"/>
      <c r="O811" s="218"/>
      <c r="P811" s="218"/>
      <c r="Q811" s="218"/>
      <c r="R811" s="218"/>
    </row>
    <row r="812" spans="1:18" ht="15.75" customHeight="1" x14ac:dyDescent="0.25">
      <c r="A812" s="218"/>
      <c r="B812" s="221"/>
      <c r="C812" s="221"/>
      <c r="D812" s="221"/>
      <c r="E812" s="218"/>
      <c r="F812" s="220"/>
      <c r="G812" s="218"/>
      <c r="H812" s="219"/>
      <c r="I812" s="218"/>
      <c r="J812" s="218"/>
      <c r="K812" s="218"/>
      <c r="L812" s="218"/>
      <c r="M812" s="218"/>
      <c r="N812" s="218"/>
      <c r="O812" s="218"/>
      <c r="P812" s="218"/>
      <c r="Q812" s="218"/>
      <c r="R812" s="218"/>
    </row>
    <row r="813" spans="1:18" ht="15.75" customHeight="1" x14ac:dyDescent="0.25">
      <c r="A813" s="218"/>
      <c r="B813" s="221"/>
      <c r="C813" s="221"/>
      <c r="D813" s="221"/>
      <c r="E813" s="218"/>
      <c r="F813" s="220"/>
      <c r="G813" s="218"/>
      <c r="H813" s="219"/>
      <c r="I813" s="218"/>
      <c r="J813" s="218"/>
      <c r="K813" s="218"/>
      <c r="L813" s="218"/>
      <c r="M813" s="218"/>
      <c r="N813" s="218"/>
      <c r="O813" s="218"/>
      <c r="P813" s="218"/>
      <c r="Q813" s="218"/>
      <c r="R813" s="218"/>
    </row>
    <row r="814" spans="1:18" ht="15.75" customHeight="1" x14ac:dyDescent="0.25">
      <c r="A814" s="218"/>
      <c r="B814" s="221"/>
      <c r="C814" s="221"/>
      <c r="D814" s="221"/>
      <c r="E814" s="218"/>
      <c r="F814" s="220"/>
      <c r="G814" s="218"/>
      <c r="H814" s="219"/>
      <c r="I814" s="218"/>
      <c r="J814" s="218"/>
      <c r="K814" s="218"/>
      <c r="L814" s="218"/>
      <c r="M814" s="218"/>
      <c r="N814" s="218"/>
      <c r="O814" s="218"/>
      <c r="P814" s="218"/>
      <c r="Q814" s="218"/>
      <c r="R814" s="218"/>
    </row>
    <row r="815" spans="1:18" ht="15.75" customHeight="1" x14ac:dyDescent="0.25">
      <c r="A815" s="218"/>
      <c r="B815" s="221"/>
      <c r="C815" s="221"/>
      <c r="D815" s="221"/>
      <c r="E815" s="218"/>
      <c r="F815" s="220"/>
      <c r="G815" s="218"/>
      <c r="H815" s="219"/>
      <c r="I815" s="218"/>
      <c r="J815" s="218"/>
      <c r="K815" s="218"/>
      <c r="L815" s="218"/>
      <c r="M815" s="218"/>
      <c r="N815" s="218"/>
      <c r="O815" s="218"/>
      <c r="P815" s="218"/>
      <c r="Q815" s="218"/>
      <c r="R815" s="218"/>
    </row>
    <row r="816" spans="1:18" ht="15.75" customHeight="1" x14ac:dyDescent="0.25">
      <c r="A816" s="218"/>
      <c r="B816" s="221"/>
      <c r="C816" s="221"/>
      <c r="D816" s="221"/>
      <c r="E816" s="218"/>
      <c r="F816" s="220"/>
      <c r="G816" s="218"/>
      <c r="H816" s="219"/>
      <c r="I816" s="218"/>
      <c r="J816" s="218"/>
      <c r="K816" s="218"/>
      <c r="L816" s="218"/>
      <c r="M816" s="218"/>
      <c r="N816" s="218"/>
      <c r="O816" s="218"/>
      <c r="P816" s="218"/>
      <c r="Q816" s="218"/>
      <c r="R816" s="218"/>
    </row>
    <row r="817" spans="1:18" ht="15.75" customHeight="1" x14ac:dyDescent="0.25">
      <c r="A817" s="218"/>
      <c r="B817" s="221"/>
      <c r="C817" s="221"/>
      <c r="D817" s="221"/>
      <c r="E817" s="218"/>
      <c r="F817" s="220"/>
      <c r="G817" s="218"/>
      <c r="H817" s="219"/>
      <c r="I817" s="218"/>
      <c r="J817" s="218"/>
      <c r="K817" s="218"/>
      <c r="L817" s="218"/>
      <c r="M817" s="218"/>
      <c r="N817" s="218"/>
      <c r="O817" s="218"/>
      <c r="P817" s="218"/>
      <c r="Q817" s="218"/>
      <c r="R817" s="218"/>
    </row>
    <row r="818" spans="1:18" ht="15.75" customHeight="1" x14ac:dyDescent="0.25">
      <c r="A818" s="218"/>
      <c r="B818" s="221"/>
      <c r="C818" s="221"/>
      <c r="D818" s="221"/>
      <c r="E818" s="218"/>
      <c r="F818" s="220"/>
      <c r="G818" s="218"/>
      <c r="H818" s="219"/>
      <c r="I818" s="218"/>
      <c r="J818" s="218"/>
      <c r="K818" s="218"/>
      <c r="L818" s="218"/>
      <c r="M818" s="218"/>
      <c r="N818" s="218"/>
      <c r="O818" s="218"/>
      <c r="P818" s="218"/>
      <c r="Q818" s="218"/>
      <c r="R818" s="218"/>
    </row>
    <row r="819" spans="1:18" ht="15.75" customHeight="1" x14ac:dyDescent="0.25">
      <c r="A819" s="218"/>
      <c r="B819" s="221"/>
      <c r="C819" s="221"/>
      <c r="D819" s="221"/>
      <c r="E819" s="218"/>
      <c r="F819" s="220"/>
      <c r="G819" s="218"/>
      <c r="H819" s="219"/>
      <c r="I819" s="218"/>
      <c r="J819" s="218"/>
      <c r="K819" s="218"/>
      <c r="L819" s="218"/>
      <c r="M819" s="218"/>
      <c r="N819" s="218"/>
      <c r="O819" s="218"/>
      <c r="P819" s="218"/>
      <c r="Q819" s="218"/>
      <c r="R819" s="218"/>
    </row>
    <row r="820" spans="1:18" ht="15.75" customHeight="1" x14ac:dyDescent="0.25">
      <c r="A820" s="218"/>
      <c r="B820" s="221"/>
      <c r="C820" s="221"/>
      <c r="D820" s="221"/>
      <c r="E820" s="218"/>
      <c r="F820" s="220"/>
      <c r="G820" s="218"/>
      <c r="H820" s="219"/>
      <c r="I820" s="218"/>
      <c r="J820" s="218"/>
      <c r="K820" s="218"/>
      <c r="L820" s="218"/>
      <c r="M820" s="218"/>
      <c r="N820" s="218"/>
      <c r="O820" s="218"/>
      <c r="P820" s="218"/>
      <c r="Q820" s="218"/>
      <c r="R820" s="218"/>
    </row>
    <row r="821" spans="1:18" ht="15.75" customHeight="1" x14ac:dyDescent="0.25">
      <c r="A821" s="218"/>
      <c r="B821" s="221"/>
      <c r="C821" s="221"/>
      <c r="D821" s="221"/>
      <c r="E821" s="218"/>
      <c r="F821" s="220"/>
      <c r="G821" s="218"/>
      <c r="H821" s="219"/>
      <c r="I821" s="218"/>
      <c r="J821" s="218"/>
      <c r="K821" s="218"/>
      <c r="L821" s="218"/>
      <c r="M821" s="218"/>
      <c r="N821" s="218"/>
      <c r="O821" s="218"/>
      <c r="P821" s="218"/>
      <c r="Q821" s="218"/>
      <c r="R821" s="218"/>
    </row>
    <row r="822" spans="1:18" ht="15.75" customHeight="1" x14ac:dyDescent="0.25">
      <c r="A822" s="218"/>
      <c r="B822" s="221"/>
      <c r="C822" s="221"/>
      <c r="D822" s="221"/>
      <c r="E822" s="218"/>
      <c r="F822" s="220"/>
      <c r="G822" s="218"/>
      <c r="H822" s="219"/>
      <c r="I822" s="218"/>
      <c r="J822" s="218"/>
      <c r="K822" s="218"/>
      <c r="L822" s="218"/>
      <c r="M822" s="218"/>
      <c r="N822" s="218"/>
      <c r="O822" s="218"/>
      <c r="P822" s="218"/>
      <c r="Q822" s="218"/>
      <c r="R822" s="218"/>
    </row>
    <row r="823" spans="1:18" ht="15.75" customHeight="1" x14ac:dyDescent="0.25">
      <c r="A823" s="218"/>
      <c r="B823" s="221"/>
      <c r="C823" s="221"/>
      <c r="D823" s="221"/>
      <c r="E823" s="218"/>
      <c r="F823" s="220"/>
      <c r="G823" s="218"/>
      <c r="H823" s="219"/>
      <c r="I823" s="218"/>
      <c r="J823" s="218"/>
      <c r="K823" s="218"/>
      <c r="L823" s="218"/>
      <c r="M823" s="218"/>
      <c r="N823" s="218"/>
      <c r="O823" s="218"/>
      <c r="P823" s="218"/>
      <c r="Q823" s="218"/>
      <c r="R823" s="218"/>
    </row>
    <row r="824" spans="1:18" ht="15.75" customHeight="1" x14ac:dyDescent="0.25">
      <c r="A824" s="218"/>
      <c r="B824" s="221"/>
      <c r="C824" s="221"/>
      <c r="D824" s="221"/>
      <c r="E824" s="218"/>
      <c r="F824" s="220"/>
      <c r="G824" s="218"/>
      <c r="H824" s="219"/>
      <c r="I824" s="218"/>
      <c r="J824" s="218"/>
      <c r="K824" s="218"/>
      <c r="L824" s="218"/>
      <c r="M824" s="218"/>
      <c r="N824" s="218"/>
      <c r="O824" s="218"/>
      <c r="P824" s="218"/>
      <c r="Q824" s="218"/>
      <c r="R824" s="218"/>
    </row>
    <row r="825" spans="1:18" ht="15.75" customHeight="1" x14ac:dyDescent="0.25">
      <c r="A825" s="218"/>
      <c r="B825" s="221"/>
      <c r="C825" s="221"/>
      <c r="D825" s="221"/>
      <c r="E825" s="218"/>
      <c r="F825" s="220"/>
      <c r="G825" s="218"/>
      <c r="H825" s="219"/>
      <c r="I825" s="218"/>
      <c r="J825" s="218"/>
      <c r="K825" s="218"/>
      <c r="L825" s="218"/>
      <c r="M825" s="218"/>
      <c r="N825" s="218"/>
      <c r="O825" s="218"/>
      <c r="P825" s="218"/>
      <c r="Q825" s="218"/>
      <c r="R825" s="218"/>
    </row>
    <row r="826" spans="1:18" ht="15.75" customHeight="1" x14ac:dyDescent="0.25">
      <c r="A826" s="218"/>
      <c r="B826" s="221"/>
      <c r="C826" s="221"/>
      <c r="D826" s="221"/>
      <c r="E826" s="218"/>
      <c r="F826" s="220"/>
      <c r="G826" s="218"/>
      <c r="H826" s="219"/>
      <c r="I826" s="218"/>
      <c r="J826" s="218"/>
      <c r="K826" s="218"/>
      <c r="L826" s="218"/>
      <c r="M826" s="218"/>
      <c r="N826" s="218"/>
      <c r="O826" s="218"/>
      <c r="P826" s="218"/>
      <c r="Q826" s="218"/>
      <c r="R826" s="218"/>
    </row>
    <row r="827" spans="1:18" ht="15.75" customHeight="1" x14ac:dyDescent="0.25">
      <c r="A827" s="218"/>
      <c r="B827" s="221"/>
      <c r="C827" s="221"/>
      <c r="D827" s="221"/>
      <c r="E827" s="218"/>
      <c r="F827" s="220"/>
      <c r="G827" s="218"/>
      <c r="H827" s="219"/>
      <c r="I827" s="218"/>
      <c r="J827" s="218"/>
      <c r="K827" s="218"/>
      <c r="L827" s="218"/>
      <c r="M827" s="218"/>
      <c r="N827" s="218"/>
      <c r="O827" s="218"/>
      <c r="P827" s="218"/>
      <c r="Q827" s="218"/>
      <c r="R827" s="218"/>
    </row>
    <row r="828" spans="1:18" ht="15.75" customHeight="1" x14ac:dyDescent="0.25">
      <c r="A828" s="218"/>
      <c r="B828" s="221"/>
      <c r="C828" s="221"/>
      <c r="D828" s="221"/>
      <c r="E828" s="218"/>
      <c r="F828" s="220"/>
      <c r="G828" s="218"/>
      <c r="H828" s="219"/>
      <c r="I828" s="218"/>
      <c r="J828" s="218"/>
      <c r="K828" s="218"/>
      <c r="L828" s="218"/>
      <c r="M828" s="218"/>
      <c r="N828" s="218"/>
      <c r="O828" s="218"/>
      <c r="P828" s="218"/>
      <c r="Q828" s="218"/>
      <c r="R828" s="218"/>
    </row>
    <row r="829" spans="1:18" ht="15.75" customHeight="1" x14ac:dyDescent="0.25">
      <c r="A829" s="218"/>
      <c r="B829" s="221"/>
      <c r="C829" s="221"/>
      <c r="D829" s="221"/>
      <c r="E829" s="218"/>
      <c r="F829" s="220"/>
      <c r="G829" s="218"/>
      <c r="H829" s="219"/>
      <c r="I829" s="218"/>
      <c r="J829" s="218"/>
      <c r="K829" s="218"/>
      <c r="L829" s="218"/>
      <c r="M829" s="218"/>
      <c r="N829" s="218"/>
      <c r="O829" s="218"/>
      <c r="P829" s="218"/>
      <c r="Q829" s="218"/>
      <c r="R829" s="218"/>
    </row>
    <row r="830" spans="1:18" ht="15.75" customHeight="1" x14ac:dyDescent="0.25">
      <c r="A830" s="218"/>
      <c r="B830" s="221"/>
      <c r="C830" s="221"/>
      <c r="D830" s="221"/>
      <c r="E830" s="218"/>
      <c r="F830" s="220"/>
      <c r="G830" s="218"/>
      <c r="H830" s="219"/>
      <c r="I830" s="218"/>
      <c r="J830" s="218"/>
      <c r="K830" s="218"/>
      <c r="L830" s="218"/>
      <c r="M830" s="218"/>
      <c r="N830" s="218"/>
      <c r="O830" s="218"/>
      <c r="P830" s="218"/>
      <c r="Q830" s="218"/>
      <c r="R830" s="218"/>
    </row>
    <row r="831" spans="1:18" ht="15.75" customHeight="1" x14ac:dyDescent="0.25">
      <c r="A831" s="218"/>
      <c r="B831" s="221"/>
      <c r="C831" s="221"/>
      <c r="D831" s="221"/>
      <c r="E831" s="218"/>
      <c r="F831" s="220"/>
      <c r="G831" s="218"/>
      <c r="H831" s="219"/>
      <c r="I831" s="218"/>
      <c r="J831" s="218"/>
      <c r="K831" s="218"/>
      <c r="L831" s="218"/>
      <c r="M831" s="218"/>
      <c r="N831" s="218"/>
      <c r="O831" s="218"/>
      <c r="P831" s="218"/>
      <c r="Q831" s="218"/>
      <c r="R831" s="218"/>
    </row>
    <row r="832" spans="1:18" ht="15.75" customHeight="1" x14ac:dyDescent="0.25">
      <c r="A832" s="218"/>
      <c r="B832" s="221"/>
      <c r="C832" s="221"/>
      <c r="D832" s="221"/>
      <c r="E832" s="218"/>
      <c r="F832" s="220"/>
      <c r="G832" s="218"/>
      <c r="H832" s="219"/>
      <c r="I832" s="218"/>
      <c r="J832" s="218"/>
      <c r="K832" s="218"/>
      <c r="L832" s="218"/>
      <c r="M832" s="218"/>
      <c r="N832" s="218"/>
      <c r="O832" s="218"/>
      <c r="P832" s="218"/>
      <c r="Q832" s="218"/>
      <c r="R832" s="218"/>
    </row>
    <row r="833" spans="1:18" ht="15.75" customHeight="1" x14ac:dyDescent="0.25">
      <c r="A833" s="218"/>
      <c r="B833" s="221"/>
      <c r="C833" s="221"/>
      <c r="D833" s="221"/>
      <c r="E833" s="218"/>
      <c r="F833" s="220"/>
      <c r="G833" s="218"/>
      <c r="H833" s="219"/>
      <c r="I833" s="218"/>
      <c r="J833" s="218"/>
      <c r="K833" s="218"/>
      <c r="L833" s="218"/>
      <c r="M833" s="218"/>
      <c r="N833" s="218"/>
      <c r="O833" s="218"/>
      <c r="P833" s="218"/>
      <c r="Q833" s="218"/>
      <c r="R833" s="218"/>
    </row>
    <row r="834" spans="1:18" ht="15.75" customHeight="1" x14ac:dyDescent="0.25">
      <c r="A834" s="218"/>
      <c r="B834" s="221"/>
      <c r="C834" s="221"/>
      <c r="D834" s="221"/>
      <c r="E834" s="218"/>
      <c r="F834" s="220"/>
      <c r="G834" s="218"/>
      <c r="H834" s="219"/>
      <c r="I834" s="218"/>
      <c r="J834" s="218"/>
      <c r="K834" s="218"/>
      <c r="L834" s="218"/>
      <c r="M834" s="218"/>
      <c r="N834" s="218"/>
      <c r="O834" s="218"/>
      <c r="P834" s="218"/>
      <c r="Q834" s="218"/>
      <c r="R834" s="218"/>
    </row>
    <row r="835" spans="1:18" ht="15.75" customHeight="1" x14ac:dyDescent="0.25">
      <c r="A835" s="218"/>
      <c r="B835" s="221"/>
      <c r="C835" s="221"/>
      <c r="D835" s="221"/>
      <c r="E835" s="218"/>
      <c r="F835" s="220"/>
      <c r="G835" s="218"/>
      <c r="H835" s="219"/>
      <c r="I835" s="218"/>
      <c r="J835" s="218"/>
      <c r="K835" s="218"/>
      <c r="L835" s="218"/>
      <c r="M835" s="218"/>
      <c r="N835" s="218"/>
      <c r="O835" s="218"/>
      <c r="P835" s="218"/>
      <c r="Q835" s="218"/>
      <c r="R835" s="218"/>
    </row>
    <row r="836" spans="1:18" ht="15.75" customHeight="1" x14ac:dyDescent="0.25">
      <c r="A836" s="218"/>
      <c r="B836" s="221"/>
      <c r="C836" s="221"/>
      <c r="D836" s="221"/>
      <c r="E836" s="218"/>
      <c r="F836" s="220"/>
      <c r="G836" s="218"/>
      <c r="H836" s="219"/>
      <c r="I836" s="218"/>
      <c r="J836" s="218"/>
      <c r="K836" s="218"/>
      <c r="L836" s="218"/>
      <c r="M836" s="218"/>
      <c r="N836" s="218"/>
      <c r="O836" s="218"/>
      <c r="P836" s="218"/>
      <c r="Q836" s="218"/>
      <c r="R836" s="218"/>
    </row>
    <row r="837" spans="1:18" ht="15.75" customHeight="1" x14ac:dyDescent="0.25">
      <c r="A837" s="218"/>
      <c r="B837" s="221"/>
      <c r="C837" s="221"/>
      <c r="D837" s="221"/>
      <c r="E837" s="218"/>
      <c r="F837" s="220"/>
      <c r="G837" s="218"/>
      <c r="H837" s="219"/>
      <c r="I837" s="218"/>
      <c r="J837" s="218"/>
      <c r="K837" s="218"/>
      <c r="L837" s="218"/>
      <c r="M837" s="218"/>
      <c r="N837" s="218"/>
      <c r="O837" s="218"/>
      <c r="P837" s="218"/>
      <c r="Q837" s="218"/>
      <c r="R837" s="218"/>
    </row>
    <row r="838" spans="1:18" ht="15.75" customHeight="1" x14ac:dyDescent="0.25">
      <c r="A838" s="218"/>
      <c r="B838" s="221"/>
      <c r="C838" s="221"/>
      <c r="D838" s="221"/>
      <c r="E838" s="218"/>
      <c r="F838" s="220"/>
      <c r="G838" s="218"/>
      <c r="H838" s="219"/>
      <c r="I838" s="218"/>
      <c r="J838" s="218"/>
      <c r="K838" s="218"/>
      <c r="L838" s="218"/>
      <c r="M838" s="218"/>
      <c r="N838" s="218"/>
      <c r="O838" s="218"/>
      <c r="P838" s="218"/>
      <c r="Q838" s="218"/>
      <c r="R838" s="218"/>
    </row>
    <row r="839" spans="1:18" ht="15.75" customHeight="1" x14ac:dyDescent="0.25">
      <c r="A839" s="218"/>
      <c r="B839" s="221"/>
      <c r="C839" s="221"/>
      <c r="D839" s="221"/>
      <c r="E839" s="218"/>
      <c r="F839" s="220"/>
      <c r="G839" s="218"/>
      <c r="H839" s="219"/>
      <c r="I839" s="218"/>
      <c r="J839" s="218"/>
      <c r="K839" s="218"/>
      <c r="L839" s="218"/>
      <c r="M839" s="218"/>
      <c r="N839" s="218"/>
      <c r="O839" s="218"/>
      <c r="P839" s="218"/>
      <c r="Q839" s="218"/>
      <c r="R839" s="218"/>
    </row>
    <row r="840" spans="1:18" ht="15.75" customHeight="1" x14ac:dyDescent="0.25">
      <c r="A840" s="218"/>
      <c r="B840" s="221"/>
      <c r="C840" s="221"/>
      <c r="D840" s="221"/>
      <c r="E840" s="218"/>
      <c r="F840" s="220"/>
      <c r="G840" s="218"/>
      <c r="H840" s="219"/>
      <c r="I840" s="218"/>
      <c r="J840" s="218"/>
      <c r="K840" s="218"/>
      <c r="L840" s="218"/>
      <c r="M840" s="218"/>
      <c r="N840" s="218"/>
      <c r="O840" s="218"/>
      <c r="P840" s="218"/>
      <c r="Q840" s="218"/>
      <c r="R840" s="218"/>
    </row>
    <row r="841" spans="1:18" ht="15.75" customHeight="1" x14ac:dyDescent="0.25">
      <c r="A841" s="218"/>
      <c r="B841" s="221"/>
      <c r="C841" s="221"/>
      <c r="D841" s="221"/>
      <c r="E841" s="218"/>
      <c r="F841" s="220"/>
      <c r="G841" s="218"/>
      <c r="H841" s="219"/>
      <c r="I841" s="218"/>
      <c r="J841" s="218"/>
      <c r="K841" s="218"/>
      <c r="L841" s="218"/>
      <c r="M841" s="218"/>
      <c r="N841" s="218"/>
      <c r="O841" s="218"/>
      <c r="P841" s="218"/>
      <c r="Q841" s="218"/>
      <c r="R841" s="218"/>
    </row>
    <row r="842" spans="1:18" ht="15.75" customHeight="1" x14ac:dyDescent="0.25">
      <c r="A842" s="218"/>
      <c r="B842" s="221"/>
      <c r="C842" s="221"/>
      <c r="D842" s="221"/>
      <c r="E842" s="218"/>
      <c r="F842" s="220"/>
      <c r="G842" s="218"/>
      <c r="H842" s="219"/>
      <c r="I842" s="218"/>
      <c r="J842" s="218"/>
      <c r="K842" s="218"/>
      <c r="L842" s="218"/>
      <c r="M842" s="218"/>
      <c r="N842" s="218"/>
      <c r="O842" s="218"/>
      <c r="P842" s="218"/>
      <c r="Q842" s="218"/>
      <c r="R842" s="218"/>
    </row>
    <row r="843" spans="1:18" ht="15.75" customHeight="1" x14ac:dyDescent="0.25">
      <c r="A843" s="218"/>
      <c r="B843" s="221"/>
      <c r="C843" s="221"/>
      <c r="D843" s="221"/>
      <c r="E843" s="218"/>
      <c r="F843" s="220"/>
      <c r="G843" s="218"/>
      <c r="H843" s="219"/>
      <c r="I843" s="218"/>
      <c r="J843" s="218"/>
      <c r="K843" s="218"/>
      <c r="L843" s="218"/>
      <c r="M843" s="218"/>
      <c r="N843" s="218"/>
      <c r="O843" s="218"/>
      <c r="P843" s="218"/>
      <c r="Q843" s="218"/>
      <c r="R843" s="218"/>
    </row>
    <row r="844" spans="1:18" ht="15.75" customHeight="1" x14ac:dyDescent="0.25">
      <c r="A844" s="218"/>
      <c r="B844" s="221"/>
      <c r="C844" s="221"/>
      <c r="D844" s="221"/>
      <c r="E844" s="218"/>
      <c r="F844" s="220"/>
      <c r="G844" s="218"/>
      <c r="H844" s="219"/>
      <c r="I844" s="218"/>
      <c r="J844" s="218"/>
      <c r="K844" s="218"/>
      <c r="L844" s="218"/>
      <c r="M844" s="218"/>
      <c r="N844" s="218"/>
      <c r="O844" s="218"/>
      <c r="P844" s="218"/>
      <c r="Q844" s="218"/>
      <c r="R844" s="218"/>
    </row>
    <row r="845" spans="1:18" ht="15.75" customHeight="1" x14ac:dyDescent="0.25">
      <c r="A845" s="218"/>
      <c r="B845" s="221"/>
      <c r="C845" s="221"/>
      <c r="D845" s="221"/>
      <c r="E845" s="218"/>
      <c r="F845" s="220"/>
      <c r="G845" s="218"/>
      <c r="H845" s="219"/>
      <c r="I845" s="218"/>
      <c r="J845" s="218"/>
      <c r="K845" s="218"/>
      <c r="L845" s="218"/>
      <c r="M845" s="218"/>
      <c r="N845" s="218"/>
      <c r="O845" s="218"/>
      <c r="P845" s="218"/>
      <c r="Q845" s="218"/>
      <c r="R845" s="218"/>
    </row>
    <row r="846" spans="1:18" ht="15.75" customHeight="1" x14ac:dyDescent="0.25">
      <c r="A846" s="218"/>
      <c r="B846" s="221"/>
      <c r="C846" s="221"/>
      <c r="D846" s="221"/>
      <c r="E846" s="218"/>
      <c r="F846" s="220"/>
      <c r="G846" s="218"/>
      <c r="H846" s="219"/>
      <c r="I846" s="218"/>
      <c r="J846" s="218"/>
      <c r="K846" s="218"/>
      <c r="L846" s="218"/>
      <c r="M846" s="218"/>
      <c r="N846" s="218"/>
      <c r="O846" s="218"/>
      <c r="P846" s="218"/>
      <c r="Q846" s="218"/>
      <c r="R846" s="218"/>
    </row>
    <row r="847" spans="1:18" ht="15.75" customHeight="1" x14ac:dyDescent="0.25">
      <c r="A847" s="218"/>
      <c r="B847" s="221"/>
      <c r="C847" s="221"/>
      <c r="D847" s="221"/>
      <c r="E847" s="218"/>
      <c r="F847" s="220"/>
      <c r="G847" s="218"/>
      <c r="H847" s="219"/>
      <c r="I847" s="218"/>
      <c r="J847" s="218"/>
      <c r="K847" s="218"/>
      <c r="L847" s="218"/>
      <c r="M847" s="218"/>
      <c r="N847" s="218"/>
      <c r="O847" s="218"/>
      <c r="P847" s="218"/>
      <c r="Q847" s="218"/>
      <c r="R847" s="218"/>
    </row>
    <row r="848" spans="1:18" ht="15.75" customHeight="1" x14ac:dyDescent="0.25">
      <c r="A848" s="218"/>
      <c r="B848" s="221"/>
      <c r="C848" s="221"/>
      <c r="D848" s="221"/>
      <c r="E848" s="218"/>
      <c r="F848" s="220"/>
      <c r="G848" s="218"/>
      <c r="H848" s="219"/>
      <c r="I848" s="218"/>
      <c r="J848" s="218"/>
      <c r="K848" s="218"/>
      <c r="L848" s="218"/>
      <c r="M848" s="218"/>
      <c r="N848" s="218"/>
      <c r="O848" s="218"/>
      <c r="P848" s="218"/>
      <c r="Q848" s="218"/>
      <c r="R848" s="218"/>
    </row>
    <row r="849" spans="1:18" ht="15.75" customHeight="1" x14ac:dyDescent="0.25">
      <c r="A849" s="218"/>
      <c r="B849" s="221"/>
      <c r="C849" s="221"/>
      <c r="D849" s="221"/>
      <c r="E849" s="218"/>
      <c r="F849" s="220"/>
      <c r="G849" s="218"/>
      <c r="H849" s="219"/>
      <c r="I849" s="218"/>
      <c r="J849" s="218"/>
      <c r="K849" s="218"/>
      <c r="L849" s="218"/>
      <c r="M849" s="218"/>
      <c r="N849" s="218"/>
      <c r="O849" s="218"/>
      <c r="P849" s="218"/>
      <c r="Q849" s="218"/>
      <c r="R849" s="218"/>
    </row>
    <row r="850" spans="1:18" ht="15.75" customHeight="1" x14ac:dyDescent="0.25">
      <c r="A850" s="218"/>
      <c r="B850" s="221"/>
      <c r="C850" s="221"/>
      <c r="D850" s="221"/>
      <c r="E850" s="218"/>
      <c r="F850" s="220"/>
      <c r="G850" s="218"/>
      <c r="H850" s="219"/>
      <c r="I850" s="218"/>
      <c r="J850" s="218"/>
      <c r="K850" s="218"/>
      <c r="L850" s="218"/>
      <c r="M850" s="218"/>
      <c r="N850" s="218"/>
      <c r="O850" s="218"/>
      <c r="P850" s="218"/>
      <c r="Q850" s="218"/>
      <c r="R850" s="218"/>
    </row>
    <row r="851" spans="1:18" ht="15.75" customHeight="1" x14ac:dyDescent="0.25">
      <c r="A851" s="218"/>
      <c r="B851" s="221"/>
      <c r="C851" s="221"/>
      <c r="D851" s="221"/>
      <c r="E851" s="218"/>
      <c r="F851" s="220"/>
      <c r="G851" s="218"/>
      <c r="H851" s="219"/>
      <c r="I851" s="218"/>
      <c r="J851" s="218"/>
      <c r="K851" s="218"/>
      <c r="L851" s="218"/>
      <c r="M851" s="218"/>
      <c r="N851" s="218"/>
      <c r="O851" s="218"/>
      <c r="P851" s="218"/>
      <c r="Q851" s="218"/>
      <c r="R851" s="218"/>
    </row>
    <row r="852" spans="1:18" ht="15.75" customHeight="1" x14ac:dyDescent="0.25">
      <c r="A852" s="218"/>
      <c r="B852" s="221"/>
      <c r="C852" s="221"/>
      <c r="D852" s="221"/>
      <c r="E852" s="218"/>
      <c r="F852" s="220"/>
      <c r="G852" s="218"/>
      <c r="H852" s="219"/>
      <c r="I852" s="218"/>
      <c r="J852" s="218"/>
      <c r="K852" s="218"/>
      <c r="L852" s="218"/>
      <c r="M852" s="218"/>
      <c r="N852" s="218"/>
      <c r="O852" s="218"/>
      <c r="P852" s="218"/>
      <c r="Q852" s="218"/>
      <c r="R852" s="218"/>
    </row>
    <row r="853" spans="1:18" ht="15.75" customHeight="1" x14ac:dyDescent="0.25">
      <c r="A853" s="218"/>
      <c r="B853" s="221"/>
      <c r="C853" s="221"/>
      <c r="D853" s="221"/>
      <c r="E853" s="218"/>
      <c r="F853" s="220"/>
      <c r="G853" s="218"/>
      <c r="H853" s="219"/>
      <c r="I853" s="218"/>
      <c r="J853" s="218"/>
      <c r="K853" s="218"/>
      <c r="L853" s="218"/>
      <c r="M853" s="218"/>
      <c r="N853" s="218"/>
      <c r="O853" s="218"/>
      <c r="P853" s="218"/>
      <c r="Q853" s="218"/>
      <c r="R853" s="218"/>
    </row>
    <row r="854" spans="1:18" ht="15.75" customHeight="1" x14ac:dyDescent="0.25">
      <c r="A854" s="218"/>
      <c r="B854" s="221"/>
      <c r="C854" s="221"/>
      <c r="D854" s="221"/>
      <c r="E854" s="218"/>
      <c r="F854" s="220"/>
      <c r="G854" s="218"/>
      <c r="H854" s="219"/>
      <c r="I854" s="218"/>
      <c r="J854" s="218"/>
      <c r="K854" s="218"/>
      <c r="L854" s="218"/>
      <c r="M854" s="218"/>
      <c r="N854" s="218"/>
      <c r="O854" s="218"/>
      <c r="P854" s="218"/>
      <c r="Q854" s="218"/>
      <c r="R854" s="218"/>
    </row>
    <row r="855" spans="1:18" ht="15.75" customHeight="1" x14ac:dyDescent="0.25">
      <c r="A855" s="218"/>
      <c r="B855" s="221"/>
      <c r="C855" s="221"/>
      <c r="D855" s="221"/>
      <c r="E855" s="218"/>
      <c r="F855" s="220"/>
      <c r="G855" s="218"/>
      <c r="H855" s="219"/>
      <c r="I855" s="218"/>
      <c r="J855" s="218"/>
      <c r="K855" s="218"/>
      <c r="L855" s="218"/>
      <c r="M855" s="218"/>
      <c r="N855" s="218"/>
      <c r="O855" s="218"/>
      <c r="P855" s="218"/>
      <c r="Q855" s="218"/>
      <c r="R855" s="218"/>
    </row>
    <row r="856" spans="1:18" ht="15.75" customHeight="1" x14ac:dyDescent="0.25">
      <c r="A856" s="218"/>
      <c r="B856" s="221"/>
      <c r="C856" s="221"/>
      <c r="D856" s="221"/>
      <c r="E856" s="218"/>
      <c r="F856" s="220"/>
      <c r="G856" s="218"/>
      <c r="H856" s="219"/>
      <c r="I856" s="218"/>
      <c r="J856" s="218"/>
      <c r="K856" s="218"/>
      <c r="L856" s="218"/>
      <c r="M856" s="218"/>
      <c r="N856" s="218"/>
      <c r="O856" s="218"/>
      <c r="P856" s="218"/>
      <c r="Q856" s="218"/>
      <c r="R856" s="218"/>
    </row>
    <row r="857" spans="1:18" ht="15.75" customHeight="1" x14ac:dyDescent="0.25">
      <c r="A857" s="218"/>
      <c r="B857" s="221"/>
      <c r="C857" s="221"/>
      <c r="D857" s="221"/>
      <c r="E857" s="218"/>
      <c r="F857" s="220"/>
      <c r="G857" s="218"/>
      <c r="H857" s="219"/>
      <c r="I857" s="218"/>
      <c r="J857" s="218"/>
      <c r="K857" s="218"/>
      <c r="L857" s="218"/>
      <c r="M857" s="218"/>
      <c r="N857" s="218"/>
      <c r="O857" s="218"/>
      <c r="P857" s="218"/>
      <c r="Q857" s="218"/>
      <c r="R857" s="218"/>
    </row>
    <row r="858" spans="1:18" ht="15.75" customHeight="1" x14ac:dyDescent="0.25">
      <c r="A858" s="218"/>
      <c r="B858" s="221"/>
      <c r="C858" s="221"/>
      <c r="D858" s="221"/>
      <c r="E858" s="218"/>
      <c r="F858" s="220"/>
      <c r="G858" s="218"/>
      <c r="H858" s="219"/>
      <c r="I858" s="218"/>
      <c r="J858" s="218"/>
      <c r="K858" s="218"/>
      <c r="L858" s="218"/>
      <c r="M858" s="218"/>
      <c r="N858" s="218"/>
      <c r="O858" s="218"/>
      <c r="P858" s="218"/>
      <c r="Q858" s="218"/>
      <c r="R858" s="218"/>
    </row>
    <row r="859" spans="1:18" ht="15.75" customHeight="1" x14ac:dyDescent="0.25">
      <c r="A859" s="218"/>
      <c r="B859" s="221"/>
      <c r="C859" s="221"/>
      <c r="D859" s="221"/>
      <c r="E859" s="218"/>
      <c r="F859" s="220"/>
      <c r="G859" s="218"/>
      <c r="H859" s="219"/>
      <c r="I859" s="218"/>
      <c r="J859" s="218"/>
      <c r="K859" s="218"/>
      <c r="L859" s="218"/>
      <c r="M859" s="218"/>
      <c r="N859" s="218"/>
      <c r="O859" s="218"/>
      <c r="P859" s="218"/>
      <c r="Q859" s="218"/>
      <c r="R859" s="218"/>
    </row>
    <row r="860" spans="1:18" ht="15.75" customHeight="1" x14ac:dyDescent="0.25">
      <c r="A860" s="218"/>
      <c r="B860" s="221"/>
      <c r="C860" s="221"/>
      <c r="D860" s="221"/>
      <c r="E860" s="218"/>
      <c r="F860" s="220"/>
      <c r="G860" s="218"/>
      <c r="H860" s="219"/>
      <c r="I860" s="218"/>
      <c r="J860" s="218"/>
      <c r="K860" s="218"/>
      <c r="L860" s="218"/>
      <c r="M860" s="218"/>
      <c r="N860" s="218"/>
      <c r="O860" s="218"/>
      <c r="P860" s="218"/>
      <c r="Q860" s="218"/>
      <c r="R860" s="218"/>
    </row>
    <row r="861" spans="1:18" ht="15.75" customHeight="1" x14ac:dyDescent="0.25">
      <c r="A861" s="218"/>
      <c r="B861" s="221"/>
      <c r="C861" s="221"/>
      <c r="D861" s="221"/>
      <c r="E861" s="218"/>
      <c r="F861" s="220"/>
      <c r="G861" s="218"/>
      <c r="H861" s="219"/>
      <c r="I861" s="218"/>
      <c r="J861" s="218"/>
      <c r="K861" s="218"/>
      <c r="L861" s="218"/>
      <c r="M861" s="218"/>
      <c r="N861" s="218"/>
      <c r="O861" s="218"/>
      <c r="P861" s="218"/>
      <c r="Q861" s="218"/>
      <c r="R861" s="218"/>
    </row>
    <row r="862" spans="1:18" ht="15.75" customHeight="1" x14ac:dyDescent="0.25">
      <c r="A862" s="218"/>
      <c r="B862" s="221"/>
      <c r="C862" s="221"/>
      <c r="D862" s="221"/>
      <c r="E862" s="218"/>
      <c r="F862" s="220"/>
      <c r="G862" s="218"/>
      <c r="H862" s="219"/>
      <c r="I862" s="218"/>
      <c r="J862" s="218"/>
      <c r="K862" s="218"/>
      <c r="L862" s="218"/>
      <c r="M862" s="218"/>
      <c r="N862" s="218"/>
      <c r="O862" s="218"/>
      <c r="P862" s="218"/>
      <c r="Q862" s="218"/>
      <c r="R862" s="218"/>
    </row>
    <row r="863" spans="1:18" ht="15.75" customHeight="1" x14ac:dyDescent="0.25">
      <c r="A863" s="218"/>
      <c r="B863" s="221"/>
      <c r="C863" s="221"/>
      <c r="D863" s="221"/>
      <c r="E863" s="218"/>
      <c r="F863" s="220"/>
      <c r="G863" s="218"/>
      <c r="H863" s="219"/>
      <c r="I863" s="218"/>
      <c r="J863" s="218"/>
      <c r="K863" s="218"/>
      <c r="L863" s="218"/>
      <c r="M863" s="218"/>
      <c r="N863" s="218"/>
      <c r="O863" s="218"/>
      <c r="P863" s="218"/>
      <c r="Q863" s="218"/>
      <c r="R863" s="218"/>
    </row>
    <row r="864" spans="1:18" ht="15.75" customHeight="1" x14ac:dyDescent="0.25">
      <c r="A864" s="218"/>
      <c r="B864" s="221"/>
      <c r="C864" s="221"/>
      <c r="D864" s="221"/>
      <c r="E864" s="218"/>
      <c r="F864" s="220"/>
      <c r="G864" s="218"/>
      <c r="H864" s="219"/>
      <c r="I864" s="218"/>
      <c r="J864" s="218"/>
      <c r="K864" s="218"/>
      <c r="L864" s="218"/>
      <c r="M864" s="218"/>
      <c r="N864" s="218"/>
      <c r="O864" s="218"/>
      <c r="P864" s="218"/>
      <c r="Q864" s="218"/>
      <c r="R864" s="218"/>
    </row>
    <row r="865" spans="1:18" ht="15.75" customHeight="1" x14ac:dyDescent="0.25">
      <c r="A865" s="218"/>
      <c r="B865" s="221"/>
      <c r="C865" s="221"/>
      <c r="D865" s="221"/>
      <c r="E865" s="218"/>
      <c r="F865" s="220"/>
      <c r="G865" s="218"/>
      <c r="H865" s="219"/>
      <c r="I865" s="218"/>
      <c r="J865" s="218"/>
      <c r="K865" s="218"/>
      <c r="L865" s="218"/>
      <c r="M865" s="218"/>
      <c r="N865" s="218"/>
      <c r="O865" s="218"/>
      <c r="P865" s="218"/>
      <c r="Q865" s="218"/>
      <c r="R865" s="218"/>
    </row>
    <row r="866" spans="1:18" ht="15.75" customHeight="1" x14ac:dyDescent="0.25">
      <c r="A866" s="218"/>
      <c r="B866" s="221"/>
      <c r="C866" s="221"/>
      <c r="D866" s="221"/>
      <c r="E866" s="218"/>
      <c r="F866" s="220"/>
      <c r="G866" s="218"/>
      <c r="H866" s="219"/>
      <c r="I866" s="218"/>
      <c r="J866" s="218"/>
      <c r="K866" s="218"/>
      <c r="L866" s="218"/>
      <c r="M866" s="218"/>
      <c r="N866" s="218"/>
      <c r="O866" s="218"/>
      <c r="P866" s="218"/>
      <c r="Q866" s="218"/>
      <c r="R866" s="218"/>
    </row>
    <row r="867" spans="1:18" ht="15.75" customHeight="1" x14ac:dyDescent="0.25">
      <c r="A867" s="218"/>
      <c r="B867" s="221"/>
      <c r="C867" s="221"/>
      <c r="D867" s="221"/>
      <c r="E867" s="218"/>
      <c r="F867" s="220"/>
      <c r="G867" s="218"/>
      <c r="H867" s="219"/>
      <c r="I867" s="218"/>
      <c r="J867" s="218"/>
      <c r="K867" s="218"/>
      <c r="L867" s="218"/>
      <c r="M867" s="218"/>
      <c r="N867" s="218"/>
      <c r="O867" s="218"/>
      <c r="P867" s="218"/>
      <c r="Q867" s="218"/>
      <c r="R867" s="218"/>
    </row>
    <row r="868" spans="1:18" ht="15.75" customHeight="1" x14ac:dyDescent="0.25">
      <c r="A868" s="218"/>
      <c r="B868" s="221"/>
      <c r="C868" s="221"/>
      <c r="D868" s="221"/>
      <c r="E868" s="218"/>
      <c r="F868" s="220"/>
      <c r="G868" s="218"/>
      <c r="H868" s="219"/>
      <c r="I868" s="218"/>
      <c r="J868" s="218"/>
      <c r="K868" s="218"/>
      <c r="L868" s="218"/>
      <c r="M868" s="218"/>
      <c r="N868" s="218"/>
      <c r="O868" s="218"/>
      <c r="P868" s="218"/>
      <c r="Q868" s="218"/>
      <c r="R868" s="218"/>
    </row>
    <row r="869" spans="1:18" ht="15.75" customHeight="1" x14ac:dyDescent="0.25">
      <c r="A869" s="218"/>
      <c r="B869" s="221"/>
      <c r="C869" s="221"/>
      <c r="D869" s="221"/>
      <c r="E869" s="218"/>
      <c r="F869" s="220"/>
      <c r="G869" s="218"/>
      <c r="H869" s="219"/>
      <c r="I869" s="218"/>
      <c r="J869" s="218"/>
      <c r="K869" s="218"/>
      <c r="L869" s="218"/>
      <c r="M869" s="218"/>
      <c r="N869" s="218"/>
      <c r="O869" s="218"/>
      <c r="P869" s="218"/>
      <c r="Q869" s="218"/>
      <c r="R869" s="218"/>
    </row>
    <row r="870" spans="1:18" ht="15.75" customHeight="1" x14ac:dyDescent="0.25">
      <c r="A870" s="218"/>
      <c r="B870" s="221"/>
      <c r="C870" s="221"/>
      <c r="D870" s="221"/>
      <c r="E870" s="218"/>
      <c r="F870" s="220"/>
      <c r="G870" s="218"/>
      <c r="H870" s="219"/>
      <c r="I870" s="218"/>
      <c r="J870" s="218"/>
      <c r="K870" s="218"/>
      <c r="L870" s="218"/>
      <c r="M870" s="218"/>
      <c r="N870" s="218"/>
      <c r="O870" s="218"/>
      <c r="P870" s="218"/>
      <c r="Q870" s="218"/>
      <c r="R870" s="218"/>
    </row>
    <row r="871" spans="1:18" ht="15.75" customHeight="1" x14ac:dyDescent="0.25">
      <c r="A871" s="218"/>
      <c r="B871" s="221"/>
      <c r="C871" s="221"/>
      <c r="D871" s="221"/>
      <c r="E871" s="218"/>
      <c r="F871" s="220"/>
      <c r="G871" s="218"/>
      <c r="H871" s="219"/>
      <c r="I871" s="218"/>
      <c r="J871" s="218"/>
      <c r="K871" s="218"/>
      <c r="L871" s="218"/>
      <c r="M871" s="218"/>
      <c r="N871" s="218"/>
      <c r="O871" s="218"/>
      <c r="P871" s="218"/>
      <c r="Q871" s="218"/>
      <c r="R871" s="218"/>
    </row>
    <row r="872" spans="1:18" ht="15.75" customHeight="1" x14ac:dyDescent="0.25">
      <c r="A872" s="218"/>
      <c r="B872" s="221"/>
      <c r="C872" s="221"/>
      <c r="D872" s="221"/>
      <c r="E872" s="218"/>
      <c r="F872" s="220"/>
      <c r="G872" s="218"/>
      <c r="H872" s="219"/>
      <c r="I872" s="218"/>
      <c r="J872" s="218"/>
      <c r="K872" s="218"/>
      <c r="L872" s="218"/>
      <c r="M872" s="218"/>
      <c r="N872" s="218"/>
      <c r="O872" s="218"/>
      <c r="P872" s="218"/>
      <c r="Q872" s="218"/>
      <c r="R872" s="218"/>
    </row>
    <row r="873" spans="1:18" ht="15.75" customHeight="1" x14ac:dyDescent="0.25">
      <c r="A873" s="218"/>
      <c r="B873" s="221"/>
      <c r="C873" s="221"/>
      <c r="D873" s="221"/>
      <c r="E873" s="218"/>
      <c r="F873" s="220"/>
      <c r="G873" s="218"/>
      <c r="H873" s="219"/>
      <c r="I873" s="218"/>
      <c r="J873" s="218"/>
      <c r="K873" s="218"/>
      <c r="L873" s="218"/>
      <c r="M873" s="218"/>
      <c r="N873" s="218"/>
      <c r="O873" s="218"/>
      <c r="P873" s="218"/>
      <c r="Q873" s="218"/>
      <c r="R873" s="218"/>
    </row>
    <row r="874" spans="1:18" ht="15.75" customHeight="1" x14ac:dyDescent="0.25">
      <c r="A874" s="218"/>
      <c r="B874" s="221"/>
      <c r="C874" s="221"/>
      <c r="D874" s="221"/>
      <c r="E874" s="218"/>
      <c r="F874" s="220"/>
      <c r="G874" s="218"/>
      <c r="H874" s="219"/>
      <c r="I874" s="218"/>
      <c r="J874" s="218"/>
      <c r="K874" s="218"/>
      <c r="L874" s="218"/>
      <c r="M874" s="218"/>
      <c r="N874" s="218"/>
      <c r="O874" s="218"/>
      <c r="P874" s="218"/>
      <c r="Q874" s="218"/>
      <c r="R874" s="218"/>
    </row>
    <row r="875" spans="1:18" ht="15.75" customHeight="1" x14ac:dyDescent="0.25">
      <c r="A875" s="218"/>
      <c r="B875" s="221"/>
      <c r="C875" s="221"/>
      <c r="D875" s="221"/>
      <c r="E875" s="218"/>
      <c r="F875" s="220"/>
      <c r="G875" s="218"/>
      <c r="H875" s="219"/>
      <c r="I875" s="218"/>
      <c r="J875" s="218"/>
      <c r="K875" s="218"/>
      <c r="L875" s="218"/>
      <c r="M875" s="218"/>
      <c r="N875" s="218"/>
      <c r="O875" s="218"/>
      <c r="P875" s="218"/>
      <c r="Q875" s="218"/>
      <c r="R875" s="218"/>
    </row>
    <row r="876" spans="1:18" ht="15.75" customHeight="1" x14ac:dyDescent="0.25">
      <c r="A876" s="218"/>
      <c r="B876" s="221"/>
      <c r="C876" s="221"/>
      <c r="D876" s="221"/>
      <c r="E876" s="218"/>
      <c r="F876" s="220"/>
      <c r="G876" s="218"/>
      <c r="H876" s="219"/>
      <c r="I876" s="218"/>
      <c r="J876" s="218"/>
      <c r="K876" s="218"/>
      <c r="L876" s="218"/>
      <c r="M876" s="218"/>
      <c r="N876" s="218"/>
      <c r="O876" s="218"/>
      <c r="P876" s="218"/>
      <c r="Q876" s="218"/>
      <c r="R876" s="218"/>
    </row>
    <row r="877" spans="1:18" ht="15.75" customHeight="1" x14ac:dyDescent="0.25">
      <c r="A877" s="218"/>
      <c r="B877" s="221"/>
      <c r="C877" s="221"/>
      <c r="D877" s="221"/>
      <c r="E877" s="218"/>
      <c r="F877" s="220"/>
      <c r="G877" s="218"/>
      <c r="H877" s="219"/>
      <c r="I877" s="218"/>
      <c r="J877" s="218"/>
      <c r="K877" s="218"/>
      <c r="L877" s="218"/>
      <c r="M877" s="218"/>
      <c r="N877" s="218"/>
      <c r="O877" s="218"/>
      <c r="P877" s="218"/>
      <c r="Q877" s="218"/>
      <c r="R877" s="218"/>
    </row>
    <row r="878" spans="1:18" ht="15.75" customHeight="1" x14ac:dyDescent="0.25">
      <c r="A878" s="218"/>
      <c r="B878" s="221"/>
      <c r="C878" s="221"/>
      <c r="D878" s="221"/>
      <c r="E878" s="218"/>
      <c r="F878" s="220"/>
      <c r="G878" s="218"/>
      <c r="H878" s="219"/>
      <c r="I878" s="218"/>
      <c r="J878" s="218"/>
      <c r="K878" s="218"/>
      <c r="L878" s="218"/>
      <c r="M878" s="218"/>
      <c r="N878" s="218"/>
      <c r="O878" s="218"/>
      <c r="P878" s="218"/>
      <c r="Q878" s="218"/>
      <c r="R878" s="218"/>
    </row>
    <row r="879" spans="1:18" ht="15.75" customHeight="1" x14ac:dyDescent="0.25">
      <c r="A879" s="218"/>
      <c r="B879" s="221"/>
      <c r="C879" s="221"/>
      <c r="D879" s="221"/>
      <c r="E879" s="218"/>
      <c r="F879" s="220"/>
      <c r="G879" s="218"/>
      <c r="H879" s="219"/>
      <c r="I879" s="218"/>
      <c r="J879" s="218"/>
      <c r="K879" s="218"/>
      <c r="L879" s="218"/>
      <c r="M879" s="218"/>
      <c r="N879" s="218"/>
      <c r="O879" s="218"/>
      <c r="P879" s="218"/>
      <c r="Q879" s="218"/>
      <c r="R879" s="218"/>
    </row>
    <row r="880" spans="1:18" ht="15.75" customHeight="1" x14ac:dyDescent="0.25">
      <c r="A880" s="218"/>
      <c r="B880" s="221"/>
      <c r="C880" s="221"/>
      <c r="D880" s="221"/>
      <c r="E880" s="218"/>
      <c r="F880" s="220"/>
      <c r="G880" s="218"/>
      <c r="H880" s="219"/>
      <c r="I880" s="218"/>
      <c r="J880" s="218"/>
      <c r="K880" s="218"/>
      <c r="L880" s="218"/>
      <c r="M880" s="218"/>
      <c r="N880" s="218"/>
      <c r="O880" s="218"/>
      <c r="P880" s="218"/>
      <c r="Q880" s="218"/>
      <c r="R880" s="218"/>
    </row>
    <row r="881" spans="1:18" ht="15.75" customHeight="1" x14ac:dyDescent="0.25">
      <c r="A881" s="218"/>
      <c r="B881" s="221"/>
      <c r="C881" s="221"/>
      <c r="D881" s="221"/>
      <c r="E881" s="218"/>
      <c r="F881" s="220"/>
      <c r="G881" s="218"/>
      <c r="H881" s="219"/>
      <c r="I881" s="218"/>
      <c r="J881" s="218"/>
      <c r="K881" s="218"/>
      <c r="L881" s="218"/>
      <c r="M881" s="218"/>
      <c r="N881" s="218"/>
      <c r="O881" s="218"/>
      <c r="P881" s="218"/>
      <c r="Q881" s="218"/>
      <c r="R881" s="218"/>
    </row>
    <row r="882" spans="1:18" ht="15.75" customHeight="1" x14ac:dyDescent="0.25">
      <c r="A882" s="218"/>
      <c r="B882" s="221"/>
      <c r="C882" s="221"/>
      <c r="D882" s="221"/>
      <c r="E882" s="218"/>
      <c r="F882" s="220"/>
      <c r="G882" s="218"/>
      <c r="H882" s="219"/>
      <c r="I882" s="218"/>
      <c r="J882" s="218"/>
      <c r="K882" s="218"/>
      <c r="L882" s="218"/>
      <c r="M882" s="218"/>
      <c r="N882" s="218"/>
      <c r="O882" s="218"/>
      <c r="P882" s="218"/>
      <c r="Q882" s="218"/>
      <c r="R882" s="218"/>
    </row>
    <row r="883" spans="1:18" ht="15.75" customHeight="1" x14ac:dyDescent="0.25">
      <c r="A883" s="218"/>
      <c r="B883" s="221"/>
      <c r="C883" s="221"/>
      <c r="D883" s="221"/>
      <c r="E883" s="218"/>
      <c r="F883" s="220"/>
      <c r="G883" s="218"/>
      <c r="H883" s="219"/>
      <c r="I883" s="218"/>
      <c r="J883" s="218"/>
      <c r="K883" s="218"/>
      <c r="L883" s="218"/>
      <c r="M883" s="218"/>
      <c r="N883" s="218"/>
      <c r="O883" s="218"/>
      <c r="P883" s="218"/>
      <c r="Q883" s="218"/>
      <c r="R883" s="218"/>
    </row>
    <row r="884" spans="1:18" ht="15.75" customHeight="1" x14ac:dyDescent="0.25">
      <c r="A884" s="218"/>
      <c r="B884" s="221"/>
      <c r="C884" s="221"/>
      <c r="D884" s="221"/>
      <c r="E884" s="218"/>
      <c r="F884" s="220"/>
      <c r="G884" s="218"/>
      <c r="H884" s="219"/>
      <c r="I884" s="218"/>
      <c r="J884" s="218"/>
      <c r="K884" s="218"/>
      <c r="L884" s="218"/>
      <c r="M884" s="218"/>
      <c r="N884" s="218"/>
      <c r="O884" s="218"/>
      <c r="P884" s="218"/>
      <c r="Q884" s="218"/>
      <c r="R884" s="218"/>
    </row>
    <row r="885" spans="1:18" ht="15.75" customHeight="1" x14ac:dyDescent="0.25">
      <c r="A885" s="218"/>
      <c r="B885" s="221"/>
      <c r="C885" s="221"/>
      <c r="D885" s="221"/>
      <c r="E885" s="218"/>
      <c r="F885" s="220"/>
      <c r="G885" s="218"/>
      <c r="H885" s="219"/>
      <c r="I885" s="218"/>
      <c r="J885" s="218"/>
      <c r="K885" s="218"/>
      <c r="L885" s="218"/>
      <c r="M885" s="218"/>
      <c r="N885" s="218"/>
      <c r="O885" s="218"/>
      <c r="P885" s="218"/>
      <c r="Q885" s="218"/>
      <c r="R885" s="218"/>
    </row>
    <row r="886" spans="1:18" ht="15.75" customHeight="1" x14ac:dyDescent="0.25">
      <c r="A886" s="218"/>
      <c r="B886" s="221"/>
      <c r="C886" s="221"/>
      <c r="D886" s="221"/>
      <c r="E886" s="218"/>
      <c r="F886" s="220"/>
      <c r="G886" s="218"/>
      <c r="H886" s="219"/>
      <c r="I886" s="218"/>
      <c r="J886" s="218"/>
      <c r="K886" s="218"/>
      <c r="L886" s="218"/>
      <c r="M886" s="218"/>
      <c r="N886" s="218"/>
      <c r="O886" s="218"/>
      <c r="P886" s="218"/>
      <c r="Q886" s="218"/>
      <c r="R886" s="218"/>
    </row>
    <row r="887" spans="1:18" ht="15.75" customHeight="1" x14ac:dyDescent="0.25">
      <c r="A887" s="218"/>
      <c r="B887" s="221"/>
      <c r="C887" s="221"/>
      <c r="D887" s="221"/>
      <c r="E887" s="218"/>
      <c r="F887" s="220"/>
      <c r="G887" s="218"/>
      <c r="H887" s="219"/>
      <c r="I887" s="218"/>
      <c r="J887" s="218"/>
      <c r="K887" s="218"/>
      <c r="L887" s="218"/>
      <c r="M887" s="218"/>
      <c r="N887" s="218"/>
      <c r="O887" s="218"/>
      <c r="P887" s="218"/>
      <c r="Q887" s="218"/>
      <c r="R887" s="218"/>
    </row>
    <row r="888" spans="1:18" ht="15.75" customHeight="1" x14ac:dyDescent="0.25">
      <c r="A888" s="218"/>
      <c r="B888" s="221"/>
      <c r="C888" s="221"/>
      <c r="D888" s="221"/>
      <c r="E888" s="218"/>
      <c r="F888" s="220"/>
      <c r="G888" s="218"/>
      <c r="H888" s="219"/>
      <c r="I888" s="218"/>
      <c r="J888" s="218"/>
      <c r="K888" s="218"/>
      <c r="L888" s="218"/>
      <c r="M888" s="218"/>
      <c r="N888" s="218"/>
      <c r="O888" s="218"/>
      <c r="P888" s="218"/>
      <c r="Q888" s="218"/>
      <c r="R888" s="218"/>
    </row>
    <row r="889" spans="1:18" ht="15.75" customHeight="1" x14ac:dyDescent="0.25">
      <c r="A889" s="218"/>
      <c r="B889" s="221"/>
      <c r="C889" s="221"/>
      <c r="D889" s="221"/>
      <c r="E889" s="218"/>
      <c r="F889" s="220"/>
      <c r="G889" s="218"/>
      <c r="H889" s="219"/>
      <c r="I889" s="218"/>
      <c r="J889" s="218"/>
      <c r="K889" s="218"/>
      <c r="L889" s="218"/>
      <c r="M889" s="218"/>
      <c r="N889" s="218"/>
      <c r="O889" s="218"/>
      <c r="P889" s="218"/>
      <c r="Q889" s="218"/>
      <c r="R889" s="218"/>
    </row>
    <row r="890" spans="1:18" ht="15.75" customHeight="1" x14ac:dyDescent="0.25">
      <c r="A890" s="218"/>
      <c r="B890" s="221"/>
      <c r="C890" s="221"/>
      <c r="D890" s="221"/>
      <c r="E890" s="218"/>
      <c r="F890" s="220"/>
      <c r="G890" s="218"/>
      <c r="H890" s="219"/>
      <c r="I890" s="218"/>
      <c r="J890" s="218"/>
      <c r="K890" s="218"/>
      <c r="L890" s="218"/>
      <c r="M890" s="218"/>
      <c r="N890" s="218"/>
      <c r="O890" s="218"/>
      <c r="P890" s="218"/>
      <c r="Q890" s="218"/>
      <c r="R890" s="218"/>
    </row>
    <row r="891" spans="1:18" ht="15.75" customHeight="1" x14ac:dyDescent="0.25">
      <c r="A891" s="218"/>
      <c r="B891" s="221"/>
      <c r="C891" s="221"/>
      <c r="D891" s="221"/>
      <c r="E891" s="218"/>
      <c r="F891" s="220"/>
      <c r="G891" s="218"/>
      <c r="H891" s="219"/>
      <c r="I891" s="218"/>
      <c r="J891" s="218"/>
      <c r="K891" s="218"/>
      <c r="L891" s="218"/>
      <c r="M891" s="218"/>
      <c r="N891" s="218"/>
      <c r="O891" s="218"/>
      <c r="P891" s="218"/>
      <c r="Q891" s="218"/>
      <c r="R891" s="218"/>
    </row>
    <row r="892" spans="1:18" ht="15.75" customHeight="1" x14ac:dyDescent="0.25">
      <c r="A892" s="218"/>
      <c r="B892" s="221"/>
      <c r="C892" s="221"/>
      <c r="D892" s="221"/>
      <c r="E892" s="218"/>
      <c r="F892" s="220"/>
      <c r="G892" s="218"/>
      <c r="H892" s="219"/>
      <c r="I892" s="218"/>
      <c r="J892" s="218"/>
      <c r="K892" s="218"/>
      <c r="L892" s="218"/>
      <c r="M892" s="218"/>
      <c r="N892" s="218"/>
      <c r="O892" s="218"/>
      <c r="P892" s="218"/>
      <c r="Q892" s="218"/>
      <c r="R892" s="218"/>
    </row>
    <row r="893" spans="1:18" ht="15.75" customHeight="1" x14ac:dyDescent="0.25">
      <c r="A893" s="218"/>
      <c r="B893" s="221"/>
      <c r="C893" s="221"/>
      <c r="D893" s="221"/>
      <c r="E893" s="218"/>
      <c r="F893" s="220"/>
      <c r="G893" s="218"/>
      <c r="H893" s="219"/>
      <c r="I893" s="218"/>
      <c r="J893" s="218"/>
      <c r="K893" s="218"/>
      <c r="L893" s="218"/>
      <c r="M893" s="218"/>
      <c r="N893" s="218"/>
      <c r="O893" s="218"/>
      <c r="P893" s="218"/>
      <c r="Q893" s="218"/>
      <c r="R893" s="218"/>
    </row>
    <row r="894" spans="1:18" ht="15.75" customHeight="1" x14ac:dyDescent="0.25">
      <c r="A894" s="218"/>
      <c r="B894" s="221"/>
      <c r="C894" s="221"/>
      <c r="D894" s="221"/>
      <c r="E894" s="218"/>
      <c r="F894" s="220"/>
      <c r="G894" s="218"/>
      <c r="H894" s="219"/>
      <c r="I894" s="218"/>
      <c r="J894" s="218"/>
      <c r="K894" s="218"/>
      <c r="L894" s="218"/>
      <c r="M894" s="218"/>
      <c r="N894" s="218"/>
      <c r="O894" s="218"/>
      <c r="P894" s="218"/>
      <c r="Q894" s="218"/>
      <c r="R894" s="218"/>
    </row>
    <row r="895" spans="1:18" ht="15.75" customHeight="1" x14ac:dyDescent="0.25">
      <c r="A895" s="218"/>
      <c r="B895" s="221"/>
      <c r="C895" s="221"/>
      <c r="D895" s="221"/>
      <c r="E895" s="218"/>
      <c r="F895" s="220"/>
      <c r="G895" s="218"/>
      <c r="H895" s="219"/>
      <c r="I895" s="218"/>
      <c r="J895" s="218"/>
      <c r="K895" s="218"/>
      <c r="L895" s="218"/>
      <c r="M895" s="218"/>
      <c r="N895" s="218"/>
      <c r="O895" s="218"/>
      <c r="P895" s="218"/>
      <c r="Q895" s="218"/>
      <c r="R895" s="218"/>
    </row>
    <row r="896" spans="1:18" ht="15.75" customHeight="1" x14ac:dyDescent="0.25">
      <c r="A896" s="218"/>
      <c r="B896" s="221"/>
      <c r="C896" s="221"/>
      <c r="D896" s="221"/>
      <c r="E896" s="218"/>
      <c r="F896" s="220"/>
      <c r="G896" s="218"/>
      <c r="H896" s="219"/>
      <c r="I896" s="218"/>
      <c r="J896" s="218"/>
      <c r="K896" s="218"/>
      <c r="L896" s="218"/>
      <c r="M896" s="218"/>
      <c r="N896" s="218"/>
      <c r="O896" s="218"/>
      <c r="P896" s="218"/>
      <c r="Q896" s="218"/>
      <c r="R896" s="218"/>
    </row>
    <row r="897" spans="1:18" ht="15.75" customHeight="1" x14ac:dyDescent="0.25">
      <c r="A897" s="218"/>
      <c r="B897" s="221"/>
      <c r="C897" s="221"/>
      <c r="D897" s="221"/>
      <c r="E897" s="218"/>
      <c r="F897" s="220"/>
      <c r="G897" s="218"/>
      <c r="H897" s="219"/>
      <c r="I897" s="218"/>
      <c r="J897" s="218"/>
      <c r="K897" s="218"/>
      <c r="L897" s="218"/>
      <c r="M897" s="218"/>
      <c r="N897" s="218"/>
      <c r="O897" s="218"/>
      <c r="P897" s="218"/>
      <c r="Q897" s="218"/>
      <c r="R897" s="218"/>
    </row>
    <row r="898" spans="1:18" ht="15.75" customHeight="1" x14ac:dyDescent="0.25">
      <c r="A898" s="218"/>
      <c r="B898" s="221"/>
      <c r="C898" s="221"/>
      <c r="D898" s="221"/>
      <c r="E898" s="218"/>
      <c r="F898" s="220"/>
      <c r="G898" s="218"/>
      <c r="H898" s="219"/>
      <c r="I898" s="218"/>
      <c r="J898" s="218"/>
      <c r="K898" s="218"/>
      <c r="L898" s="218"/>
      <c r="M898" s="218"/>
      <c r="N898" s="218"/>
      <c r="O898" s="218"/>
      <c r="P898" s="218"/>
      <c r="Q898" s="218"/>
      <c r="R898" s="218"/>
    </row>
    <row r="899" spans="1:18" ht="15.75" customHeight="1" x14ac:dyDescent="0.25">
      <c r="A899" s="218"/>
      <c r="B899" s="221"/>
      <c r="C899" s="221"/>
      <c r="D899" s="221"/>
      <c r="E899" s="218"/>
      <c r="F899" s="220"/>
      <c r="G899" s="218"/>
      <c r="H899" s="219"/>
      <c r="I899" s="218"/>
      <c r="J899" s="218"/>
      <c r="K899" s="218"/>
      <c r="L899" s="218"/>
      <c r="M899" s="218"/>
      <c r="N899" s="218"/>
      <c r="O899" s="218"/>
      <c r="P899" s="218"/>
      <c r="Q899" s="218"/>
      <c r="R899" s="218"/>
    </row>
    <row r="900" spans="1:18" ht="15.75" customHeight="1" x14ac:dyDescent="0.25">
      <c r="A900" s="218"/>
      <c r="B900" s="221"/>
      <c r="C900" s="221"/>
      <c r="D900" s="221"/>
      <c r="E900" s="218"/>
      <c r="F900" s="220"/>
      <c r="G900" s="218"/>
      <c r="H900" s="219"/>
      <c r="I900" s="218"/>
      <c r="J900" s="218"/>
      <c r="K900" s="218"/>
      <c r="L900" s="218"/>
      <c r="M900" s="218"/>
      <c r="N900" s="218"/>
      <c r="O900" s="218"/>
      <c r="P900" s="218"/>
      <c r="Q900" s="218"/>
      <c r="R900" s="218"/>
    </row>
    <row r="901" spans="1:18" ht="15.75" customHeight="1" x14ac:dyDescent="0.25">
      <c r="A901" s="218"/>
      <c r="B901" s="221"/>
      <c r="C901" s="221"/>
      <c r="D901" s="221"/>
      <c r="E901" s="218"/>
      <c r="F901" s="220"/>
      <c r="G901" s="218"/>
      <c r="H901" s="219"/>
      <c r="I901" s="218"/>
      <c r="J901" s="218"/>
      <c r="K901" s="218"/>
      <c r="L901" s="218"/>
      <c r="M901" s="218"/>
      <c r="N901" s="218"/>
      <c r="O901" s="218"/>
      <c r="P901" s="218"/>
      <c r="Q901" s="218"/>
      <c r="R901" s="218"/>
    </row>
    <row r="902" spans="1:18" ht="15.75" customHeight="1" x14ac:dyDescent="0.25">
      <c r="A902" s="218"/>
      <c r="B902" s="221"/>
      <c r="C902" s="221"/>
      <c r="D902" s="221"/>
      <c r="E902" s="218"/>
      <c r="F902" s="220"/>
      <c r="G902" s="218"/>
      <c r="H902" s="219"/>
      <c r="I902" s="218"/>
      <c r="J902" s="218"/>
      <c r="K902" s="218"/>
      <c r="L902" s="218"/>
      <c r="M902" s="218"/>
      <c r="N902" s="218"/>
      <c r="O902" s="218"/>
      <c r="P902" s="218"/>
      <c r="Q902" s="218"/>
      <c r="R902" s="218"/>
    </row>
    <row r="903" spans="1:18" ht="15.75" customHeight="1" x14ac:dyDescent="0.25">
      <c r="A903" s="218"/>
      <c r="B903" s="221"/>
      <c r="C903" s="221"/>
      <c r="D903" s="221"/>
      <c r="E903" s="218"/>
      <c r="F903" s="220"/>
      <c r="G903" s="218"/>
      <c r="H903" s="219"/>
      <c r="I903" s="218"/>
      <c r="J903" s="218"/>
      <c r="K903" s="218"/>
      <c r="L903" s="218"/>
      <c r="M903" s="218"/>
      <c r="N903" s="218"/>
      <c r="O903" s="218"/>
      <c r="P903" s="218"/>
      <c r="Q903" s="218"/>
      <c r="R903" s="218"/>
    </row>
    <row r="904" spans="1:18" ht="15.75" customHeight="1" x14ac:dyDescent="0.25">
      <c r="A904" s="218"/>
      <c r="B904" s="221"/>
      <c r="C904" s="221"/>
      <c r="D904" s="221"/>
      <c r="E904" s="218"/>
      <c r="F904" s="220"/>
      <c r="G904" s="218"/>
      <c r="H904" s="219"/>
      <c r="I904" s="218"/>
      <c r="J904" s="218"/>
      <c r="K904" s="218"/>
      <c r="L904" s="218"/>
      <c r="M904" s="218"/>
      <c r="N904" s="218"/>
      <c r="O904" s="218"/>
      <c r="P904" s="218"/>
      <c r="Q904" s="218"/>
      <c r="R904" s="218"/>
    </row>
    <row r="905" spans="1:18" ht="15.75" customHeight="1" x14ac:dyDescent="0.25">
      <c r="A905" s="218"/>
      <c r="B905" s="221"/>
      <c r="C905" s="221"/>
      <c r="D905" s="221"/>
      <c r="E905" s="218"/>
      <c r="F905" s="220"/>
      <c r="G905" s="218"/>
      <c r="H905" s="219"/>
      <c r="I905" s="218"/>
      <c r="J905" s="218"/>
      <c r="K905" s="218"/>
      <c r="L905" s="218"/>
      <c r="M905" s="218"/>
      <c r="N905" s="218"/>
      <c r="O905" s="218"/>
      <c r="P905" s="218"/>
      <c r="Q905" s="218"/>
      <c r="R905" s="218"/>
    </row>
    <row r="906" spans="1:18" ht="15.75" customHeight="1" x14ac:dyDescent="0.25">
      <c r="A906" s="218"/>
      <c r="B906" s="221"/>
      <c r="C906" s="221"/>
      <c r="D906" s="221"/>
      <c r="E906" s="218"/>
      <c r="F906" s="220"/>
      <c r="G906" s="218"/>
      <c r="H906" s="219"/>
      <c r="I906" s="218"/>
      <c r="J906" s="218"/>
      <c r="K906" s="218"/>
      <c r="L906" s="218"/>
      <c r="M906" s="218"/>
      <c r="N906" s="218"/>
      <c r="O906" s="218"/>
      <c r="P906" s="218"/>
      <c r="Q906" s="218"/>
      <c r="R906" s="218"/>
    </row>
    <row r="907" spans="1:18" ht="15.75" customHeight="1" x14ac:dyDescent="0.25">
      <c r="A907" s="218"/>
      <c r="B907" s="221"/>
      <c r="C907" s="221"/>
      <c r="D907" s="221"/>
      <c r="E907" s="218"/>
      <c r="F907" s="220"/>
      <c r="G907" s="218"/>
      <c r="H907" s="219"/>
      <c r="I907" s="218"/>
      <c r="J907" s="218"/>
      <c r="K907" s="218"/>
      <c r="L907" s="218"/>
      <c r="M907" s="218"/>
      <c r="N907" s="218"/>
      <c r="O907" s="218"/>
      <c r="P907" s="218"/>
      <c r="Q907" s="218"/>
      <c r="R907" s="218"/>
    </row>
    <row r="908" spans="1:18" ht="15.75" customHeight="1" x14ac:dyDescent="0.25">
      <c r="A908" s="218"/>
      <c r="B908" s="221"/>
      <c r="C908" s="221"/>
      <c r="D908" s="221"/>
      <c r="E908" s="218"/>
      <c r="F908" s="220"/>
      <c r="G908" s="218"/>
      <c r="H908" s="219"/>
      <c r="I908" s="218"/>
      <c r="J908" s="218"/>
      <c r="K908" s="218"/>
      <c r="L908" s="218"/>
      <c r="M908" s="218"/>
      <c r="N908" s="218"/>
      <c r="O908" s="218"/>
      <c r="P908" s="218"/>
      <c r="Q908" s="218"/>
      <c r="R908" s="218"/>
    </row>
    <row r="909" spans="1:18" ht="15.75" customHeight="1" x14ac:dyDescent="0.25">
      <c r="A909" s="218"/>
      <c r="B909" s="221"/>
      <c r="C909" s="221"/>
      <c r="D909" s="221"/>
      <c r="E909" s="218"/>
      <c r="F909" s="220"/>
      <c r="G909" s="218"/>
      <c r="H909" s="219"/>
      <c r="I909" s="218"/>
      <c r="J909" s="218"/>
      <c r="K909" s="218"/>
      <c r="L909" s="218"/>
      <c r="M909" s="218"/>
      <c r="N909" s="218"/>
      <c r="O909" s="218"/>
      <c r="P909" s="218"/>
      <c r="Q909" s="218"/>
      <c r="R909" s="218"/>
    </row>
    <row r="910" spans="1:18" ht="15.75" customHeight="1" x14ac:dyDescent="0.25">
      <c r="A910" s="218"/>
      <c r="B910" s="221"/>
      <c r="C910" s="221"/>
      <c r="D910" s="221"/>
      <c r="E910" s="218"/>
      <c r="F910" s="220"/>
      <c r="G910" s="218"/>
      <c r="H910" s="219"/>
      <c r="I910" s="218"/>
      <c r="J910" s="218"/>
      <c r="K910" s="218"/>
      <c r="L910" s="218"/>
      <c r="M910" s="218"/>
      <c r="N910" s="218"/>
      <c r="O910" s="218"/>
      <c r="P910" s="218"/>
      <c r="Q910" s="218"/>
      <c r="R910" s="218"/>
    </row>
    <row r="911" spans="1:18" ht="15.75" customHeight="1" x14ac:dyDescent="0.25">
      <c r="A911" s="218"/>
      <c r="B911" s="221"/>
      <c r="C911" s="221"/>
      <c r="D911" s="221"/>
      <c r="E911" s="218"/>
      <c r="F911" s="220"/>
      <c r="G911" s="218"/>
      <c r="H911" s="219"/>
      <c r="I911" s="218"/>
      <c r="J911" s="218"/>
      <c r="K911" s="218"/>
      <c r="L911" s="218"/>
      <c r="M911" s="218"/>
      <c r="N911" s="218"/>
      <c r="O911" s="218"/>
      <c r="P911" s="218"/>
      <c r="Q911" s="218"/>
      <c r="R911" s="218"/>
    </row>
    <row r="912" spans="1:18" ht="15.75" customHeight="1" x14ac:dyDescent="0.25">
      <c r="A912" s="218"/>
      <c r="B912" s="221"/>
      <c r="C912" s="221"/>
      <c r="D912" s="221"/>
      <c r="E912" s="218"/>
      <c r="F912" s="220"/>
      <c r="G912" s="218"/>
      <c r="H912" s="219"/>
      <c r="I912" s="218"/>
      <c r="J912" s="218"/>
      <c r="K912" s="218"/>
      <c r="L912" s="218"/>
      <c r="M912" s="218"/>
      <c r="N912" s="218"/>
      <c r="O912" s="218"/>
      <c r="P912" s="218"/>
      <c r="Q912" s="218"/>
      <c r="R912" s="218"/>
    </row>
    <row r="913" spans="1:18" ht="15.75" customHeight="1" x14ac:dyDescent="0.25">
      <c r="A913" s="218"/>
      <c r="B913" s="221"/>
      <c r="C913" s="221"/>
      <c r="D913" s="221"/>
      <c r="E913" s="218"/>
      <c r="F913" s="220"/>
      <c r="G913" s="218"/>
      <c r="H913" s="219"/>
      <c r="I913" s="218"/>
      <c r="J913" s="218"/>
      <c r="K913" s="218"/>
      <c r="L913" s="218"/>
      <c r="M913" s="218"/>
      <c r="N913" s="218"/>
      <c r="O913" s="218"/>
      <c r="P913" s="218"/>
      <c r="Q913" s="218"/>
      <c r="R913" s="218"/>
    </row>
    <row r="914" spans="1:18" ht="15.75" customHeight="1" x14ac:dyDescent="0.25">
      <c r="A914" s="218"/>
      <c r="B914" s="221"/>
      <c r="C914" s="221"/>
      <c r="D914" s="221"/>
      <c r="E914" s="218"/>
      <c r="F914" s="220"/>
      <c r="G914" s="218"/>
      <c r="H914" s="219"/>
      <c r="I914" s="218"/>
      <c r="J914" s="218"/>
      <c r="K914" s="218"/>
      <c r="L914" s="218"/>
      <c r="M914" s="218"/>
      <c r="N914" s="218"/>
      <c r="O914" s="218"/>
      <c r="P914" s="218"/>
      <c r="Q914" s="218"/>
      <c r="R914" s="218"/>
    </row>
    <row r="915" spans="1:18" ht="15.75" customHeight="1" x14ac:dyDescent="0.25">
      <c r="A915" s="218"/>
      <c r="B915" s="221"/>
      <c r="C915" s="221"/>
      <c r="D915" s="221"/>
      <c r="E915" s="218"/>
      <c r="F915" s="220"/>
      <c r="G915" s="218"/>
      <c r="H915" s="219"/>
      <c r="I915" s="218"/>
      <c r="J915" s="218"/>
      <c r="K915" s="218"/>
      <c r="L915" s="218"/>
      <c r="M915" s="218"/>
      <c r="N915" s="218"/>
      <c r="O915" s="218"/>
      <c r="P915" s="218"/>
      <c r="Q915" s="218"/>
      <c r="R915" s="218"/>
    </row>
    <row r="916" spans="1:18" ht="15.75" customHeight="1" x14ac:dyDescent="0.25">
      <c r="A916" s="218"/>
      <c r="B916" s="221"/>
      <c r="C916" s="221"/>
      <c r="D916" s="221"/>
      <c r="E916" s="218"/>
      <c r="F916" s="220"/>
      <c r="G916" s="218"/>
      <c r="H916" s="219"/>
      <c r="I916" s="218"/>
      <c r="J916" s="218"/>
      <c r="K916" s="218"/>
      <c r="L916" s="218"/>
      <c r="M916" s="218"/>
      <c r="N916" s="218"/>
      <c r="O916" s="218"/>
      <c r="P916" s="218"/>
      <c r="Q916" s="218"/>
      <c r="R916" s="218"/>
    </row>
    <row r="917" spans="1:18" ht="15.75" customHeight="1" x14ac:dyDescent="0.25">
      <c r="A917" s="218"/>
      <c r="B917" s="221"/>
      <c r="C917" s="221"/>
      <c r="D917" s="221"/>
      <c r="E917" s="218"/>
      <c r="F917" s="220"/>
      <c r="G917" s="218"/>
      <c r="H917" s="219"/>
      <c r="I917" s="218"/>
      <c r="J917" s="218"/>
      <c r="K917" s="218"/>
      <c r="L917" s="218"/>
      <c r="M917" s="218"/>
      <c r="N917" s="218"/>
      <c r="O917" s="218"/>
      <c r="P917" s="218"/>
      <c r="Q917" s="218"/>
      <c r="R917" s="218"/>
    </row>
    <row r="918" spans="1:18" ht="15.75" customHeight="1" x14ac:dyDescent="0.25">
      <c r="A918" s="218"/>
      <c r="B918" s="221"/>
      <c r="C918" s="221"/>
      <c r="D918" s="221"/>
      <c r="E918" s="218"/>
      <c r="F918" s="220"/>
      <c r="G918" s="218"/>
      <c r="H918" s="219"/>
      <c r="I918" s="218"/>
      <c r="J918" s="218"/>
      <c r="K918" s="218"/>
      <c r="L918" s="218"/>
      <c r="M918" s="218"/>
      <c r="N918" s="218"/>
      <c r="O918" s="218"/>
      <c r="P918" s="218"/>
      <c r="Q918" s="218"/>
      <c r="R918" s="218"/>
    </row>
    <row r="919" spans="1:18" ht="15.75" customHeight="1" x14ac:dyDescent="0.25">
      <c r="A919" s="218"/>
      <c r="B919" s="221"/>
      <c r="C919" s="221"/>
      <c r="D919" s="221"/>
      <c r="E919" s="218"/>
      <c r="F919" s="220"/>
      <c r="G919" s="218"/>
      <c r="H919" s="219"/>
      <c r="I919" s="218"/>
      <c r="J919" s="218"/>
      <c r="K919" s="218"/>
      <c r="L919" s="218"/>
      <c r="M919" s="218"/>
      <c r="N919" s="218"/>
      <c r="O919" s="218"/>
      <c r="P919" s="218"/>
      <c r="Q919" s="218"/>
      <c r="R919" s="218"/>
    </row>
    <row r="920" spans="1:18" ht="15.75" customHeight="1" x14ac:dyDescent="0.25">
      <c r="A920" s="218"/>
      <c r="B920" s="221"/>
      <c r="C920" s="221"/>
      <c r="D920" s="221"/>
      <c r="E920" s="218"/>
      <c r="F920" s="220"/>
      <c r="G920" s="218"/>
      <c r="H920" s="219"/>
      <c r="I920" s="218"/>
      <c r="J920" s="218"/>
      <c r="K920" s="218"/>
      <c r="L920" s="218"/>
      <c r="M920" s="218"/>
      <c r="N920" s="218"/>
      <c r="O920" s="218"/>
      <c r="P920" s="218"/>
      <c r="Q920" s="218"/>
      <c r="R920" s="218"/>
    </row>
    <row r="921" spans="1:18" ht="15.75" customHeight="1" x14ac:dyDescent="0.25">
      <c r="A921" s="218"/>
      <c r="B921" s="221"/>
      <c r="C921" s="221"/>
      <c r="D921" s="221"/>
      <c r="E921" s="218"/>
      <c r="F921" s="220"/>
      <c r="G921" s="218"/>
      <c r="H921" s="219"/>
      <c r="I921" s="218"/>
      <c r="J921" s="218"/>
      <c r="K921" s="218"/>
      <c r="L921" s="218"/>
      <c r="M921" s="218"/>
      <c r="N921" s="218"/>
      <c r="O921" s="218"/>
      <c r="P921" s="218"/>
      <c r="Q921" s="218"/>
      <c r="R921" s="218"/>
    </row>
    <row r="922" spans="1:18" ht="15.75" customHeight="1" x14ac:dyDescent="0.25">
      <c r="A922" s="218"/>
      <c r="B922" s="221"/>
      <c r="C922" s="221"/>
      <c r="D922" s="221"/>
      <c r="E922" s="218"/>
      <c r="F922" s="220"/>
      <c r="G922" s="218"/>
      <c r="H922" s="219"/>
      <c r="I922" s="218"/>
      <c r="J922" s="218"/>
      <c r="K922" s="218"/>
      <c r="L922" s="218"/>
      <c r="M922" s="218"/>
      <c r="N922" s="218"/>
      <c r="O922" s="218"/>
      <c r="P922" s="218"/>
      <c r="Q922" s="218"/>
      <c r="R922" s="218"/>
    </row>
    <row r="923" spans="1:18" ht="15.75" customHeight="1" x14ac:dyDescent="0.25">
      <c r="A923" s="218"/>
      <c r="B923" s="221"/>
      <c r="C923" s="221"/>
      <c r="D923" s="221"/>
      <c r="E923" s="218"/>
      <c r="F923" s="220"/>
      <c r="G923" s="218"/>
      <c r="H923" s="219"/>
      <c r="I923" s="218"/>
      <c r="J923" s="218"/>
      <c r="K923" s="218"/>
      <c r="L923" s="218"/>
      <c r="M923" s="218"/>
      <c r="N923" s="218"/>
      <c r="O923" s="218"/>
      <c r="P923" s="218"/>
      <c r="Q923" s="218"/>
      <c r="R923" s="218"/>
    </row>
    <row r="924" spans="1:18" ht="15.75" customHeight="1" x14ac:dyDescent="0.25">
      <c r="A924" s="218"/>
      <c r="B924" s="221"/>
      <c r="C924" s="221"/>
      <c r="D924" s="221"/>
      <c r="E924" s="218"/>
      <c r="F924" s="220"/>
      <c r="G924" s="218"/>
      <c r="H924" s="219"/>
      <c r="I924" s="218"/>
      <c r="J924" s="218"/>
      <c r="K924" s="218"/>
      <c r="L924" s="218"/>
      <c r="M924" s="218"/>
      <c r="N924" s="218"/>
      <c r="O924" s="218"/>
      <c r="P924" s="218"/>
      <c r="Q924" s="218"/>
      <c r="R924" s="218"/>
    </row>
    <row r="925" spans="1:18" ht="15.75" customHeight="1" x14ac:dyDescent="0.25">
      <c r="A925" s="218"/>
      <c r="B925" s="221"/>
      <c r="C925" s="221"/>
      <c r="D925" s="221"/>
      <c r="E925" s="218"/>
      <c r="F925" s="220"/>
      <c r="G925" s="218"/>
      <c r="H925" s="219"/>
      <c r="I925" s="218"/>
      <c r="J925" s="218"/>
      <c r="K925" s="218"/>
      <c r="L925" s="218"/>
      <c r="M925" s="218"/>
      <c r="N925" s="218"/>
      <c r="O925" s="218"/>
      <c r="P925" s="218"/>
      <c r="Q925" s="218"/>
      <c r="R925" s="218"/>
    </row>
    <row r="926" spans="1:18" ht="15.75" customHeight="1" x14ac:dyDescent="0.25">
      <c r="A926" s="218"/>
      <c r="B926" s="221"/>
      <c r="C926" s="221"/>
      <c r="D926" s="221"/>
      <c r="E926" s="218"/>
      <c r="F926" s="220"/>
      <c r="G926" s="218"/>
      <c r="H926" s="219"/>
      <c r="I926" s="218"/>
      <c r="J926" s="218"/>
      <c r="K926" s="218"/>
      <c r="L926" s="218"/>
      <c r="M926" s="218"/>
      <c r="N926" s="218"/>
      <c r="O926" s="218"/>
      <c r="P926" s="218"/>
      <c r="Q926" s="218"/>
      <c r="R926" s="218"/>
    </row>
    <row r="927" spans="1:18" ht="15.75" customHeight="1" x14ac:dyDescent="0.25">
      <c r="A927" s="218"/>
      <c r="B927" s="221"/>
      <c r="C927" s="221"/>
      <c r="D927" s="221"/>
      <c r="E927" s="218"/>
      <c r="F927" s="220"/>
      <c r="G927" s="218"/>
      <c r="H927" s="219"/>
      <c r="I927" s="218"/>
      <c r="J927" s="218"/>
      <c r="K927" s="218"/>
      <c r="L927" s="218"/>
      <c r="M927" s="218"/>
      <c r="N927" s="218"/>
      <c r="O927" s="218"/>
      <c r="P927" s="218"/>
      <c r="Q927" s="218"/>
      <c r="R927" s="218"/>
    </row>
    <row r="928" spans="1:18" ht="15.75" customHeight="1" x14ac:dyDescent="0.25">
      <c r="A928" s="218"/>
      <c r="B928" s="221"/>
      <c r="C928" s="221"/>
      <c r="D928" s="221"/>
      <c r="E928" s="218"/>
      <c r="F928" s="220"/>
      <c r="G928" s="218"/>
      <c r="H928" s="219"/>
      <c r="I928" s="218"/>
      <c r="J928" s="218"/>
      <c r="K928" s="218"/>
      <c r="L928" s="218"/>
      <c r="M928" s="218"/>
      <c r="N928" s="218"/>
      <c r="O928" s="218"/>
      <c r="P928" s="218"/>
      <c r="Q928" s="218"/>
      <c r="R928" s="218"/>
    </row>
    <row r="929" spans="1:18" ht="15.75" customHeight="1" x14ac:dyDescent="0.25">
      <c r="A929" s="218"/>
      <c r="B929" s="221"/>
      <c r="C929" s="221"/>
      <c r="D929" s="221"/>
      <c r="E929" s="218"/>
      <c r="F929" s="220"/>
      <c r="G929" s="218"/>
      <c r="H929" s="219"/>
      <c r="I929" s="218"/>
      <c r="J929" s="218"/>
      <c r="K929" s="218"/>
      <c r="L929" s="218"/>
      <c r="M929" s="218"/>
      <c r="N929" s="218"/>
      <c r="O929" s="218"/>
      <c r="P929" s="218"/>
      <c r="Q929" s="218"/>
      <c r="R929" s="218"/>
    </row>
    <row r="930" spans="1:18" ht="15.75" customHeight="1" x14ac:dyDescent="0.25">
      <c r="A930" s="218"/>
      <c r="B930" s="221"/>
      <c r="C930" s="221"/>
      <c r="D930" s="221"/>
      <c r="E930" s="218"/>
      <c r="F930" s="220"/>
      <c r="G930" s="218"/>
      <c r="H930" s="219"/>
      <c r="I930" s="218"/>
      <c r="J930" s="218"/>
      <c r="K930" s="218"/>
      <c r="L930" s="218"/>
      <c r="M930" s="218"/>
      <c r="N930" s="218"/>
      <c r="O930" s="218"/>
      <c r="P930" s="218"/>
      <c r="Q930" s="218"/>
      <c r="R930" s="218"/>
    </row>
    <row r="931" spans="1:18" ht="15.75" customHeight="1" x14ac:dyDescent="0.25">
      <c r="A931" s="218"/>
      <c r="B931" s="221"/>
      <c r="C931" s="221"/>
      <c r="D931" s="221"/>
      <c r="E931" s="218"/>
      <c r="F931" s="220"/>
      <c r="G931" s="218"/>
      <c r="H931" s="219"/>
      <c r="I931" s="218"/>
      <c r="J931" s="218"/>
      <c r="K931" s="218"/>
      <c r="L931" s="218"/>
      <c r="M931" s="218"/>
      <c r="N931" s="218"/>
      <c r="O931" s="218"/>
      <c r="P931" s="218"/>
      <c r="Q931" s="218"/>
      <c r="R931" s="218"/>
    </row>
    <row r="932" spans="1:18" ht="15.75" customHeight="1" x14ac:dyDescent="0.25">
      <c r="A932" s="218"/>
      <c r="B932" s="221"/>
      <c r="C932" s="221"/>
      <c r="D932" s="221"/>
      <c r="E932" s="218"/>
      <c r="F932" s="220"/>
      <c r="G932" s="218"/>
      <c r="H932" s="219"/>
      <c r="I932" s="218"/>
      <c r="J932" s="218"/>
      <c r="K932" s="218"/>
      <c r="L932" s="218"/>
      <c r="M932" s="218"/>
      <c r="N932" s="218"/>
      <c r="O932" s="218"/>
      <c r="P932" s="218"/>
      <c r="Q932" s="218"/>
      <c r="R932" s="218"/>
    </row>
    <row r="933" spans="1:18" ht="15.75" customHeight="1" x14ac:dyDescent="0.25">
      <c r="A933" s="218"/>
      <c r="B933" s="221"/>
      <c r="C933" s="221"/>
      <c r="D933" s="221"/>
      <c r="E933" s="218"/>
      <c r="F933" s="220"/>
      <c r="G933" s="218"/>
      <c r="H933" s="219"/>
      <c r="I933" s="218"/>
      <c r="J933" s="218"/>
      <c r="K933" s="218"/>
      <c r="L933" s="218"/>
      <c r="M933" s="218"/>
      <c r="N933" s="218"/>
      <c r="O933" s="218"/>
      <c r="P933" s="218"/>
      <c r="Q933" s="218"/>
      <c r="R933" s="218"/>
    </row>
    <row r="934" spans="1:18" ht="15.75" customHeight="1" x14ac:dyDescent="0.25">
      <c r="A934" s="218"/>
      <c r="B934" s="221"/>
      <c r="C934" s="221"/>
      <c r="D934" s="221"/>
      <c r="E934" s="218"/>
      <c r="F934" s="220"/>
      <c r="G934" s="218"/>
      <c r="H934" s="219"/>
      <c r="I934" s="218"/>
      <c r="J934" s="218"/>
      <c r="K934" s="218"/>
      <c r="L934" s="218"/>
      <c r="M934" s="218"/>
      <c r="N934" s="218"/>
      <c r="O934" s="218"/>
      <c r="P934" s="218"/>
      <c r="Q934" s="218"/>
      <c r="R934" s="218"/>
    </row>
    <row r="935" spans="1:18" ht="15.75" customHeight="1" x14ac:dyDescent="0.25">
      <c r="A935" s="218"/>
      <c r="B935" s="221"/>
      <c r="C935" s="221"/>
      <c r="D935" s="221"/>
      <c r="E935" s="218"/>
      <c r="F935" s="220"/>
      <c r="G935" s="218"/>
      <c r="H935" s="219"/>
      <c r="I935" s="218"/>
      <c r="J935" s="218"/>
      <c r="K935" s="218"/>
      <c r="L935" s="218"/>
      <c r="M935" s="218"/>
      <c r="N935" s="218"/>
      <c r="O935" s="218"/>
      <c r="P935" s="218"/>
      <c r="Q935" s="218"/>
      <c r="R935" s="218"/>
    </row>
    <row r="936" spans="1:18" ht="15.75" customHeight="1" x14ac:dyDescent="0.25">
      <c r="A936" s="218"/>
      <c r="B936" s="221"/>
      <c r="C936" s="221"/>
      <c r="D936" s="221"/>
      <c r="E936" s="218"/>
      <c r="F936" s="220"/>
      <c r="G936" s="218"/>
      <c r="H936" s="219"/>
      <c r="I936" s="218"/>
      <c r="J936" s="218"/>
      <c r="K936" s="218"/>
      <c r="L936" s="218"/>
      <c r="M936" s="218"/>
      <c r="N936" s="218"/>
      <c r="O936" s="218"/>
      <c r="P936" s="218"/>
      <c r="Q936" s="218"/>
      <c r="R936" s="218"/>
    </row>
    <row r="937" spans="1:18" ht="15.75" customHeight="1" x14ac:dyDescent="0.25">
      <c r="A937" s="218"/>
      <c r="B937" s="221"/>
      <c r="C937" s="221"/>
      <c r="D937" s="221"/>
      <c r="E937" s="218"/>
      <c r="F937" s="220"/>
      <c r="G937" s="218"/>
      <c r="H937" s="219"/>
      <c r="I937" s="218"/>
      <c r="J937" s="218"/>
      <c r="K937" s="218"/>
      <c r="L937" s="218"/>
      <c r="M937" s="218"/>
      <c r="N937" s="218"/>
      <c r="O937" s="218"/>
      <c r="P937" s="218"/>
      <c r="Q937" s="218"/>
      <c r="R937" s="218"/>
    </row>
    <row r="938" spans="1:18" ht="15.75" customHeight="1" x14ac:dyDescent="0.25">
      <c r="A938" s="218"/>
      <c r="B938" s="221"/>
      <c r="C938" s="221"/>
      <c r="D938" s="221"/>
      <c r="E938" s="218"/>
      <c r="F938" s="220"/>
      <c r="G938" s="218"/>
      <c r="H938" s="219"/>
      <c r="I938" s="218"/>
      <c r="J938" s="218"/>
      <c r="K938" s="218"/>
      <c r="L938" s="218"/>
      <c r="M938" s="218"/>
      <c r="N938" s="218"/>
      <c r="O938" s="218"/>
      <c r="P938" s="218"/>
      <c r="Q938" s="218"/>
      <c r="R938" s="218"/>
    </row>
    <row r="939" spans="1:18" ht="15.75" customHeight="1" x14ac:dyDescent="0.25">
      <c r="A939" s="218"/>
      <c r="B939" s="221"/>
      <c r="C939" s="221"/>
      <c r="D939" s="221"/>
      <c r="E939" s="218"/>
      <c r="F939" s="220"/>
      <c r="G939" s="218"/>
      <c r="H939" s="219"/>
      <c r="I939" s="218"/>
      <c r="J939" s="218"/>
      <c r="K939" s="218"/>
      <c r="L939" s="218"/>
      <c r="M939" s="218"/>
      <c r="N939" s="218"/>
      <c r="O939" s="218"/>
      <c r="P939" s="218"/>
      <c r="Q939" s="218"/>
      <c r="R939" s="218"/>
    </row>
    <row r="940" spans="1:18" ht="15.75" customHeight="1" x14ac:dyDescent="0.25">
      <c r="A940" s="218"/>
      <c r="B940" s="221"/>
      <c r="C940" s="221"/>
      <c r="D940" s="221"/>
      <c r="E940" s="218"/>
      <c r="F940" s="220"/>
      <c r="G940" s="218"/>
      <c r="H940" s="219"/>
      <c r="I940" s="218"/>
      <c r="J940" s="218"/>
      <c r="K940" s="218"/>
      <c r="L940" s="218"/>
      <c r="M940" s="218"/>
      <c r="N940" s="218"/>
      <c r="O940" s="218"/>
      <c r="P940" s="218"/>
      <c r="Q940" s="218"/>
      <c r="R940" s="218"/>
    </row>
    <row r="941" spans="1:18" ht="15.75" customHeight="1" x14ac:dyDescent="0.25">
      <c r="A941" s="218"/>
      <c r="B941" s="221"/>
      <c r="C941" s="221"/>
      <c r="D941" s="221"/>
      <c r="E941" s="218"/>
      <c r="F941" s="220"/>
      <c r="G941" s="218"/>
      <c r="H941" s="219"/>
      <c r="I941" s="218"/>
      <c r="J941" s="218"/>
      <c r="K941" s="218"/>
      <c r="L941" s="218"/>
      <c r="M941" s="218"/>
      <c r="N941" s="218"/>
      <c r="O941" s="218"/>
      <c r="P941" s="218"/>
      <c r="Q941" s="218"/>
      <c r="R941" s="218"/>
    </row>
    <row r="942" spans="1:18" ht="15.75" customHeight="1" x14ac:dyDescent="0.25">
      <c r="A942" s="218"/>
      <c r="B942" s="221"/>
      <c r="C942" s="221"/>
      <c r="D942" s="221"/>
      <c r="E942" s="218"/>
      <c r="F942" s="220"/>
      <c r="G942" s="218"/>
      <c r="H942" s="219"/>
      <c r="I942" s="218"/>
      <c r="J942" s="218"/>
      <c r="K942" s="218"/>
      <c r="L942" s="218"/>
      <c r="M942" s="218"/>
      <c r="N942" s="218"/>
      <c r="O942" s="218"/>
      <c r="P942" s="218"/>
      <c r="Q942" s="218"/>
      <c r="R942" s="218"/>
    </row>
    <row r="943" spans="1:18" ht="15.75" customHeight="1" x14ac:dyDescent="0.25">
      <c r="A943" s="218"/>
      <c r="B943" s="221"/>
      <c r="C943" s="221"/>
      <c r="D943" s="221"/>
      <c r="E943" s="218"/>
      <c r="F943" s="220"/>
      <c r="G943" s="218"/>
      <c r="H943" s="219"/>
      <c r="I943" s="218"/>
      <c r="J943" s="218"/>
      <c r="K943" s="218"/>
      <c r="L943" s="218"/>
      <c r="M943" s="218"/>
      <c r="N943" s="218"/>
      <c r="O943" s="218"/>
      <c r="P943" s="218"/>
      <c r="Q943" s="218"/>
      <c r="R943" s="218"/>
    </row>
    <row r="944" spans="1:18" ht="15.75" customHeight="1" x14ac:dyDescent="0.25">
      <c r="A944" s="218"/>
      <c r="B944" s="221"/>
      <c r="C944" s="221"/>
      <c r="D944" s="221"/>
      <c r="E944" s="218"/>
      <c r="F944" s="220"/>
      <c r="G944" s="218"/>
      <c r="H944" s="219"/>
      <c r="I944" s="218"/>
      <c r="J944" s="218"/>
      <c r="K944" s="218"/>
      <c r="L944" s="218"/>
      <c r="M944" s="218"/>
      <c r="N944" s="218"/>
      <c r="O944" s="218"/>
      <c r="P944" s="218"/>
      <c r="Q944" s="218"/>
      <c r="R944" s="218"/>
    </row>
    <row r="945" spans="1:18" ht="15.75" customHeight="1" x14ac:dyDescent="0.25">
      <c r="A945" s="218"/>
      <c r="B945" s="221"/>
      <c r="C945" s="221"/>
      <c r="D945" s="221"/>
      <c r="E945" s="218"/>
      <c r="F945" s="220"/>
      <c r="G945" s="218"/>
      <c r="H945" s="219"/>
      <c r="I945" s="218"/>
      <c r="J945" s="218"/>
      <c r="K945" s="218"/>
      <c r="L945" s="218"/>
      <c r="M945" s="218"/>
      <c r="N945" s="218"/>
      <c r="O945" s="218"/>
      <c r="P945" s="218"/>
      <c r="Q945" s="218"/>
      <c r="R945" s="218"/>
    </row>
    <row r="946" spans="1:18" ht="15.75" customHeight="1" x14ac:dyDescent="0.25">
      <c r="A946" s="218"/>
      <c r="B946" s="221"/>
      <c r="C946" s="221"/>
      <c r="D946" s="221"/>
      <c r="E946" s="218"/>
      <c r="F946" s="220"/>
      <c r="G946" s="218"/>
      <c r="H946" s="219"/>
      <c r="I946" s="218"/>
      <c r="J946" s="218"/>
      <c r="K946" s="218"/>
      <c r="L946" s="218"/>
      <c r="M946" s="218"/>
      <c r="N946" s="218"/>
      <c r="O946" s="218"/>
      <c r="P946" s="218"/>
      <c r="Q946" s="218"/>
      <c r="R946" s="218"/>
    </row>
    <row r="947" spans="1:18" ht="15.75" customHeight="1" x14ac:dyDescent="0.25">
      <c r="A947" s="218"/>
      <c r="B947" s="221"/>
      <c r="C947" s="221"/>
      <c r="D947" s="221"/>
      <c r="E947" s="218"/>
      <c r="F947" s="220"/>
      <c r="G947" s="218"/>
      <c r="H947" s="219"/>
      <c r="I947" s="218"/>
      <c r="J947" s="218"/>
      <c r="K947" s="218"/>
      <c r="L947" s="218"/>
      <c r="M947" s="218"/>
      <c r="N947" s="218"/>
      <c r="O947" s="218"/>
      <c r="P947" s="218"/>
      <c r="Q947" s="218"/>
      <c r="R947" s="218"/>
    </row>
    <row r="948" spans="1:18" ht="15.75" customHeight="1" x14ac:dyDescent="0.25">
      <c r="A948" s="218"/>
      <c r="B948" s="221"/>
      <c r="C948" s="221"/>
      <c r="D948" s="221"/>
      <c r="E948" s="218"/>
      <c r="F948" s="220"/>
      <c r="G948" s="218"/>
      <c r="H948" s="219"/>
      <c r="I948" s="218"/>
      <c r="J948" s="218"/>
      <c r="K948" s="218"/>
      <c r="L948" s="218"/>
      <c r="M948" s="218"/>
      <c r="N948" s="218"/>
      <c r="O948" s="218"/>
      <c r="P948" s="218"/>
      <c r="Q948" s="218"/>
      <c r="R948" s="218"/>
    </row>
    <row r="949" spans="1:18" ht="15.75" customHeight="1" x14ac:dyDescent="0.25">
      <c r="A949" s="218"/>
      <c r="B949" s="221"/>
      <c r="C949" s="221"/>
      <c r="D949" s="221"/>
      <c r="E949" s="218"/>
      <c r="F949" s="220"/>
      <c r="G949" s="218"/>
      <c r="H949" s="219"/>
      <c r="I949" s="218"/>
      <c r="J949" s="218"/>
      <c r="K949" s="218"/>
      <c r="L949" s="218"/>
      <c r="M949" s="218"/>
      <c r="N949" s="218"/>
      <c r="O949" s="218"/>
      <c r="P949" s="218"/>
      <c r="Q949" s="218"/>
      <c r="R949" s="218"/>
    </row>
    <row r="950" spans="1:18" ht="15.75" customHeight="1" x14ac:dyDescent="0.25">
      <c r="A950" s="218"/>
      <c r="B950" s="221"/>
      <c r="C950" s="221"/>
      <c r="D950" s="221"/>
      <c r="E950" s="218"/>
      <c r="F950" s="220"/>
      <c r="G950" s="218"/>
      <c r="H950" s="219"/>
      <c r="I950" s="218"/>
      <c r="J950" s="218"/>
      <c r="K950" s="218"/>
      <c r="L950" s="218"/>
      <c r="M950" s="218"/>
      <c r="N950" s="218"/>
      <c r="O950" s="218"/>
      <c r="P950" s="218"/>
      <c r="Q950" s="218"/>
      <c r="R950" s="218"/>
    </row>
    <row r="951" spans="1:18" ht="15.75" customHeight="1" x14ac:dyDescent="0.25">
      <c r="A951" s="218"/>
      <c r="B951" s="221"/>
      <c r="C951" s="221"/>
      <c r="D951" s="221"/>
      <c r="E951" s="218"/>
      <c r="F951" s="220"/>
      <c r="G951" s="218"/>
      <c r="H951" s="219"/>
      <c r="I951" s="218"/>
      <c r="J951" s="218"/>
      <c r="K951" s="218"/>
      <c r="L951" s="218"/>
      <c r="M951" s="218"/>
      <c r="N951" s="218"/>
      <c r="O951" s="218"/>
      <c r="P951" s="218"/>
      <c r="Q951" s="218"/>
      <c r="R951" s="218"/>
    </row>
    <row r="952" spans="1:18" ht="15.75" customHeight="1" x14ac:dyDescent="0.25">
      <c r="A952" s="218"/>
      <c r="B952" s="221"/>
      <c r="C952" s="221"/>
      <c r="D952" s="221"/>
      <c r="E952" s="218"/>
      <c r="F952" s="220"/>
      <c r="G952" s="218"/>
      <c r="H952" s="219"/>
      <c r="I952" s="218"/>
      <c r="J952" s="218"/>
      <c r="K952" s="218"/>
      <c r="L952" s="218"/>
      <c r="M952" s="218"/>
      <c r="N952" s="218"/>
      <c r="O952" s="218"/>
      <c r="P952" s="218"/>
      <c r="Q952" s="218"/>
      <c r="R952" s="218"/>
    </row>
    <row r="953" spans="1:18" ht="15.75" customHeight="1" x14ac:dyDescent="0.25">
      <c r="A953" s="218"/>
      <c r="B953" s="221"/>
      <c r="C953" s="221"/>
      <c r="D953" s="221"/>
      <c r="E953" s="218"/>
      <c r="F953" s="220"/>
      <c r="G953" s="218"/>
      <c r="H953" s="219"/>
      <c r="I953" s="218"/>
      <c r="J953" s="218"/>
      <c r="K953" s="218"/>
      <c r="L953" s="218"/>
      <c r="M953" s="218"/>
      <c r="N953" s="218"/>
      <c r="O953" s="218"/>
      <c r="P953" s="218"/>
      <c r="Q953" s="218"/>
      <c r="R953" s="218"/>
    </row>
    <row r="954" spans="1:18" ht="15.75" customHeight="1" x14ac:dyDescent="0.25">
      <c r="A954" s="218"/>
      <c r="B954" s="221"/>
      <c r="C954" s="221"/>
      <c r="D954" s="221"/>
      <c r="E954" s="218"/>
      <c r="F954" s="220"/>
      <c r="G954" s="218"/>
      <c r="H954" s="219"/>
      <c r="I954" s="218"/>
      <c r="J954" s="218"/>
      <c r="K954" s="218"/>
      <c r="L954" s="218"/>
      <c r="M954" s="218"/>
      <c r="N954" s="218"/>
      <c r="O954" s="218"/>
      <c r="P954" s="218"/>
      <c r="Q954" s="218"/>
      <c r="R954" s="218"/>
    </row>
    <row r="955" spans="1:18" ht="15.75" customHeight="1" x14ac:dyDescent="0.25">
      <c r="A955" s="218"/>
      <c r="B955" s="221"/>
      <c r="C955" s="221"/>
      <c r="D955" s="221"/>
      <c r="E955" s="218"/>
      <c r="F955" s="220"/>
      <c r="G955" s="218"/>
      <c r="H955" s="219"/>
      <c r="I955" s="218"/>
      <c r="J955" s="218"/>
      <c r="K955" s="218"/>
      <c r="L955" s="218"/>
      <c r="M955" s="218"/>
      <c r="N955" s="218"/>
      <c r="O955" s="218"/>
      <c r="P955" s="218"/>
      <c r="Q955" s="218"/>
      <c r="R955" s="218"/>
    </row>
    <row r="956" spans="1:18" ht="15.75" customHeight="1" x14ac:dyDescent="0.25">
      <c r="A956" s="218"/>
      <c r="B956" s="221"/>
      <c r="C956" s="221"/>
      <c r="D956" s="221"/>
      <c r="E956" s="218"/>
      <c r="F956" s="220"/>
      <c r="G956" s="218"/>
      <c r="H956" s="219"/>
      <c r="I956" s="218"/>
      <c r="J956" s="218"/>
      <c r="K956" s="218"/>
      <c r="L956" s="218"/>
      <c r="M956" s="218"/>
      <c r="N956" s="218"/>
      <c r="O956" s="218"/>
      <c r="P956" s="218"/>
      <c r="Q956" s="218"/>
      <c r="R956" s="218"/>
    </row>
    <row r="957" spans="1:18" ht="15.75" customHeight="1" x14ac:dyDescent="0.25">
      <c r="A957" s="218"/>
      <c r="B957" s="221"/>
      <c r="C957" s="221"/>
      <c r="D957" s="221"/>
      <c r="E957" s="218"/>
      <c r="F957" s="220"/>
      <c r="G957" s="218"/>
      <c r="H957" s="219"/>
      <c r="I957" s="218"/>
      <c r="J957" s="218"/>
      <c r="K957" s="218"/>
      <c r="L957" s="218"/>
      <c r="M957" s="218"/>
      <c r="N957" s="218"/>
      <c r="O957" s="218"/>
      <c r="P957" s="218"/>
      <c r="Q957" s="218"/>
      <c r="R957" s="218"/>
    </row>
    <row r="958" spans="1:18" ht="15.75" customHeight="1" x14ac:dyDescent="0.25">
      <c r="A958" s="218"/>
      <c r="B958" s="221"/>
      <c r="C958" s="221"/>
      <c r="D958" s="221"/>
      <c r="E958" s="218"/>
      <c r="F958" s="220"/>
      <c r="G958" s="218"/>
      <c r="H958" s="219"/>
      <c r="I958" s="218"/>
      <c r="J958" s="218"/>
      <c r="K958" s="218"/>
      <c r="L958" s="218"/>
      <c r="M958" s="218"/>
      <c r="N958" s="218"/>
      <c r="O958" s="218"/>
      <c r="P958" s="218"/>
      <c r="Q958" s="218"/>
      <c r="R958" s="218"/>
    </row>
    <row r="959" spans="1:18" ht="15.75" customHeight="1" x14ac:dyDescent="0.25">
      <c r="A959" s="218"/>
      <c r="B959" s="221"/>
      <c r="C959" s="221"/>
      <c r="D959" s="221"/>
      <c r="E959" s="218"/>
      <c r="F959" s="220"/>
      <c r="G959" s="218"/>
      <c r="H959" s="219"/>
      <c r="I959" s="218"/>
      <c r="J959" s="218"/>
      <c r="K959" s="218"/>
      <c r="L959" s="218"/>
      <c r="M959" s="218"/>
      <c r="N959" s="218"/>
      <c r="O959" s="218"/>
      <c r="P959" s="218"/>
      <c r="Q959" s="218"/>
      <c r="R959" s="218"/>
    </row>
    <row r="960" spans="1:18" ht="15.75" customHeight="1" x14ac:dyDescent="0.25">
      <c r="A960" s="218"/>
      <c r="B960" s="221"/>
      <c r="C960" s="221"/>
      <c r="D960" s="221"/>
      <c r="E960" s="218"/>
      <c r="F960" s="220"/>
      <c r="G960" s="218"/>
      <c r="H960" s="219"/>
      <c r="I960" s="218"/>
      <c r="J960" s="218"/>
      <c r="K960" s="218"/>
      <c r="L960" s="218"/>
      <c r="M960" s="218"/>
      <c r="N960" s="218"/>
      <c r="O960" s="218"/>
      <c r="P960" s="218"/>
      <c r="Q960" s="218"/>
      <c r="R960" s="218"/>
    </row>
  </sheetData>
  <mergeCells count="196">
    <mergeCell ref="L22:L26"/>
    <mergeCell ref="K19:K21"/>
    <mergeCell ref="L19:L21"/>
    <mergeCell ref="A16:A18"/>
    <mergeCell ref="B16:B18"/>
    <mergeCell ref="C16:C18"/>
    <mergeCell ref="D16:D18"/>
    <mergeCell ref="E16:E18"/>
    <mergeCell ref="K16:K18"/>
    <mergeCell ref="D22:D26"/>
    <mergeCell ref="E22:E26"/>
    <mergeCell ref="F22:F26"/>
    <mergeCell ref="J22:J26"/>
    <mergeCell ref="K22:K26"/>
    <mergeCell ref="F19:F21"/>
    <mergeCell ref="F16:F18"/>
    <mergeCell ref="G16:G17"/>
    <mergeCell ref="A19:A21"/>
    <mergeCell ref="B19:B21"/>
    <mergeCell ref="C19:C21"/>
    <mergeCell ref="D19:D21"/>
    <mergeCell ref="E19:E21"/>
    <mergeCell ref="A13:A14"/>
    <mergeCell ref="B13:B14"/>
    <mergeCell ref="C13:C14"/>
    <mergeCell ref="D13:D14"/>
    <mergeCell ref="F13:F14"/>
    <mergeCell ref="G13:G14"/>
    <mergeCell ref="O13:O14"/>
    <mergeCell ref="L13:L14"/>
    <mergeCell ref="J13:J14"/>
    <mergeCell ref="K13:K14"/>
    <mergeCell ref="M13:M14"/>
    <mergeCell ref="N13:N14"/>
    <mergeCell ref="E13:E14"/>
    <mergeCell ref="A4:A5"/>
    <mergeCell ref="B4:B5"/>
    <mergeCell ref="C4:C5"/>
    <mergeCell ref="D4:D5"/>
    <mergeCell ref="E4:E5"/>
    <mergeCell ref="F4:F5"/>
    <mergeCell ref="G7:G8"/>
    <mergeCell ref="A7:A12"/>
    <mergeCell ref="B7:B12"/>
    <mergeCell ref="C7:C12"/>
    <mergeCell ref="D7:D12"/>
    <mergeCell ref="E7:E12"/>
    <mergeCell ref="F7:F12"/>
    <mergeCell ref="G9:G10"/>
    <mergeCell ref="G4:G5"/>
    <mergeCell ref="G11:G12"/>
    <mergeCell ref="H4:I4"/>
    <mergeCell ref="R7:R12"/>
    <mergeCell ref="J7:J12"/>
    <mergeCell ref="K7:K12"/>
    <mergeCell ref="L7:L12"/>
    <mergeCell ref="M7:M12"/>
    <mergeCell ref="O7:O12"/>
    <mergeCell ref="P7:P12"/>
    <mergeCell ref="P13:P14"/>
    <mergeCell ref="R13:R14"/>
    <mergeCell ref="J4:J5"/>
    <mergeCell ref="K4:L4"/>
    <mergeCell ref="M4:N4"/>
    <mergeCell ref="O4:P4"/>
    <mergeCell ref="Q4:Q5"/>
    <mergeCell ref="Q7:Q12"/>
    <mergeCell ref="N7:N12"/>
    <mergeCell ref="Q13:Q14"/>
    <mergeCell ref="R4:R5"/>
    <mergeCell ref="R19:R21"/>
    <mergeCell ref="L16:L18"/>
    <mergeCell ref="M16:M18"/>
    <mergeCell ref="N16:N18"/>
    <mergeCell ref="O16:O18"/>
    <mergeCell ref="O19:O21"/>
    <mergeCell ref="Q16:Q18"/>
    <mergeCell ref="R16:R18"/>
    <mergeCell ref="J19:J21"/>
    <mergeCell ref="M19:M21"/>
    <mergeCell ref="N19:N21"/>
    <mergeCell ref="Q19:Q21"/>
    <mergeCell ref="J16:J18"/>
    <mergeCell ref="P19:P21"/>
    <mergeCell ref="P16:P18"/>
    <mergeCell ref="O22:O26"/>
    <mergeCell ref="P22:P26"/>
    <mergeCell ref="Q22:Q26"/>
    <mergeCell ref="A27:A32"/>
    <mergeCell ref="B27:B32"/>
    <mergeCell ref="C27:C32"/>
    <mergeCell ref="D27:D32"/>
    <mergeCell ref="E27:E32"/>
    <mergeCell ref="R22:R26"/>
    <mergeCell ref="G23:G25"/>
    <mergeCell ref="H24:H25"/>
    <mergeCell ref="I24:I25"/>
    <mergeCell ref="M27:M32"/>
    <mergeCell ref="F27:F32"/>
    <mergeCell ref="G27:G28"/>
    <mergeCell ref="J27:J32"/>
    <mergeCell ref="K27:K32"/>
    <mergeCell ref="L27:L32"/>
    <mergeCell ref="G29:G30"/>
    <mergeCell ref="M22:M26"/>
    <mergeCell ref="N22:N26"/>
    <mergeCell ref="A22:A26"/>
    <mergeCell ref="B22:B26"/>
    <mergeCell ref="C22:C26"/>
    <mergeCell ref="L33:L36"/>
    <mergeCell ref="M33:M36"/>
    <mergeCell ref="N33:N36"/>
    <mergeCell ref="O33:O36"/>
    <mergeCell ref="P33:P36"/>
    <mergeCell ref="Q33:Q36"/>
    <mergeCell ref="N27:N32"/>
    <mergeCell ref="O27:O32"/>
    <mergeCell ref="P27:P32"/>
    <mergeCell ref="Q27:Q32"/>
    <mergeCell ref="D33:D36"/>
    <mergeCell ref="E33:E36"/>
    <mergeCell ref="F33:F36"/>
    <mergeCell ref="G33:G34"/>
    <mergeCell ref="J33:J36"/>
    <mergeCell ref="K33:K36"/>
    <mergeCell ref="G31:G32"/>
    <mergeCell ref="H31:H32"/>
    <mergeCell ref="I31:I32"/>
    <mergeCell ref="R27:R32"/>
    <mergeCell ref="R33:R36"/>
    <mergeCell ref="G35:G36"/>
    <mergeCell ref="A37:A42"/>
    <mergeCell ref="B37:B42"/>
    <mergeCell ref="C37:C42"/>
    <mergeCell ref="D37:D42"/>
    <mergeCell ref="E37:E42"/>
    <mergeCell ref="F37:F42"/>
    <mergeCell ref="G37:G42"/>
    <mergeCell ref="N37:N42"/>
    <mergeCell ref="O37:O42"/>
    <mergeCell ref="P37:P42"/>
    <mergeCell ref="Q37:Q42"/>
    <mergeCell ref="R37:R42"/>
    <mergeCell ref="H37:H41"/>
    <mergeCell ref="I37:I41"/>
    <mergeCell ref="J37:J42"/>
    <mergeCell ref="K37:K42"/>
    <mergeCell ref="L37:L42"/>
    <mergeCell ref="M37:M42"/>
    <mergeCell ref="A33:A36"/>
    <mergeCell ref="B33:B36"/>
    <mergeCell ref="C33:C36"/>
    <mergeCell ref="R46:R57"/>
    <mergeCell ref="G48:G49"/>
    <mergeCell ref="G50:G51"/>
    <mergeCell ref="G52:G53"/>
    <mergeCell ref="G54:G55"/>
    <mergeCell ref="G56:G57"/>
    <mergeCell ref="F43:F45"/>
    <mergeCell ref="G43:G44"/>
    <mergeCell ref="J43:J45"/>
    <mergeCell ref="K43:K45"/>
    <mergeCell ref="L43:L45"/>
    <mergeCell ref="M43:M45"/>
    <mergeCell ref="M46:M57"/>
    <mergeCell ref="N46:N57"/>
    <mergeCell ref="O46:O57"/>
    <mergeCell ref="H56:H57"/>
    <mergeCell ref="I56:I57"/>
    <mergeCell ref="L46:L57"/>
    <mergeCell ref="N43:N45"/>
    <mergeCell ref="O43:O45"/>
    <mergeCell ref="P43:P45"/>
    <mergeCell ref="Q43:Q45"/>
    <mergeCell ref="R43:R45"/>
    <mergeCell ref="M62:N62"/>
    <mergeCell ref="O59:Q59"/>
    <mergeCell ref="M59:N61"/>
    <mergeCell ref="O60:O61"/>
    <mergeCell ref="P60:Q60"/>
    <mergeCell ref="P46:P57"/>
    <mergeCell ref="A43:A45"/>
    <mergeCell ref="B43:B45"/>
    <mergeCell ref="C43:C45"/>
    <mergeCell ref="D43:D45"/>
    <mergeCell ref="E43:E45"/>
    <mergeCell ref="A46:A57"/>
    <mergeCell ref="B46:B57"/>
    <mergeCell ref="C46:C57"/>
    <mergeCell ref="D46:D57"/>
    <mergeCell ref="E46:E57"/>
    <mergeCell ref="F46:F57"/>
    <mergeCell ref="G46:G47"/>
    <mergeCell ref="J46:J57"/>
    <mergeCell ref="K46:K57"/>
    <mergeCell ref="Q46:Q5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DADD-5948-4D43-84F5-AAB714E834C2}">
  <dimension ref="A2:S79"/>
  <sheetViews>
    <sheetView topLeftCell="A60" zoomScale="50" zoomScaleNormal="50" workbookViewId="0">
      <selection activeCell="F75" sqref="F75"/>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216" t="s">
        <v>2899</v>
      </c>
    </row>
    <row r="3" spans="1:19" x14ac:dyDescent="0.25">
      <c r="M3" s="2"/>
      <c r="N3" s="2"/>
      <c r="O3" s="2"/>
      <c r="P3" s="2"/>
    </row>
    <row r="4" spans="1:19" s="4" customFormat="1" ht="5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ht="25.5" customHeigh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19" s="4" customForma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19" s="8" customFormat="1" ht="87.75" customHeight="1" x14ac:dyDescent="0.25">
      <c r="A7" s="636">
        <v>1</v>
      </c>
      <c r="B7" s="720">
        <v>1</v>
      </c>
      <c r="C7" s="720">
        <v>4</v>
      </c>
      <c r="D7" s="720">
        <v>2</v>
      </c>
      <c r="E7" s="630" t="s">
        <v>1795</v>
      </c>
      <c r="F7" s="630" t="s">
        <v>1794</v>
      </c>
      <c r="G7" s="425" t="s">
        <v>197</v>
      </c>
      <c r="H7" s="425" t="s">
        <v>693</v>
      </c>
      <c r="I7" s="79" t="s">
        <v>168</v>
      </c>
      <c r="J7" s="630" t="s">
        <v>1696</v>
      </c>
      <c r="K7" s="837" t="s">
        <v>40</v>
      </c>
      <c r="L7" s="837"/>
      <c r="M7" s="753">
        <v>7336.5</v>
      </c>
      <c r="N7" s="837"/>
      <c r="O7" s="753">
        <v>7336.5</v>
      </c>
      <c r="P7" s="837"/>
      <c r="Q7" s="719" t="s">
        <v>1695</v>
      </c>
      <c r="R7" s="719" t="s">
        <v>1694</v>
      </c>
      <c r="S7" s="12"/>
    </row>
    <row r="8" spans="1:19" s="8" customFormat="1" ht="152.25" customHeight="1" x14ac:dyDescent="0.25">
      <c r="A8" s="670"/>
      <c r="B8" s="720"/>
      <c r="C8" s="720"/>
      <c r="D8" s="720"/>
      <c r="E8" s="631"/>
      <c r="F8" s="631"/>
      <c r="G8" s="425" t="s">
        <v>1766</v>
      </c>
      <c r="H8" s="425" t="s">
        <v>991</v>
      </c>
      <c r="I8" s="79" t="s">
        <v>41</v>
      </c>
      <c r="J8" s="631"/>
      <c r="K8" s="837"/>
      <c r="L8" s="837"/>
      <c r="M8" s="753"/>
      <c r="N8" s="837"/>
      <c r="O8" s="753"/>
      <c r="P8" s="837"/>
      <c r="Q8" s="719"/>
      <c r="R8" s="719"/>
      <c r="S8" s="12"/>
    </row>
    <row r="9" spans="1:19" ht="116.25" customHeight="1" x14ac:dyDescent="0.25">
      <c r="A9" s="420">
        <v>2</v>
      </c>
      <c r="B9" s="425">
        <v>1</v>
      </c>
      <c r="C9" s="425">
        <v>4</v>
      </c>
      <c r="D9" s="425">
        <v>2</v>
      </c>
      <c r="E9" s="425" t="s">
        <v>1793</v>
      </c>
      <c r="F9" s="425" t="s">
        <v>1792</v>
      </c>
      <c r="G9" s="425" t="s">
        <v>1697</v>
      </c>
      <c r="H9" s="425" t="s">
        <v>693</v>
      </c>
      <c r="I9" s="424">
        <v>40</v>
      </c>
      <c r="J9" s="420" t="s">
        <v>1774</v>
      </c>
      <c r="K9" s="420" t="s">
        <v>53</v>
      </c>
      <c r="L9" s="428"/>
      <c r="M9" s="426">
        <v>3500</v>
      </c>
      <c r="N9" s="428"/>
      <c r="O9" s="426">
        <v>3500</v>
      </c>
      <c r="P9" s="428"/>
      <c r="Q9" s="428" t="s">
        <v>1695</v>
      </c>
      <c r="R9" s="428" t="s">
        <v>1694</v>
      </c>
      <c r="S9" s="13"/>
    </row>
    <row r="10" spans="1:19" ht="128.25" customHeight="1" x14ac:dyDescent="0.25">
      <c r="A10" s="656">
        <v>2</v>
      </c>
      <c r="B10" s="630">
        <v>1</v>
      </c>
      <c r="C10" s="630">
        <v>4</v>
      </c>
      <c r="D10" s="630">
        <v>2</v>
      </c>
      <c r="E10" s="719" t="s">
        <v>1793</v>
      </c>
      <c r="F10" s="719" t="s">
        <v>1792</v>
      </c>
      <c r="G10" s="425" t="s">
        <v>1697</v>
      </c>
      <c r="H10" s="425" t="s">
        <v>693</v>
      </c>
      <c r="I10" s="424">
        <v>98</v>
      </c>
      <c r="J10" s="630" t="s">
        <v>1774</v>
      </c>
      <c r="K10" s="630" t="s">
        <v>53</v>
      </c>
      <c r="L10" s="630"/>
      <c r="M10" s="717">
        <v>3350</v>
      </c>
      <c r="N10" s="630"/>
      <c r="O10" s="717">
        <v>3350</v>
      </c>
      <c r="P10" s="630"/>
      <c r="Q10" s="630" t="s">
        <v>1695</v>
      </c>
      <c r="R10" s="630" t="s">
        <v>1694</v>
      </c>
      <c r="S10" s="13"/>
    </row>
    <row r="11" spans="1:19" ht="128.25" customHeight="1" x14ac:dyDescent="0.25">
      <c r="A11" s="656"/>
      <c r="B11" s="631"/>
      <c r="C11" s="631"/>
      <c r="D11" s="631"/>
      <c r="E11" s="719"/>
      <c r="F11" s="719"/>
      <c r="G11" s="425" t="s">
        <v>1766</v>
      </c>
      <c r="H11" s="425" t="s">
        <v>991</v>
      </c>
      <c r="I11" s="424">
        <v>1</v>
      </c>
      <c r="J11" s="631"/>
      <c r="K11" s="631"/>
      <c r="L11" s="631"/>
      <c r="M11" s="718"/>
      <c r="N11" s="631"/>
      <c r="O11" s="718"/>
      <c r="P11" s="631"/>
      <c r="Q11" s="631"/>
      <c r="R11" s="631"/>
      <c r="S11" s="13"/>
    </row>
    <row r="12" spans="1:19" ht="104.25" customHeight="1" x14ac:dyDescent="0.25">
      <c r="A12" s="656">
        <v>3</v>
      </c>
      <c r="B12" s="630">
        <v>1</v>
      </c>
      <c r="C12" s="630">
        <v>4</v>
      </c>
      <c r="D12" s="630">
        <v>5</v>
      </c>
      <c r="E12" s="630" t="s">
        <v>1791</v>
      </c>
      <c r="F12" s="630" t="s">
        <v>1790</v>
      </c>
      <c r="G12" s="425" t="s">
        <v>1697</v>
      </c>
      <c r="H12" s="425" t="s">
        <v>693</v>
      </c>
      <c r="I12" s="424">
        <v>38</v>
      </c>
      <c r="J12" s="630" t="s">
        <v>1774</v>
      </c>
      <c r="K12" s="630" t="s">
        <v>53</v>
      </c>
      <c r="L12" s="630"/>
      <c r="M12" s="717">
        <v>3630</v>
      </c>
      <c r="N12" s="630"/>
      <c r="O12" s="717">
        <v>3630</v>
      </c>
      <c r="P12" s="630"/>
      <c r="Q12" s="719" t="s">
        <v>1695</v>
      </c>
      <c r="R12" s="719" t="s">
        <v>1694</v>
      </c>
      <c r="S12" s="13"/>
    </row>
    <row r="13" spans="1:19" ht="111" customHeight="1" x14ac:dyDescent="0.25">
      <c r="A13" s="656"/>
      <c r="B13" s="631"/>
      <c r="C13" s="631"/>
      <c r="D13" s="631"/>
      <c r="E13" s="631"/>
      <c r="F13" s="631"/>
      <c r="G13" s="425" t="s">
        <v>1766</v>
      </c>
      <c r="H13" s="425" t="s">
        <v>991</v>
      </c>
      <c r="I13" s="424">
        <v>1</v>
      </c>
      <c r="J13" s="631"/>
      <c r="K13" s="631"/>
      <c r="L13" s="631"/>
      <c r="M13" s="718"/>
      <c r="N13" s="631"/>
      <c r="O13" s="718"/>
      <c r="P13" s="631"/>
      <c r="Q13" s="719"/>
      <c r="R13" s="719"/>
      <c r="S13" s="13"/>
    </row>
    <row r="14" spans="1:19" ht="89.25" customHeight="1" x14ac:dyDescent="0.25">
      <c r="A14" s="656">
        <v>4</v>
      </c>
      <c r="B14" s="630">
        <v>1</v>
      </c>
      <c r="C14" s="630">
        <v>4</v>
      </c>
      <c r="D14" s="630">
        <v>2</v>
      </c>
      <c r="E14" s="630" t="s">
        <v>1789</v>
      </c>
      <c r="F14" s="630" t="s">
        <v>1788</v>
      </c>
      <c r="G14" s="425" t="s">
        <v>1697</v>
      </c>
      <c r="H14" s="425" t="s">
        <v>693</v>
      </c>
      <c r="I14" s="424">
        <v>90</v>
      </c>
      <c r="J14" s="630" t="s">
        <v>1774</v>
      </c>
      <c r="K14" s="636" t="s">
        <v>53</v>
      </c>
      <c r="L14" s="636"/>
      <c r="M14" s="693">
        <v>3526</v>
      </c>
      <c r="N14" s="636"/>
      <c r="O14" s="693">
        <v>3526</v>
      </c>
      <c r="P14" s="636"/>
      <c r="Q14" s="630" t="s">
        <v>1695</v>
      </c>
      <c r="R14" s="630" t="s">
        <v>1694</v>
      </c>
      <c r="S14" s="13"/>
    </row>
    <row r="15" spans="1:19" ht="89.25" customHeight="1" x14ac:dyDescent="0.25">
      <c r="A15" s="656"/>
      <c r="B15" s="631"/>
      <c r="C15" s="631"/>
      <c r="D15" s="631"/>
      <c r="E15" s="631"/>
      <c r="F15" s="631"/>
      <c r="G15" s="425" t="s">
        <v>1766</v>
      </c>
      <c r="H15" s="425" t="s">
        <v>991</v>
      </c>
      <c r="I15" s="424">
        <v>1</v>
      </c>
      <c r="J15" s="631"/>
      <c r="K15" s="637"/>
      <c r="L15" s="637"/>
      <c r="M15" s="695"/>
      <c r="N15" s="637"/>
      <c r="O15" s="695"/>
      <c r="P15" s="637"/>
      <c r="Q15" s="631"/>
      <c r="R15" s="631"/>
      <c r="S15" s="13"/>
    </row>
    <row r="16" spans="1:19" ht="156" customHeight="1" x14ac:dyDescent="0.25">
      <c r="A16" s="656">
        <v>5</v>
      </c>
      <c r="B16" s="630">
        <v>1</v>
      </c>
      <c r="C16" s="630">
        <v>4</v>
      </c>
      <c r="D16" s="630">
        <v>2</v>
      </c>
      <c r="E16" s="719" t="s">
        <v>1787</v>
      </c>
      <c r="F16" s="719" t="s">
        <v>1786</v>
      </c>
      <c r="G16" s="420" t="s">
        <v>1697</v>
      </c>
      <c r="H16" s="420" t="s">
        <v>693</v>
      </c>
      <c r="I16" s="420">
        <v>50</v>
      </c>
      <c r="J16" s="719" t="s">
        <v>1785</v>
      </c>
      <c r="K16" s="630" t="s">
        <v>53</v>
      </c>
      <c r="L16" s="630"/>
      <c r="M16" s="717">
        <v>2600</v>
      </c>
      <c r="N16" s="630"/>
      <c r="O16" s="717">
        <v>2600</v>
      </c>
      <c r="P16" s="630"/>
      <c r="Q16" s="719" t="s">
        <v>1695</v>
      </c>
      <c r="R16" s="719" t="s">
        <v>1694</v>
      </c>
      <c r="S16" s="13"/>
    </row>
    <row r="17" spans="1:19" ht="166.5" customHeight="1" x14ac:dyDescent="0.25">
      <c r="A17" s="656"/>
      <c r="B17" s="631"/>
      <c r="C17" s="631"/>
      <c r="D17" s="631"/>
      <c r="E17" s="719"/>
      <c r="F17" s="719"/>
      <c r="G17" s="425" t="s">
        <v>1766</v>
      </c>
      <c r="H17" s="425" t="s">
        <v>991</v>
      </c>
      <c r="I17" s="425">
        <v>1</v>
      </c>
      <c r="J17" s="719"/>
      <c r="K17" s="631"/>
      <c r="L17" s="631"/>
      <c r="M17" s="718"/>
      <c r="N17" s="631"/>
      <c r="O17" s="718"/>
      <c r="P17" s="631"/>
      <c r="Q17" s="719"/>
      <c r="R17" s="719"/>
      <c r="S17" s="13"/>
    </row>
    <row r="18" spans="1:19" ht="147" customHeight="1" x14ac:dyDescent="0.25">
      <c r="A18" s="630">
        <v>6</v>
      </c>
      <c r="B18" s="630">
        <v>1</v>
      </c>
      <c r="C18" s="630">
        <v>4</v>
      </c>
      <c r="D18" s="630">
        <v>5</v>
      </c>
      <c r="E18" s="630" t="s">
        <v>1784</v>
      </c>
      <c r="F18" s="630" t="s">
        <v>1783</v>
      </c>
      <c r="G18" s="420" t="s">
        <v>1697</v>
      </c>
      <c r="H18" s="420" t="s">
        <v>693</v>
      </c>
      <c r="I18" s="420">
        <v>52</v>
      </c>
      <c r="J18" s="630" t="s">
        <v>1782</v>
      </c>
      <c r="K18" s="630" t="s">
        <v>53</v>
      </c>
      <c r="L18" s="630"/>
      <c r="M18" s="717">
        <v>2193.8000000000002</v>
      </c>
      <c r="N18" s="630"/>
      <c r="O18" s="717">
        <v>2193.8000000000002</v>
      </c>
      <c r="P18" s="630"/>
      <c r="Q18" s="630" t="s">
        <v>1695</v>
      </c>
      <c r="R18" s="630" t="s">
        <v>1694</v>
      </c>
      <c r="S18" s="13"/>
    </row>
    <row r="19" spans="1:19" ht="126.75" customHeight="1" x14ac:dyDescent="0.25">
      <c r="A19" s="656"/>
      <c r="B19" s="631"/>
      <c r="C19" s="631"/>
      <c r="D19" s="631"/>
      <c r="E19" s="631"/>
      <c r="F19" s="631"/>
      <c r="G19" s="425" t="s">
        <v>1766</v>
      </c>
      <c r="H19" s="425" t="s">
        <v>991</v>
      </c>
      <c r="I19" s="425">
        <v>1</v>
      </c>
      <c r="J19" s="631"/>
      <c r="K19" s="631"/>
      <c r="L19" s="631"/>
      <c r="M19" s="718"/>
      <c r="N19" s="631"/>
      <c r="O19" s="718"/>
      <c r="P19" s="631"/>
      <c r="Q19" s="631"/>
      <c r="R19" s="631"/>
      <c r="S19" s="13"/>
    </row>
    <row r="20" spans="1:19" ht="101.25" customHeight="1" x14ac:dyDescent="0.25">
      <c r="A20" s="656">
        <v>7</v>
      </c>
      <c r="B20" s="630">
        <v>1</v>
      </c>
      <c r="C20" s="630">
        <v>4</v>
      </c>
      <c r="D20" s="630">
        <v>2</v>
      </c>
      <c r="E20" s="630" t="s">
        <v>1781</v>
      </c>
      <c r="F20" s="630" t="s">
        <v>1780</v>
      </c>
      <c r="G20" s="420" t="s">
        <v>1779</v>
      </c>
      <c r="H20" s="420" t="s">
        <v>693</v>
      </c>
      <c r="I20" s="423">
        <v>340</v>
      </c>
      <c r="J20" s="630" t="s">
        <v>1696</v>
      </c>
      <c r="K20" s="630" t="s">
        <v>38</v>
      </c>
      <c r="L20" s="630"/>
      <c r="M20" s="717">
        <v>62006.81</v>
      </c>
      <c r="N20" s="630"/>
      <c r="O20" s="717">
        <v>62006.81</v>
      </c>
      <c r="P20" s="630"/>
      <c r="Q20" s="630" t="s">
        <v>1695</v>
      </c>
      <c r="R20" s="630" t="s">
        <v>1694</v>
      </c>
      <c r="S20" s="13"/>
    </row>
    <row r="21" spans="1:19" ht="85.5" customHeight="1" x14ac:dyDescent="0.25">
      <c r="A21" s="656"/>
      <c r="B21" s="656"/>
      <c r="C21" s="656"/>
      <c r="D21" s="656"/>
      <c r="E21" s="656"/>
      <c r="F21" s="656"/>
      <c r="G21" s="420" t="s">
        <v>1702</v>
      </c>
      <c r="H21" s="420" t="s">
        <v>693</v>
      </c>
      <c r="I21" s="423">
        <v>340</v>
      </c>
      <c r="J21" s="656"/>
      <c r="K21" s="656"/>
      <c r="L21" s="656"/>
      <c r="M21" s="733"/>
      <c r="N21" s="656"/>
      <c r="O21" s="733"/>
      <c r="P21" s="656"/>
      <c r="Q21" s="656"/>
      <c r="R21" s="656"/>
      <c r="S21" s="13"/>
    </row>
    <row r="22" spans="1:19" ht="84.75" customHeight="1" x14ac:dyDescent="0.25">
      <c r="A22" s="656"/>
      <c r="B22" s="656"/>
      <c r="C22" s="656"/>
      <c r="D22" s="656"/>
      <c r="E22" s="656"/>
      <c r="F22" s="656"/>
      <c r="G22" s="420" t="s">
        <v>1700</v>
      </c>
      <c r="H22" s="420" t="s">
        <v>991</v>
      </c>
      <c r="I22" s="423">
        <v>1</v>
      </c>
      <c r="J22" s="656"/>
      <c r="K22" s="656"/>
      <c r="L22" s="656"/>
      <c r="M22" s="733"/>
      <c r="N22" s="656"/>
      <c r="O22" s="733"/>
      <c r="P22" s="656"/>
      <c r="Q22" s="656"/>
      <c r="R22" s="656"/>
      <c r="S22" s="13"/>
    </row>
    <row r="23" spans="1:19" ht="86.25" customHeight="1" x14ac:dyDescent="0.25">
      <c r="A23" s="656"/>
      <c r="B23" s="631"/>
      <c r="C23" s="631"/>
      <c r="D23" s="631"/>
      <c r="E23" s="631"/>
      <c r="F23" s="631"/>
      <c r="G23" s="420" t="s">
        <v>1778</v>
      </c>
      <c r="H23" s="420" t="s">
        <v>991</v>
      </c>
      <c r="I23" s="423">
        <v>1</v>
      </c>
      <c r="J23" s="631"/>
      <c r="K23" s="631"/>
      <c r="L23" s="631"/>
      <c r="M23" s="718"/>
      <c r="N23" s="631"/>
      <c r="O23" s="718"/>
      <c r="P23" s="631"/>
      <c r="Q23" s="631"/>
      <c r="R23" s="631"/>
      <c r="S23" s="13"/>
    </row>
    <row r="24" spans="1:19" ht="68.25" customHeight="1" x14ac:dyDescent="0.25">
      <c r="A24" s="636">
        <v>8</v>
      </c>
      <c r="B24" s="827">
        <v>1</v>
      </c>
      <c r="C24" s="827">
        <v>4</v>
      </c>
      <c r="D24" s="719">
        <v>5</v>
      </c>
      <c r="E24" s="719" t="s">
        <v>1777</v>
      </c>
      <c r="F24" s="719" t="s">
        <v>1776</v>
      </c>
      <c r="G24" s="630" t="s">
        <v>1775</v>
      </c>
      <c r="H24" s="425" t="s">
        <v>991</v>
      </c>
      <c r="I24" s="425">
        <v>1</v>
      </c>
      <c r="J24" s="719" t="s">
        <v>1774</v>
      </c>
      <c r="K24" s="630" t="s">
        <v>43</v>
      </c>
      <c r="L24" s="630"/>
      <c r="M24" s="717">
        <v>5852.6</v>
      </c>
      <c r="N24" s="630"/>
      <c r="O24" s="717">
        <v>5852.6</v>
      </c>
      <c r="P24" s="630"/>
      <c r="Q24" s="719" t="s">
        <v>1695</v>
      </c>
      <c r="R24" s="719" t="s">
        <v>1694</v>
      </c>
    </row>
    <row r="25" spans="1:19" ht="70.5" customHeight="1" x14ac:dyDescent="0.25">
      <c r="A25" s="670"/>
      <c r="B25" s="828"/>
      <c r="C25" s="828"/>
      <c r="D25" s="719"/>
      <c r="E25" s="719"/>
      <c r="F25" s="719"/>
      <c r="G25" s="631"/>
      <c r="H25" s="425" t="s">
        <v>693</v>
      </c>
      <c r="I25" s="425">
        <v>18</v>
      </c>
      <c r="J25" s="719"/>
      <c r="K25" s="656"/>
      <c r="L25" s="656"/>
      <c r="M25" s="733"/>
      <c r="N25" s="656"/>
      <c r="O25" s="733"/>
      <c r="P25" s="656"/>
      <c r="Q25" s="719"/>
      <c r="R25" s="719"/>
    </row>
    <row r="26" spans="1:19" ht="68.25" customHeight="1" x14ac:dyDescent="0.25">
      <c r="A26" s="670"/>
      <c r="B26" s="829"/>
      <c r="C26" s="829"/>
      <c r="D26" s="719"/>
      <c r="E26" s="719"/>
      <c r="F26" s="719"/>
      <c r="G26" s="425" t="s">
        <v>1766</v>
      </c>
      <c r="H26" s="425" t="s">
        <v>991</v>
      </c>
      <c r="I26" s="425">
        <v>1</v>
      </c>
      <c r="J26" s="719"/>
      <c r="K26" s="631"/>
      <c r="L26" s="631"/>
      <c r="M26" s="718"/>
      <c r="N26" s="631"/>
      <c r="O26" s="718"/>
      <c r="P26" s="631"/>
      <c r="Q26" s="719"/>
      <c r="R26" s="719"/>
    </row>
    <row r="27" spans="1:19" ht="90.75" customHeight="1" x14ac:dyDescent="0.25">
      <c r="A27" s="636">
        <v>9</v>
      </c>
      <c r="B27" s="720">
        <v>1</v>
      </c>
      <c r="C27" s="720">
        <v>4</v>
      </c>
      <c r="D27" s="720">
        <v>2</v>
      </c>
      <c r="E27" s="630" t="s">
        <v>1773</v>
      </c>
      <c r="F27" s="630" t="s">
        <v>1772</v>
      </c>
      <c r="G27" s="424" t="s">
        <v>230</v>
      </c>
      <c r="H27" s="425" t="s">
        <v>693</v>
      </c>
      <c r="I27" s="425">
        <v>15</v>
      </c>
      <c r="J27" s="630" t="s">
        <v>1750</v>
      </c>
      <c r="K27" s="719" t="s">
        <v>45</v>
      </c>
      <c r="L27" s="719"/>
      <c r="M27" s="753">
        <v>23626.49</v>
      </c>
      <c r="N27" s="719"/>
      <c r="O27" s="753">
        <v>23626.49</v>
      </c>
      <c r="P27" s="719"/>
      <c r="Q27" s="630" t="s">
        <v>1695</v>
      </c>
      <c r="R27" s="630" t="s">
        <v>1694</v>
      </c>
    </row>
    <row r="28" spans="1:19" ht="113.25" customHeight="1" x14ac:dyDescent="0.25">
      <c r="A28" s="670"/>
      <c r="B28" s="720"/>
      <c r="C28" s="720"/>
      <c r="D28" s="720"/>
      <c r="E28" s="631"/>
      <c r="F28" s="631"/>
      <c r="G28" s="424" t="s">
        <v>1766</v>
      </c>
      <c r="H28" s="424" t="s">
        <v>991</v>
      </c>
      <c r="I28" s="424">
        <v>1</v>
      </c>
      <c r="J28" s="631"/>
      <c r="K28" s="719"/>
      <c r="L28" s="719"/>
      <c r="M28" s="753"/>
      <c r="N28" s="719"/>
      <c r="O28" s="753"/>
      <c r="P28" s="719"/>
      <c r="Q28" s="631"/>
      <c r="R28" s="631"/>
    </row>
    <row r="29" spans="1:19" s="8" customFormat="1" ht="252.75" customHeight="1" x14ac:dyDescent="0.25">
      <c r="A29" s="420">
        <v>10</v>
      </c>
      <c r="B29" s="420">
        <v>1</v>
      </c>
      <c r="C29" s="420">
        <v>4</v>
      </c>
      <c r="D29" s="420">
        <v>2</v>
      </c>
      <c r="E29" s="425" t="s">
        <v>1724</v>
      </c>
      <c r="F29" s="425" t="s">
        <v>1771</v>
      </c>
      <c r="G29" s="425" t="s">
        <v>230</v>
      </c>
      <c r="H29" s="425" t="s">
        <v>693</v>
      </c>
      <c r="I29" s="425">
        <v>10</v>
      </c>
      <c r="J29" s="425" t="s">
        <v>1770</v>
      </c>
      <c r="K29" s="420" t="s">
        <v>45</v>
      </c>
      <c r="L29" s="420"/>
      <c r="M29" s="498">
        <v>8162.29</v>
      </c>
      <c r="N29" s="420"/>
      <c r="O29" s="498">
        <v>8162.29</v>
      </c>
      <c r="P29" s="420"/>
      <c r="Q29" s="425" t="s">
        <v>1695</v>
      </c>
      <c r="R29" s="425" t="s">
        <v>1694</v>
      </c>
    </row>
    <row r="30" spans="1:19" ht="60" customHeight="1" x14ac:dyDescent="0.25">
      <c r="A30" s="1008">
        <v>11</v>
      </c>
      <c r="B30" s="630">
        <v>1</v>
      </c>
      <c r="C30" s="630">
        <v>4</v>
      </c>
      <c r="D30" s="630">
        <v>2</v>
      </c>
      <c r="E30" s="630" t="s">
        <v>1769</v>
      </c>
      <c r="F30" s="630" t="s">
        <v>1768</v>
      </c>
      <c r="G30" s="630" t="s">
        <v>44</v>
      </c>
      <c r="H30" s="425" t="s">
        <v>991</v>
      </c>
      <c r="I30" s="425">
        <v>2</v>
      </c>
      <c r="J30" s="630" t="s">
        <v>1767</v>
      </c>
      <c r="K30" s="630" t="s">
        <v>43</v>
      </c>
      <c r="L30" s="630"/>
      <c r="M30" s="717">
        <v>6708.4</v>
      </c>
      <c r="N30" s="630"/>
      <c r="O30" s="717">
        <v>6708.4</v>
      </c>
      <c r="P30" s="630"/>
      <c r="Q30" s="630" t="s">
        <v>1695</v>
      </c>
      <c r="R30" s="630" t="s">
        <v>1694</v>
      </c>
    </row>
    <row r="31" spans="1:19" ht="58.5" customHeight="1" x14ac:dyDescent="0.25">
      <c r="A31" s="1008"/>
      <c r="B31" s="656"/>
      <c r="C31" s="656"/>
      <c r="D31" s="656"/>
      <c r="E31" s="656"/>
      <c r="F31" s="656"/>
      <c r="G31" s="631"/>
      <c r="H31" s="425" t="s">
        <v>693</v>
      </c>
      <c r="I31" s="425">
        <v>40</v>
      </c>
      <c r="J31" s="656"/>
      <c r="K31" s="656"/>
      <c r="L31" s="656"/>
      <c r="M31" s="733"/>
      <c r="N31" s="656"/>
      <c r="O31" s="733"/>
      <c r="P31" s="656"/>
      <c r="Q31" s="656"/>
      <c r="R31" s="656"/>
    </row>
    <row r="32" spans="1:19" ht="85.5" customHeight="1" x14ac:dyDescent="0.25">
      <c r="A32" s="1008"/>
      <c r="B32" s="631"/>
      <c r="C32" s="631"/>
      <c r="D32" s="631"/>
      <c r="E32" s="631"/>
      <c r="F32" s="631"/>
      <c r="G32" s="421" t="s">
        <v>1766</v>
      </c>
      <c r="H32" s="425" t="s">
        <v>991</v>
      </c>
      <c r="I32" s="425">
        <v>1</v>
      </c>
      <c r="J32" s="631"/>
      <c r="K32" s="631"/>
      <c r="L32" s="631"/>
      <c r="M32" s="718"/>
      <c r="N32" s="631"/>
      <c r="O32" s="718"/>
      <c r="P32" s="631"/>
      <c r="Q32" s="631"/>
      <c r="R32" s="631"/>
    </row>
    <row r="33" spans="1:18" ht="269.25" customHeight="1" x14ac:dyDescent="0.25">
      <c r="A33" s="423">
        <v>12</v>
      </c>
      <c r="B33" s="424">
        <v>1</v>
      </c>
      <c r="C33" s="424">
        <v>4</v>
      </c>
      <c r="D33" s="424">
        <v>2</v>
      </c>
      <c r="E33" s="425" t="s">
        <v>1765</v>
      </c>
      <c r="F33" s="425" t="s">
        <v>1764</v>
      </c>
      <c r="G33" s="424" t="s">
        <v>979</v>
      </c>
      <c r="H33" s="424" t="s">
        <v>991</v>
      </c>
      <c r="I33" s="424">
        <v>10</v>
      </c>
      <c r="J33" s="425" t="s">
        <v>1763</v>
      </c>
      <c r="K33" s="424" t="s">
        <v>45</v>
      </c>
      <c r="L33" s="424"/>
      <c r="M33" s="427">
        <v>49200</v>
      </c>
      <c r="N33" s="424"/>
      <c r="O33" s="427">
        <v>49200</v>
      </c>
      <c r="P33" s="424"/>
      <c r="Q33" s="425" t="s">
        <v>1695</v>
      </c>
      <c r="R33" s="425" t="s">
        <v>1694</v>
      </c>
    </row>
    <row r="34" spans="1:18" ht="95.25" customHeight="1" x14ac:dyDescent="0.25">
      <c r="A34" s="636">
        <v>13</v>
      </c>
      <c r="B34" s="636">
        <v>1</v>
      </c>
      <c r="C34" s="636">
        <v>4</v>
      </c>
      <c r="D34" s="636">
        <v>2</v>
      </c>
      <c r="E34" s="630" t="s">
        <v>1762</v>
      </c>
      <c r="F34" s="630" t="s">
        <v>1761</v>
      </c>
      <c r="G34" s="424" t="s">
        <v>1760</v>
      </c>
      <c r="H34" s="424" t="s">
        <v>991</v>
      </c>
      <c r="I34" s="424">
        <v>10</v>
      </c>
      <c r="J34" s="630" t="s">
        <v>1759</v>
      </c>
      <c r="K34" s="636" t="s">
        <v>45</v>
      </c>
      <c r="L34" s="636"/>
      <c r="M34" s="693">
        <v>109040</v>
      </c>
      <c r="N34" s="636"/>
      <c r="O34" s="693">
        <v>109040</v>
      </c>
      <c r="P34" s="636"/>
      <c r="Q34" s="630" t="s">
        <v>1695</v>
      </c>
      <c r="R34" s="630" t="s">
        <v>1694</v>
      </c>
    </row>
    <row r="35" spans="1:18" ht="75" customHeight="1" x14ac:dyDescent="0.25">
      <c r="A35" s="670"/>
      <c r="B35" s="637"/>
      <c r="C35" s="637"/>
      <c r="D35" s="637"/>
      <c r="E35" s="631"/>
      <c r="F35" s="631"/>
      <c r="G35" s="424" t="s">
        <v>1758</v>
      </c>
      <c r="H35" s="424" t="s">
        <v>991</v>
      </c>
      <c r="I35" s="424">
        <v>16</v>
      </c>
      <c r="J35" s="631"/>
      <c r="K35" s="637"/>
      <c r="L35" s="637"/>
      <c r="M35" s="695"/>
      <c r="N35" s="637"/>
      <c r="O35" s="695"/>
      <c r="P35" s="637"/>
      <c r="Q35" s="631"/>
      <c r="R35" s="631"/>
    </row>
    <row r="36" spans="1:18" s="20" customFormat="1" ht="75" customHeight="1" x14ac:dyDescent="0.25">
      <c r="A36" s="636">
        <v>14</v>
      </c>
      <c r="B36" s="636">
        <v>1</v>
      </c>
      <c r="C36" s="636">
        <v>4</v>
      </c>
      <c r="D36" s="636">
        <v>2</v>
      </c>
      <c r="E36" s="636" t="s">
        <v>1711</v>
      </c>
      <c r="F36" s="630" t="s">
        <v>1757</v>
      </c>
      <c r="G36" s="636" t="s">
        <v>457</v>
      </c>
      <c r="H36" s="424" t="s">
        <v>1318</v>
      </c>
      <c r="I36" s="424">
        <v>2</v>
      </c>
      <c r="J36" s="630" t="s">
        <v>1708</v>
      </c>
      <c r="K36" s="636" t="s">
        <v>38</v>
      </c>
      <c r="L36" s="636"/>
      <c r="M36" s="693">
        <f>5585.01+12000+9000</f>
        <v>26585.010000000002</v>
      </c>
      <c r="N36" s="636"/>
      <c r="O36" s="693">
        <f>5585.01+12000+9000</f>
        <v>26585.010000000002</v>
      </c>
      <c r="P36" s="636"/>
      <c r="Q36" s="630" t="s">
        <v>1695</v>
      </c>
      <c r="R36" s="630" t="s">
        <v>1694</v>
      </c>
    </row>
    <row r="37" spans="1:18" s="20" customFormat="1" ht="63" customHeight="1" x14ac:dyDescent="0.25">
      <c r="A37" s="670"/>
      <c r="B37" s="670"/>
      <c r="C37" s="670"/>
      <c r="D37" s="670"/>
      <c r="E37" s="670"/>
      <c r="F37" s="670"/>
      <c r="G37" s="637"/>
      <c r="H37" s="424" t="s">
        <v>693</v>
      </c>
      <c r="I37" s="424">
        <v>48</v>
      </c>
      <c r="J37" s="670"/>
      <c r="K37" s="670"/>
      <c r="L37" s="670"/>
      <c r="M37" s="694"/>
      <c r="N37" s="670"/>
      <c r="O37" s="694"/>
      <c r="P37" s="670"/>
      <c r="Q37" s="656"/>
      <c r="R37" s="656"/>
    </row>
    <row r="38" spans="1:18" s="20" customFormat="1" ht="63" customHeight="1" x14ac:dyDescent="0.25">
      <c r="A38" s="670"/>
      <c r="B38" s="670"/>
      <c r="C38" s="670"/>
      <c r="D38" s="670"/>
      <c r="E38" s="670"/>
      <c r="F38" s="670"/>
      <c r="G38" s="424" t="s">
        <v>1697</v>
      </c>
      <c r="H38" s="424" t="s">
        <v>693</v>
      </c>
      <c r="I38" s="424">
        <v>25</v>
      </c>
      <c r="J38" s="670"/>
      <c r="K38" s="670"/>
      <c r="L38" s="670"/>
      <c r="M38" s="694"/>
      <c r="N38" s="670"/>
      <c r="O38" s="694"/>
      <c r="P38" s="670"/>
      <c r="Q38" s="656"/>
      <c r="R38" s="656"/>
    </row>
    <row r="39" spans="1:18" s="20" customFormat="1" ht="63" customHeight="1" x14ac:dyDescent="0.25">
      <c r="A39" s="670"/>
      <c r="B39" s="670"/>
      <c r="C39" s="670"/>
      <c r="D39" s="670"/>
      <c r="E39" s="670"/>
      <c r="F39" s="670"/>
      <c r="G39" s="424" t="s">
        <v>1345</v>
      </c>
      <c r="H39" s="424" t="s">
        <v>991</v>
      </c>
      <c r="I39" s="424">
        <v>1</v>
      </c>
      <c r="J39" s="670"/>
      <c r="K39" s="670"/>
      <c r="L39" s="670"/>
      <c r="M39" s="694"/>
      <c r="N39" s="670"/>
      <c r="O39" s="694"/>
      <c r="P39" s="670"/>
      <c r="Q39" s="656"/>
      <c r="R39" s="656"/>
    </row>
    <row r="40" spans="1:18" s="20" customFormat="1" ht="67.5" customHeight="1" x14ac:dyDescent="0.25">
      <c r="A40" s="670"/>
      <c r="B40" s="637"/>
      <c r="C40" s="637"/>
      <c r="D40" s="637"/>
      <c r="E40" s="637"/>
      <c r="F40" s="637"/>
      <c r="G40" s="424" t="s">
        <v>1756</v>
      </c>
      <c r="H40" s="424" t="s">
        <v>124</v>
      </c>
      <c r="I40" s="424">
        <v>100</v>
      </c>
      <c r="J40" s="637"/>
      <c r="K40" s="637"/>
      <c r="L40" s="637"/>
      <c r="M40" s="695"/>
      <c r="N40" s="637"/>
      <c r="O40" s="695"/>
      <c r="P40" s="637"/>
      <c r="Q40" s="631"/>
      <c r="R40" s="631"/>
    </row>
    <row r="41" spans="1:18" s="20" customFormat="1" ht="192.75" customHeight="1" x14ac:dyDescent="0.25">
      <c r="A41" s="423">
        <v>15</v>
      </c>
      <c r="B41" s="424">
        <v>1</v>
      </c>
      <c r="C41" s="424">
        <v>4</v>
      </c>
      <c r="D41" s="424">
        <v>2</v>
      </c>
      <c r="E41" s="425" t="s">
        <v>1755</v>
      </c>
      <c r="F41" s="425" t="s">
        <v>1754</v>
      </c>
      <c r="G41" s="424" t="s">
        <v>1697</v>
      </c>
      <c r="H41" s="424" t="s">
        <v>693</v>
      </c>
      <c r="I41" s="424">
        <v>45</v>
      </c>
      <c r="J41" s="425" t="s">
        <v>1753</v>
      </c>
      <c r="K41" s="424" t="s">
        <v>38</v>
      </c>
      <c r="L41" s="438"/>
      <c r="M41" s="427">
        <v>4257.24</v>
      </c>
      <c r="N41" s="438"/>
      <c r="O41" s="427">
        <v>4257.24</v>
      </c>
      <c r="P41" s="438"/>
      <c r="Q41" s="425" t="s">
        <v>1695</v>
      </c>
      <c r="R41" s="425" t="s">
        <v>1694</v>
      </c>
    </row>
    <row r="42" spans="1:18" s="20" customFormat="1" ht="247.5" customHeight="1" x14ac:dyDescent="0.25">
      <c r="A42" s="425">
        <v>16</v>
      </c>
      <c r="B42" s="425">
        <v>1</v>
      </c>
      <c r="C42" s="425">
        <v>4</v>
      </c>
      <c r="D42" s="425">
        <v>5</v>
      </c>
      <c r="E42" s="425" t="s">
        <v>1752</v>
      </c>
      <c r="F42" s="425" t="s">
        <v>1751</v>
      </c>
      <c r="G42" s="425" t="s">
        <v>230</v>
      </c>
      <c r="H42" s="425" t="s">
        <v>693</v>
      </c>
      <c r="I42" s="425">
        <v>14</v>
      </c>
      <c r="J42" s="425" t="s">
        <v>1750</v>
      </c>
      <c r="K42" s="425" t="s">
        <v>38</v>
      </c>
      <c r="L42" s="425"/>
      <c r="M42" s="429">
        <v>21015.119999999999</v>
      </c>
      <c r="N42" s="425"/>
      <c r="O42" s="429">
        <v>21015.119999999999</v>
      </c>
      <c r="P42" s="425"/>
      <c r="Q42" s="425" t="s">
        <v>1695</v>
      </c>
      <c r="R42" s="425" t="s">
        <v>1694</v>
      </c>
    </row>
    <row r="43" spans="1:18" s="230" customFormat="1" ht="174.75" customHeight="1" x14ac:dyDescent="0.25">
      <c r="A43" s="425">
        <v>17</v>
      </c>
      <c r="B43" s="425">
        <v>1</v>
      </c>
      <c r="C43" s="425">
        <v>4</v>
      </c>
      <c r="D43" s="425">
        <v>2</v>
      </c>
      <c r="E43" s="425" t="s">
        <v>1749</v>
      </c>
      <c r="F43" s="425" t="s">
        <v>1748</v>
      </c>
      <c r="G43" s="425" t="s">
        <v>1697</v>
      </c>
      <c r="H43" s="425" t="s">
        <v>693</v>
      </c>
      <c r="I43" s="425">
        <v>79</v>
      </c>
      <c r="J43" s="425" t="s">
        <v>1696</v>
      </c>
      <c r="K43" s="425" t="s">
        <v>53</v>
      </c>
      <c r="L43" s="425"/>
      <c r="M43" s="429">
        <v>4200</v>
      </c>
      <c r="N43" s="425"/>
      <c r="O43" s="429">
        <v>4200</v>
      </c>
      <c r="P43" s="425"/>
      <c r="Q43" s="425" t="s">
        <v>1695</v>
      </c>
      <c r="R43" s="425" t="s">
        <v>1694</v>
      </c>
    </row>
    <row r="44" spans="1:18" s="230" customFormat="1" ht="303.75" customHeight="1" x14ac:dyDescent="0.25">
      <c r="A44" s="425">
        <v>18</v>
      </c>
      <c r="B44" s="425">
        <v>1</v>
      </c>
      <c r="C44" s="425">
        <v>4</v>
      </c>
      <c r="D44" s="425">
        <v>2</v>
      </c>
      <c r="E44" s="425" t="s">
        <v>1747</v>
      </c>
      <c r="F44" s="425" t="s">
        <v>1746</v>
      </c>
      <c r="G44" s="425" t="s">
        <v>1697</v>
      </c>
      <c r="H44" s="425" t="s">
        <v>693</v>
      </c>
      <c r="I44" s="425">
        <v>60</v>
      </c>
      <c r="J44" s="425" t="s">
        <v>1696</v>
      </c>
      <c r="K44" s="425"/>
      <c r="L44" s="425" t="s">
        <v>40</v>
      </c>
      <c r="M44" s="429"/>
      <c r="N44" s="429">
        <v>3190</v>
      </c>
      <c r="O44" s="429"/>
      <c r="P44" s="429">
        <v>3190</v>
      </c>
      <c r="Q44" s="425" t="s">
        <v>1695</v>
      </c>
      <c r="R44" s="425" t="s">
        <v>1694</v>
      </c>
    </row>
    <row r="45" spans="1:18" s="230" customFormat="1" ht="219.75" customHeight="1" x14ac:dyDescent="0.25">
      <c r="A45" s="425">
        <v>19</v>
      </c>
      <c r="B45" s="425">
        <v>1</v>
      </c>
      <c r="C45" s="425">
        <v>4</v>
      </c>
      <c r="D45" s="425">
        <v>2</v>
      </c>
      <c r="E45" s="425" t="s">
        <v>1745</v>
      </c>
      <c r="F45" s="425" t="s">
        <v>1744</v>
      </c>
      <c r="G45" s="425" t="s">
        <v>1697</v>
      </c>
      <c r="H45" s="425" t="s">
        <v>693</v>
      </c>
      <c r="I45" s="425">
        <v>60</v>
      </c>
      <c r="J45" s="425" t="s">
        <v>1696</v>
      </c>
      <c r="K45" s="425"/>
      <c r="L45" s="425" t="s">
        <v>40</v>
      </c>
      <c r="M45" s="429"/>
      <c r="N45" s="429">
        <v>3100</v>
      </c>
      <c r="O45" s="429"/>
      <c r="P45" s="429">
        <v>3100</v>
      </c>
      <c r="Q45" s="425" t="s">
        <v>1695</v>
      </c>
      <c r="R45" s="425" t="s">
        <v>1694</v>
      </c>
    </row>
    <row r="46" spans="1:18" s="230" customFormat="1" ht="234" customHeight="1" x14ac:dyDescent="0.25">
      <c r="A46" s="425">
        <v>20</v>
      </c>
      <c r="B46" s="425">
        <v>1</v>
      </c>
      <c r="C46" s="425">
        <v>4</v>
      </c>
      <c r="D46" s="425">
        <v>2</v>
      </c>
      <c r="E46" s="425" t="s">
        <v>1743</v>
      </c>
      <c r="F46" s="425" t="s">
        <v>1742</v>
      </c>
      <c r="G46" s="425" t="s">
        <v>197</v>
      </c>
      <c r="H46" s="425" t="s">
        <v>693</v>
      </c>
      <c r="I46" s="425">
        <v>60</v>
      </c>
      <c r="J46" s="425" t="s">
        <v>1741</v>
      </c>
      <c r="K46" s="425"/>
      <c r="L46" s="425" t="s">
        <v>38</v>
      </c>
      <c r="M46" s="429"/>
      <c r="N46" s="429">
        <v>15000</v>
      </c>
      <c r="O46" s="429"/>
      <c r="P46" s="429">
        <v>15000</v>
      </c>
      <c r="Q46" s="425" t="s">
        <v>1695</v>
      </c>
      <c r="R46" s="425" t="s">
        <v>1694</v>
      </c>
    </row>
    <row r="47" spans="1:18" s="230" customFormat="1" ht="322.5" customHeight="1" x14ac:dyDescent="0.25">
      <c r="A47" s="425">
        <v>21</v>
      </c>
      <c r="B47" s="425">
        <v>1</v>
      </c>
      <c r="C47" s="425">
        <v>4</v>
      </c>
      <c r="D47" s="425">
        <v>2</v>
      </c>
      <c r="E47" s="425" t="s">
        <v>1740</v>
      </c>
      <c r="F47" s="425" t="s">
        <v>1739</v>
      </c>
      <c r="G47" s="425" t="s">
        <v>1697</v>
      </c>
      <c r="H47" s="425" t="s">
        <v>693</v>
      </c>
      <c r="I47" s="425">
        <v>50</v>
      </c>
      <c r="J47" s="425" t="s">
        <v>1696</v>
      </c>
      <c r="K47" s="425"/>
      <c r="L47" s="425" t="s">
        <v>38</v>
      </c>
      <c r="M47" s="429"/>
      <c r="N47" s="429">
        <v>5000</v>
      </c>
      <c r="O47" s="429"/>
      <c r="P47" s="429">
        <v>5000</v>
      </c>
      <c r="Q47" s="425" t="s">
        <v>1695</v>
      </c>
      <c r="R47" s="425" t="s">
        <v>1694</v>
      </c>
    </row>
    <row r="48" spans="1:18" s="230" customFormat="1" ht="103.5" customHeight="1" x14ac:dyDescent="0.25">
      <c r="A48" s="630">
        <v>22</v>
      </c>
      <c r="B48" s="630">
        <v>1</v>
      </c>
      <c r="C48" s="630">
        <v>4</v>
      </c>
      <c r="D48" s="630">
        <v>2</v>
      </c>
      <c r="E48" s="630" t="s">
        <v>1738</v>
      </c>
      <c r="F48" s="630" t="s">
        <v>1737</v>
      </c>
      <c r="G48" s="425" t="s">
        <v>230</v>
      </c>
      <c r="H48" s="425" t="s">
        <v>693</v>
      </c>
      <c r="I48" s="425">
        <v>15</v>
      </c>
      <c r="J48" s="630" t="s">
        <v>1736</v>
      </c>
      <c r="K48" s="630"/>
      <c r="L48" s="630" t="s">
        <v>45</v>
      </c>
      <c r="M48" s="630"/>
      <c r="N48" s="717">
        <v>35000</v>
      </c>
      <c r="O48" s="630"/>
      <c r="P48" s="717">
        <v>35000</v>
      </c>
      <c r="Q48" s="630" t="s">
        <v>1695</v>
      </c>
      <c r="R48" s="630" t="s">
        <v>1694</v>
      </c>
    </row>
    <row r="49" spans="1:18" s="230" customFormat="1" ht="133.5" customHeight="1" x14ac:dyDescent="0.25">
      <c r="A49" s="631"/>
      <c r="B49" s="631"/>
      <c r="C49" s="631"/>
      <c r="D49" s="631"/>
      <c r="E49" s="631"/>
      <c r="F49" s="631"/>
      <c r="G49" s="425" t="s">
        <v>1721</v>
      </c>
      <c r="H49" s="425" t="s">
        <v>983</v>
      </c>
      <c r="I49" s="425">
        <v>1</v>
      </c>
      <c r="J49" s="631"/>
      <c r="K49" s="631"/>
      <c r="L49" s="631"/>
      <c r="M49" s="631"/>
      <c r="N49" s="718"/>
      <c r="O49" s="631"/>
      <c r="P49" s="718"/>
      <c r="Q49" s="631"/>
      <c r="R49" s="631"/>
    </row>
    <row r="50" spans="1:18" s="230" customFormat="1" ht="153.75" customHeight="1" x14ac:dyDescent="0.25">
      <c r="A50" s="719">
        <v>23</v>
      </c>
      <c r="B50" s="719">
        <v>1</v>
      </c>
      <c r="C50" s="719">
        <v>4</v>
      </c>
      <c r="D50" s="719">
        <v>2</v>
      </c>
      <c r="E50" s="719" t="s">
        <v>1735</v>
      </c>
      <c r="F50" s="719" t="s">
        <v>1734</v>
      </c>
      <c r="G50" s="425" t="s">
        <v>230</v>
      </c>
      <c r="H50" s="425" t="s">
        <v>693</v>
      </c>
      <c r="I50" s="425">
        <v>15</v>
      </c>
      <c r="J50" s="719" t="s">
        <v>1733</v>
      </c>
      <c r="K50" s="719"/>
      <c r="L50" s="719" t="s">
        <v>45</v>
      </c>
      <c r="M50" s="719"/>
      <c r="N50" s="753">
        <v>35000</v>
      </c>
      <c r="O50" s="719"/>
      <c r="P50" s="753">
        <v>35000</v>
      </c>
      <c r="Q50" s="630" t="s">
        <v>1695</v>
      </c>
      <c r="R50" s="630" t="s">
        <v>1694</v>
      </c>
    </row>
    <row r="51" spans="1:18" s="230" customFormat="1" ht="169.5" customHeight="1" x14ac:dyDescent="0.25">
      <c r="A51" s="719"/>
      <c r="B51" s="719"/>
      <c r="C51" s="719"/>
      <c r="D51" s="719"/>
      <c r="E51" s="719"/>
      <c r="F51" s="719"/>
      <c r="G51" s="425" t="s">
        <v>1700</v>
      </c>
      <c r="H51" s="425" t="s">
        <v>991</v>
      </c>
      <c r="I51" s="425">
        <v>1</v>
      </c>
      <c r="J51" s="719"/>
      <c r="K51" s="719"/>
      <c r="L51" s="719"/>
      <c r="M51" s="719"/>
      <c r="N51" s="753"/>
      <c r="O51" s="719"/>
      <c r="P51" s="753"/>
      <c r="Q51" s="631"/>
      <c r="R51" s="631"/>
    </row>
    <row r="52" spans="1:18" s="230" customFormat="1" ht="102" customHeight="1" x14ac:dyDescent="0.25">
      <c r="A52" s="719">
        <v>24</v>
      </c>
      <c r="B52" s="719">
        <v>1</v>
      </c>
      <c r="C52" s="719">
        <v>4</v>
      </c>
      <c r="D52" s="719">
        <v>5</v>
      </c>
      <c r="E52" s="719" t="s">
        <v>1732</v>
      </c>
      <c r="F52" s="719" t="s">
        <v>1731</v>
      </c>
      <c r="G52" s="425" t="s">
        <v>230</v>
      </c>
      <c r="H52" s="425" t="s">
        <v>693</v>
      </c>
      <c r="I52" s="425">
        <v>15</v>
      </c>
      <c r="J52" s="719" t="s">
        <v>1730</v>
      </c>
      <c r="K52" s="719"/>
      <c r="L52" s="719" t="s">
        <v>45</v>
      </c>
      <c r="M52" s="719"/>
      <c r="N52" s="753">
        <v>35000</v>
      </c>
      <c r="O52" s="719"/>
      <c r="P52" s="753">
        <v>35000</v>
      </c>
      <c r="Q52" s="630" t="s">
        <v>1695</v>
      </c>
      <c r="R52" s="630" t="s">
        <v>1694</v>
      </c>
    </row>
    <row r="53" spans="1:18" s="230" customFormat="1" ht="219.75" customHeight="1" x14ac:dyDescent="0.25">
      <c r="A53" s="719"/>
      <c r="B53" s="719"/>
      <c r="C53" s="719"/>
      <c r="D53" s="719"/>
      <c r="E53" s="719"/>
      <c r="F53" s="719"/>
      <c r="G53" s="425" t="s">
        <v>1700</v>
      </c>
      <c r="H53" s="425" t="s">
        <v>991</v>
      </c>
      <c r="I53" s="425">
        <v>1</v>
      </c>
      <c r="J53" s="719"/>
      <c r="K53" s="719"/>
      <c r="L53" s="719"/>
      <c r="M53" s="719"/>
      <c r="N53" s="753"/>
      <c r="O53" s="719"/>
      <c r="P53" s="753"/>
      <c r="Q53" s="631"/>
      <c r="R53" s="631"/>
    </row>
    <row r="54" spans="1:18" s="230" customFormat="1" ht="227.25" customHeight="1" x14ac:dyDescent="0.25">
      <c r="A54" s="425">
        <v>25</v>
      </c>
      <c r="B54" s="425">
        <v>1</v>
      </c>
      <c r="C54" s="425">
        <v>4</v>
      </c>
      <c r="D54" s="425">
        <v>5</v>
      </c>
      <c r="E54" s="425" t="s">
        <v>1729</v>
      </c>
      <c r="F54" s="425" t="s">
        <v>1728</v>
      </c>
      <c r="G54" s="425" t="s">
        <v>44</v>
      </c>
      <c r="H54" s="425" t="s">
        <v>693</v>
      </c>
      <c r="I54" s="425">
        <v>30</v>
      </c>
      <c r="J54" s="425" t="s">
        <v>1696</v>
      </c>
      <c r="K54" s="425"/>
      <c r="L54" s="425" t="s">
        <v>45</v>
      </c>
      <c r="M54" s="429"/>
      <c r="N54" s="429">
        <v>45000</v>
      </c>
      <c r="O54" s="429"/>
      <c r="P54" s="429">
        <v>45000</v>
      </c>
      <c r="Q54" s="425" t="s">
        <v>1695</v>
      </c>
      <c r="R54" s="425" t="s">
        <v>1694</v>
      </c>
    </row>
    <row r="55" spans="1:18" s="230" customFormat="1" ht="278.25" customHeight="1" x14ac:dyDescent="0.25">
      <c r="A55" s="425">
        <v>26</v>
      </c>
      <c r="B55" s="425">
        <v>1</v>
      </c>
      <c r="C55" s="425">
        <v>4</v>
      </c>
      <c r="D55" s="425">
        <v>5</v>
      </c>
      <c r="E55" s="425" t="s">
        <v>1727</v>
      </c>
      <c r="F55" s="425" t="s">
        <v>1726</v>
      </c>
      <c r="G55" s="425" t="s">
        <v>44</v>
      </c>
      <c r="H55" s="425" t="s">
        <v>693</v>
      </c>
      <c r="I55" s="425">
        <v>20</v>
      </c>
      <c r="J55" s="425" t="s">
        <v>1725</v>
      </c>
      <c r="K55" s="425"/>
      <c r="L55" s="425" t="s">
        <v>45</v>
      </c>
      <c r="M55" s="429"/>
      <c r="N55" s="429">
        <v>55000</v>
      </c>
      <c r="O55" s="429"/>
      <c r="P55" s="429">
        <v>55000</v>
      </c>
      <c r="Q55" s="425" t="s">
        <v>1695</v>
      </c>
      <c r="R55" s="425" t="s">
        <v>1694</v>
      </c>
    </row>
    <row r="56" spans="1:18" s="230" customFormat="1" ht="91.5" customHeight="1" x14ac:dyDescent="0.25">
      <c r="A56" s="630">
        <v>27</v>
      </c>
      <c r="B56" s="630">
        <v>1</v>
      </c>
      <c r="C56" s="630">
        <v>4</v>
      </c>
      <c r="D56" s="630">
        <v>2</v>
      </c>
      <c r="E56" s="630" t="s">
        <v>1724</v>
      </c>
      <c r="F56" s="630" t="s">
        <v>1723</v>
      </c>
      <c r="G56" s="425" t="s">
        <v>230</v>
      </c>
      <c r="H56" s="425" t="s">
        <v>693</v>
      </c>
      <c r="I56" s="425">
        <v>15</v>
      </c>
      <c r="J56" s="630" t="s">
        <v>1722</v>
      </c>
      <c r="K56" s="630"/>
      <c r="L56" s="630" t="s">
        <v>492</v>
      </c>
      <c r="M56" s="717"/>
      <c r="N56" s="717">
        <v>10000</v>
      </c>
      <c r="O56" s="717"/>
      <c r="P56" s="717">
        <v>10000</v>
      </c>
      <c r="Q56" s="630" t="s">
        <v>1695</v>
      </c>
      <c r="R56" s="630" t="s">
        <v>1694</v>
      </c>
    </row>
    <row r="57" spans="1:18" s="230" customFormat="1" ht="89.25" customHeight="1" x14ac:dyDescent="0.25">
      <c r="A57" s="631"/>
      <c r="B57" s="631"/>
      <c r="C57" s="631"/>
      <c r="D57" s="631"/>
      <c r="E57" s="631"/>
      <c r="F57" s="631"/>
      <c r="G57" s="425" t="s">
        <v>1721</v>
      </c>
      <c r="H57" s="425" t="s">
        <v>991</v>
      </c>
      <c r="I57" s="425">
        <v>1</v>
      </c>
      <c r="J57" s="631"/>
      <c r="K57" s="631"/>
      <c r="L57" s="631"/>
      <c r="M57" s="718"/>
      <c r="N57" s="718"/>
      <c r="O57" s="718"/>
      <c r="P57" s="718"/>
      <c r="Q57" s="631"/>
      <c r="R57" s="631"/>
    </row>
    <row r="58" spans="1:18" s="230" customFormat="1" ht="246" customHeight="1" x14ac:dyDescent="0.25">
      <c r="A58" s="425">
        <v>28</v>
      </c>
      <c r="B58" s="425">
        <v>1</v>
      </c>
      <c r="C58" s="425">
        <v>4</v>
      </c>
      <c r="D58" s="425">
        <v>2</v>
      </c>
      <c r="E58" s="425" t="s">
        <v>1720</v>
      </c>
      <c r="F58" s="425" t="s">
        <v>1719</v>
      </c>
      <c r="G58" s="425" t="s">
        <v>44</v>
      </c>
      <c r="H58" s="425" t="s">
        <v>693</v>
      </c>
      <c r="I58" s="425">
        <v>15</v>
      </c>
      <c r="J58" s="425" t="s">
        <v>1718</v>
      </c>
      <c r="K58" s="425"/>
      <c r="L58" s="425" t="s">
        <v>1717</v>
      </c>
      <c r="M58" s="429"/>
      <c r="N58" s="429">
        <v>40000</v>
      </c>
      <c r="O58" s="429"/>
      <c r="P58" s="429">
        <v>40000</v>
      </c>
      <c r="Q58" s="425" t="s">
        <v>1695</v>
      </c>
      <c r="R58" s="425" t="s">
        <v>1694</v>
      </c>
    </row>
    <row r="59" spans="1:18" s="230" customFormat="1" ht="156.75" customHeight="1" x14ac:dyDescent="0.25">
      <c r="A59" s="425">
        <v>29</v>
      </c>
      <c r="B59" s="425">
        <v>1</v>
      </c>
      <c r="C59" s="425">
        <v>4</v>
      </c>
      <c r="D59" s="425">
        <v>2</v>
      </c>
      <c r="E59" s="425" t="s">
        <v>1716</v>
      </c>
      <c r="F59" s="425" t="s">
        <v>1715</v>
      </c>
      <c r="G59" s="425" t="s">
        <v>1697</v>
      </c>
      <c r="H59" s="425" t="s">
        <v>693</v>
      </c>
      <c r="I59" s="425">
        <v>40</v>
      </c>
      <c r="J59" s="425" t="s">
        <v>1696</v>
      </c>
      <c r="K59" s="425"/>
      <c r="L59" s="425" t="s">
        <v>89</v>
      </c>
      <c r="M59" s="429"/>
      <c r="N59" s="429">
        <v>4000</v>
      </c>
      <c r="O59" s="429"/>
      <c r="P59" s="429">
        <v>4000</v>
      </c>
      <c r="Q59" s="425" t="s">
        <v>1695</v>
      </c>
      <c r="R59" s="425" t="s">
        <v>1694</v>
      </c>
    </row>
    <row r="60" spans="1:18" s="230" customFormat="1" ht="138.75" customHeight="1" x14ac:dyDescent="0.25">
      <c r="A60" s="425">
        <v>30</v>
      </c>
      <c r="B60" s="425">
        <v>1</v>
      </c>
      <c r="C60" s="425">
        <v>4</v>
      </c>
      <c r="D60" s="425">
        <v>2</v>
      </c>
      <c r="E60" s="425" t="s">
        <v>1714</v>
      </c>
      <c r="F60" s="425" t="s">
        <v>1713</v>
      </c>
      <c r="G60" s="425" t="s">
        <v>1697</v>
      </c>
      <c r="H60" s="425" t="s">
        <v>693</v>
      </c>
      <c r="I60" s="425">
        <v>50</v>
      </c>
      <c r="J60" s="425" t="s">
        <v>1696</v>
      </c>
      <c r="K60" s="425"/>
      <c r="L60" s="425" t="s">
        <v>1712</v>
      </c>
      <c r="M60" s="429"/>
      <c r="N60" s="429">
        <v>5000</v>
      </c>
      <c r="O60" s="429"/>
      <c r="P60" s="429">
        <v>5000</v>
      </c>
      <c r="Q60" s="425" t="s">
        <v>1695</v>
      </c>
      <c r="R60" s="425" t="s">
        <v>1694</v>
      </c>
    </row>
    <row r="61" spans="1:18" s="230" customFormat="1" ht="47.25" customHeight="1" x14ac:dyDescent="0.25">
      <c r="A61" s="719">
        <v>31</v>
      </c>
      <c r="B61" s="719">
        <v>1</v>
      </c>
      <c r="C61" s="719">
        <v>4</v>
      </c>
      <c r="D61" s="719">
        <v>2</v>
      </c>
      <c r="E61" s="719" t="s">
        <v>1711</v>
      </c>
      <c r="F61" s="719" t="s">
        <v>1710</v>
      </c>
      <c r="G61" s="425" t="s">
        <v>1709</v>
      </c>
      <c r="H61" s="425" t="s">
        <v>693</v>
      </c>
      <c r="I61" s="425">
        <v>200</v>
      </c>
      <c r="J61" s="719" t="s">
        <v>1708</v>
      </c>
      <c r="K61" s="630"/>
      <c r="L61" s="630" t="s">
        <v>492</v>
      </c>
      <c r="M61" s="717"/>
      <c r="N61" s="717">
        <v>200000</v>
      </c>
      <c r="O61" s="717"/>
      <c r="P61" s="717">
        <v>200000</v>
      </c>
      <c r="Q61" s="630" t="s">
        <v>1695</v>
      </c>
      <c r="R61" s="630" t="s">
        <v>1694</v>
      </c>
    </row>
    <row r="62" spans="1:18" s="230" customFormat="1" ht="42" customHeight="1" x14ac:dyDescent="0.25">
      <c r="A62" s="719"/>
      <c r="B62" s="719"/>
      <c r="C62" s="719"/>
      <c r="D62" s="719"/>
      <c r="E62" s="719"/>
      <c r="F62" s="719"/>
      <c r="G62" s="719" t="s">
        <v>1697</v>
      </c>
      <c r="H62" s="425" t="s">
        <v>983</v>
      </c>
      <c r="I62" s="425">
        <v>18</v>
      </c>
      <c r="J62" s="719"/>
      <c r="K62" s="656"/>
      <c r="L62" s="656"/>
      <c r="M62" s="733"/>
      <c r="N62" s="733"/>
      <c r="O62" s="733"/>
      <c r="P62" s="733"/>
      <c r="Q62" s="656"/>
      <c r="R62" s="656"/>
    </row>
    <row r="63" spans="1:18" s="230" customFormat="1" ht="57" customHeight="1" x14ac:dyDescent="0.25">
      <c r="A63" s="719"/>
      <c r="B63" s="719"/>
      <c r="C63" s="719"/>
      <c r="D63" s="719"/>
      <c r="E63" s="719"/>
      <c r="F63" s="719"/>
      <c r="G63" s="719"/>
      <c r="H63" s="425" t="s">
        <v>693</v>
      </c>
      <c r="I63" s="425">
        <v>450</v>
      </c>
      <c r="J63" s="719"/>
      <c r="K63" s="656"/>
      <c r="L63" s="656"/>
      <c r="M63" s="733"/>
      <c r="N63" s="733"/>
      <c r="O63" s="733"/>
      <c r="P63" s="733"/>
      <c r="Q63" s="656"/>
      <c r="R63" s="656"/>
    </row>
    <row r="64" spans="1:18" s="230" customFormat="1" ht="33.75" customHeight="1" x14ac:dyDescent="0.25">
      <c r="A64" s="719"/>
      <c r="B64" s="719"/>
      <c r="C64" s="719"/>
      <c r="D64" s="719"/>
      <c r="E64" s="719"/>
      <c r="F64" s="719"/>
      <c r="G64" s="719" t="s">
        <v>1333</v>
      </c>
      <c r="H64" s="425" t="s">
        <v>991</v>
      </c>
      <c r="I64" s="425">
        <v>18</v>
      </c>
      <c r="J64" s="719"/>
      <c r="K64" s="656"/>
      <c r="L64" s="656"/>
      <c r="M64" s="733"/>
      <c r="N64" s="733"/>
      <c r="O64" s="733"/>
      <c r="P64" s="733"/>
      <c r="Q64" s="656"/>
      <c r="R64" s="656"/>
    </row>
    <row r="65" spans="1:18" s="230" customFormat="1" ht="47.25" customHeight="1" x14ac:dyDescent="0.25">
      <c r="A65" s="719"/>
      <c r="B65" s="719"/>
      <c r="C65" s="719"/>
      <c r="D65" s="719"/>
      <c r="E65" s="719"/>
      <c r="F65" s="719"/>
      <c r="G65" s="719"/>
      <c r="H65" s="425" t="s">
        <v>693</v>
      </c>
      <c r="I65" s="425">
        <v>450</v>
      </c>
      <c r="J65" s="719"/>
      <c r="K65" s="631"/>
      <c r="L65" s="631"/>
      <c r="M65" s="718"/>
      <c r="N65" s="718"/>
      <c r="O65" s="718"/>
      <c r="P65" s="718"/>
      <c r="Q65" s="631"/>
      <c r="R65" s="631"/>
    </row>
    <row r="66" spans="1:18" s="230" customFormat="1" ht="82.5" customHeight="1" x14ac:dyDescent="0.25">
      <c r="A66" s="630">
        <v>32</v>
      </c>
      <c r="B66" s="630">
        <v>1</v>
      </c>
      <c r="C66" s="630">
        <v>4</v>
      </c>
      <c r="D66" s="630">
        <v>2</v>
      </c>
      <c r="E66" s="630" t="s">
        <v>1707</v>
      </c>
      <c r="F66" s="630" t="s">
        <v>1706</v>
      </c>
      <c r="G66" s="425" t="s">
        <v>1705</v>
      </c>
      <c r="H66" s="425" t="s">
        <v>693</v>
      </c>
      <c r="I66" s="425">
        <v>500</v>
      </c>
      <c r="J66" s="630" t="s">
        <v>1704</v>
      </c>
      <c r="K66" s="630"/>
      <c r="L66" s="630" t="s">
        <v>1703</v>
      </c>
      <c r="M66" s="717"/>
      <c r="N66" s="717">
        <v>160000</v>
      </c>
      <c r="O66" s="717"/>
      <c r="P66" s="717">
        <v>160000</v>
      </c>
      <c r="Q66" s="630" t="s">
        <v>1695</v>
      </c>
      <c r="R66" s="630" t="s">
        <v>1694</v>
      </c>
    </row>
    <row r="67" spans="1:18" s="230" customFormat="1" ht="83.25" customHeight="1" x14ac:dyDescent="0.25">
      <c r="A67" s="656"/>
      <c r="B67" s="656"/>
      <c r="C67" s="656"/>
      <c r="D67" s="656"/>
      <c r="E67" s="656"/>
      <c r="F67" s="656"/>
      <c r="G67" s="425" t="s">
        <v>1702</v>
      </c>
      <c r="H67" s="425" t="s">
        <v>693</v>
      </c>
      <c r="I67" s="425">
        <v>500</v>
      </c>
      <c r="J67" s="656"/>
      <c r="K67" s="656"/>
      <c r="L67" s="656"/>
      <c r="M67" s="733"/>
      <c r="N67" s="733"/>
      <c r="O67" s="733"/>
      <c r="P67" s="733"/>
      <c r="Q67" s="656"/>
      <c r="R67" s="656"/>
    </row>
    <row r="68" spans="1:18" s="230" customFormat="1" ht="69" customHeight="1" x14ac:dyDescent="0.25">
      <c r="A68" s="656"/>
      <c r="B68" s="656"/>
      <c r="C68" s="656"/>
      <c r="D68" s="656"/>
      <c r="E68" s="656"/>
      <c r="F68" s="656"/>
      <c r="G68" s="425" t="s">
        <v>1701</v>
      </c>
      <c r="H68" s="425" t="s">
        <v>991</v>
      </c>
      <c r="I68" s="425">
        <v>1</v>
      </c>
      <c r="J68" s="656"/>
      <c r="K68" s="656"/>
      <c r="L68" s="656"/>
      <c r="M68" s="733"/>
      <c r="N68" s="733"/>
      <c r="O68" s="733"/>
      <c r="P68" s="733"/>
      <c r="Q68" s="656"/>
      <c r="R68" s="656"/>
    </row>
    <row r="69" spans="1:18" s="230" customFormat="1" ht="78" customHeight="1" x14ac:dyDescent="0.25">
      <c r="A69" s="631"/>
      <c r="B69" s="631"/>
      <c r="C69" s="631"/>
      <c r="D69" s="631"/>
      <c r="E69" s="631"/>
      <c r="F69" s="631"/>
      <c r="G69" s="425" t="s">
        <v>1700</v>
      </c>
      <c r="H69" s="425" t="s">
        <v>991</v>
      </c>
      <c r="I69" s="425">
        <v>1</v>
      </c>
      <c r="J69" s="631"/>
      <c r="K69" s="631"/>
      <c r="L69" s="631"/>
      <c r="M69" s="718"/>
      <c r="N69" s="718"/>
      <c r="O69" s="718"/>
      <c r="P69" s="718"/>
      <c r="Q69" s="631"/>
      <c r="R69" s="631"/>
    </row>
    <row r="70" spans="1:18" s="230" customFormat="1" ht="235.5" customHeight="1" x14ac:dyDescent="0.25">
      <c r="A70" s="425">
        <v>33</v>
      </c>
      <c r="B70" s="425">
        <v>1</v>
      </c>
      <c r="C70" s="425">
        <v>4</v>
      </c>
      <c r="D70" s="425">
        <v>2</v>
      </c>
      <c r="E70" s="425" t="s">
        <v>1699</v>
      </c>
      <c r="F70" s="425" t="s">
        <v>1698</v>
      </c>
      <c r="G70" s="425" t="s">
        <v>1697</v>
      </c>
      <c r="H70" s="425" t="s">
        <v>693</v>
      </c>
      <c r="I70" s="425">
        <v>50</v>
      </c>
      <c r="J70" s="425" t="s">
        <v>1696</v>
      </c>
      <c r="K70" s="425"/>
      <c r="L70" s="425" t="s">
        <v>1036</v>
      </c>
      <c r="M70" s="429"/>
      <c r="N70" s="429">
        <v>9710</v>
      </c>
      <c r="O70" s="429"/>
      <c r="P70" s="429">
        <v>9710</v>
      </c>
      <c r="Q70" s="425" t="s">
        <v>1695</v>
      </c>
      <c r="R70" s="425" t="s">
        <v>1694</v>
      </c>
    </row>
    <row r="71" spans="1:18" s="230" customFormat="1" ht="21.75" customHeight="1" x14ac:dyDescent="0.25">
      <c r="A71" s="207"/>
      <c r="B71" s="207"/>
      <c r="C71" s="207"/>
      <c r="D71" s="207"/>
      <c r="E71" s="207"/>
      <c r="F71" s="207"/>
      <c r="G71" s="207"/>
      <c r="H71" s="207"/>
      <c r="I71" s="207"/>
      <c r="J71" s="207"/>
      <c r="K71" s="207"/>
      <c r="L71" s="207"/>
      <c r="M71" s="246"/>
      <c r="N71" s="207"/>
      <c r="O71" s="246"/>
      <c r="P71" s="207"/>
      <c r="Q71" s="207"/>
      <c r="R71" s="207"/>
    </row>
    <row r="72" spans="1:18" ht="15.75" x14ac:dyDescent="0.25">
      <c r="M72" s="903"/>
      <c r="N72" s="904" t="s">
        <v>35</v>
      </c>
      <c r="O72" s="904"/>
      <c r="P72" s="904"/>
    </row>
    <row r="73" spans="1:18" x14ac:dyDescent="0.25">
      <c r="M73" s="903"/>
      <c r="N73" s="699" t="s">
        <v>36</v>
      </c>
      <c r="O73" s="903" t="s">
        <v>37</v>
      </c>
      <c r="P73" s="903"/>
    </row>
    <row r="74" spans="1:18" x14ac:dyDescent="0.25">
      <c r="M74" s="903"/>
      <c r="N74" s="701"/>
      <c r="O74" s="194">
        <v>2020</v>
      </c>
      <c r="P74" s="194">
        <v>2021</v>
      </c>
    </row>
    <row r="75" spans="1:18" x14ac:dyDescent="0.25">
      <c r="M75" s="168" t="s">
        <v>2931</v>
      </c>
      <c r="N75" s="55">
        <v>33</v>
      </c>
      <c r="O75" s="245">
        <f>O7+O10+O12+O14+O16+O18+O20+O24+O27+O29+O30+O33+O34+O36+O41+O42+O43</f>
        <v>343290.26</v>
      </c>
      <c r="P75" s="245">
        <f>P44+P45+P46+P47+P48+P50+P52+P54+P55+P56+P58+P59+P60+P61+P66+P70</f>
        <v>660000</v>
      </c>
      <c r="Q75" s="2"/>
    </row>
    <row r="76" spans="1:18" x14ac:dyDescent="0.25">
      <c r="O76" s="2"/>
      <c r="P76" s="2"/>
    </row>
    <row r="79" spans="1:18" x14ac:dyDescent="0.25">
      <c r="O79" s="2"/>
    </row>
  </sheetData>
  <mergeCells count="293">
    <mergeCell ref="R10:R11"/>
    <mergeCell ref="P10:P11"/>
    <mergeCell ref="Q10:Q11"/>
    <mergeCell ref="R12:R13"/>
    <mergeCell ref="L16:L17"/>
    <mergeCell ref="J16:J17"/>
    <mergeCell ref="K16:K17"/>
    <mergeCell ref="P16:P17"/>
    <mergeCell ref="Q16:Q17"/>
    <mergeCell ref="R16:R17"/>
    <mergeCell ref="M16:M17"/>
    <mergeCell ref="N16:N17"/>
    <mergeCell ref="O16:O17"/>
    <mergeCell ref="P12:P13"/>
    <mergeCell ref="Q12:Q13"/>
    <mergeCell ref="Q4:Q5"/>
    <mergeCell ref="G4:G5"/>
    <mergeCell ref="H4:I4"/>
    <mergeCell ref="C10:C11"/>
    <mergeCell ref="D10:D11"/>
    <mergeCell ref="E10:E11"/>
    <mergeCell ref="F10:F11"/>
    <mergeCell ref="N7:N8"/>
    <mergeCell ref="O7:O8"/>
    <mergeCell ref="M10:M11"/>
    <mergeCell ref="N10:N11"/>
    <mergeCell ref="K10:K11"/>
    <mergeCell ref="L10:L11"/>
    <mergeCell ref="R4:R5"/>
    <mergeCell ref="A7:A8"/>
    <mergeCell ref="B7:B8"/>
    <mergeCell ref="C7:C8"/>
    <mergeCell ref="R7:R8"/>
    <mergeCell ref="D7:D8"/>
    <mergeCell ref="E7:E8"/>
    <mergeCell ref="F7:F8"/>
    <mergeCell ref="J4:J5"/>
    <mergeCell ref="K4:L4"/>
    <mergeCell ref="M4:N4"/>
    <mergeCell ref="J7:J8"/>
    <mergeCell ref="K7:K8"/>
    <mergeCell ref="L7:L8"/>
    <mergeCell ref="M7:M8"/>
    <mergeCell ref="P7:P8"/>
    <mergeCell ref="Q7:Q8"/>
    <mergeCell ref="A4:A5"/>
    <mergeCell ref="B4:B5"/>
    <mergeCell ref="C4:C5"/>
    <mergeCell ref="D4:D5"/>
    <mergeCell ref="E4:E5"/>
    <mergeCell ref="F4:F5"/>
    <mergeCell ref="O4:P4"/>
    <mergeCell ref="A10:A11"/>
    <mergeCell ref="J10:J11"/>
    <mergeCell ref="O10:O11"/>
    <mergeCell ref="M18:M19"/>
    <mergeCell ref="N18:N19"/>
    <mergeCell ref="O18:O19"/>
    <mergeCell ref="A12:A13"/>
    <mergeCell ref="J12:J13"/>
    <mergeCell ref="K12:K13"/>
    <mergeCell ref="M12:M13"/>
    <mergeCell ref="N12:N13"/>
    <mergeCell ref="O12:O13"/>
    <mergeCell ref="L12:L13"/>
    <mergeCell ref="A14:A15"/>
    <mergeCell ref="B14:B15"/>
    <mergeCell ref="C14:C15"/>
    <mergeCell ref="D14:D15"/>
    <mergeCell ref="E14:E15"/>
    <mergeCell ref="F14:F15"/>
    <mergeCell ref="J14:J15"/>
    <mergeCell ref="K14:K15"/>
    <mergeCell ref="F16:F17"/>
    <mergeCell ref="B16:B17"/>
    <mergeCell ref="C16:C17"/>
    <mergeCell ref="P18:P19"/>
    <mergeCell ref="Q18:Q19"/>
    <mergeCell ref="R18:R19"/>
    <mergeCell ref="R14:R15"/>
    <mergeCell ref="B10:B11"/>
    <mergeCell ref="R24:R26"/>
    <mergeCell ref="M20:M23"/>
    <mergeCell ref="N20:N23"/>
    <mergeCell ref="O20:O23"/>
    <mergeCell ref="P20:P23"/>
    <mergeCell ref="L14:L15"/>
    <mergeCell ref="M14:M15"/>
    <mergeCell ref="N14:N15"/>
    <mergeCell ref="O14:O15"/>
    <mergeCell ref="P14:P15"/>
    <mergeCell ref="Q14:Q15"/>
    <mergeCell ref="K18:K19"/>
    <mergeCell ref="Q20:Q23"/>
    <mergeCell ref="R20:R23"/>
    <mergeCell ref="B12:B13"/>
    <mergeCell ref="C12:C13"/>
    <mergeCell ref="D12:D13"/>
    <mergeCell ref="E12:E13"/>
    <mergeCell ref="F12:F13"/>
    <mergeCell ref="D16:D17"/>
    <mergeCell ref="E16:E17"/>
    <mergeCell ref="M24:M26"/>
    <mergeCell ref="J18:J19"/>
    <mergeCell ref="L18:L19"/>
    <mergeCell ref="J20:J23"/>
    <mergeCell ref="D24:D26"/>
    <mergeCell ref="E24:E26"/>
    <mergeCell ref="F24:F26"/>
    <mergeCell ref="K20:K23"/>
    <mergeCell ref="L20:L23"/>
    <mergeCell ref="L24:L26"/>
    <mergeCell ref="A20:A23"/>
    <mergeCell ref="B20:B23"/>
    <mergeCell ref="C20:C23"/>
    <mergeCell ref="D20:D23"/>
    <mergeCell ref="E20:E23"/>
    <mergeCell ref="F20:F23"/>
    <mergeCell ref="C18:C19"/>
    <mergeCell ref="D18:D19"/>
    <mergeCell ref="E18:E19"/>
    <mergeCell ref="F18:F19"/>
    <mergeCell ref="A18:A19"/>
    <mergeCell ref="B18:B19"/>
    <mergeCell ref="A16:A17"/>
    <mergeCell ref="Q27:Q28"/>
    <mergeCell ref="R27:R28"/>
    <mergeCell ref="A27:A28"/>
    <mergeCell ref="B27:B28"/>
    <mergeCell ref="C27:C28"/>
    <mergeCell ref="D27:D28"/>
    <mergeCell ref="A24:A26"/>
    <mergeCell ref="B24:B26"/>
    <mergeCell ref="C24:C26"/>
    <mergeCell ref="O27:O28"/>
    <mergeCell ref="P27:P28"/>
    <mergeCell ref="E27:E28"/>
    <mergeCell ref="F27:F28"/>
    <mergeCell ref="J27:J28"/>
    <mergeCell ref="K27:K28"/>
    <mergeCell ref="L27:L28"/>
    <mergeCell ref="M27:M28"/>
    <mergeCell ref="N27:N28"/>
    <mergeCell ref="O24:O26"/>
    <mergeCell ref="P24:P26"/>
    <mergeCell ref="G24:G25"/>
    <mergeCell ref="J24:J26"/>
    <mergeCell ref="K24:K26"/>
    <mergeCell ref="Q24:Q26"/>
    <mergeCell ref="A30:A32"/>
    <mergeCell ref="B30:B32"/>
    <mergeCell ref="C30:C32"/>
    <mergeCell ref="D30:D32"/>
    <mergeCell ref="L34:L35"/>
    <mergeCell ref="M30:M32"/>
    <mergeCell ref="N30:N32"/>
    <mergeCell ref="O30:O32"/>
    <mergeCell ref="P30:P32"/>
    <mergeCell ref="Q30:Q32"/>
    <mergeCell ref="N24:N26"/>
    <mergeCell ref="R30:R32"/>
    <mergeCell ref="E30:E32"/>
    <mergeCell ref="F30:F32"/>
    <mergeCell ref="G30:G31"/>
    <mergeCell ref="J30:J32"/>
    <mergeCell ref="K30:K32"/>
    <mergeCell ref="L30:L32"/>
    <mergeCell ref="Q34:Q35"/>
    <mergeCell ref="R34:R35"/>
    <mergeCell ref="P34:P35"/>
    <mergeCell ref="A36:A40"/>
    <mergeCell ref="B36:B40"/>
    <mergeCell ref="C36:C40"/>
    <mergeCell ref="D36:D40"/>
    <mergeCell ref="E36:E40"/>
    <mergeCell ref="F36:F40"/>
    <mergeCell ref="M34:M35"/>
    <mergeCell ref="N34:N35"/>
    <mergeCell ref="O34:O35"/>
    <mergeCell ref="A34:A35"/>
    <mergeCell ref="B34:B35"/>
    <mergeCell ref="C34:C35"/>
    <mergeCell ref="D34:D35"/>
    <mergeCell ref="E34:E35"/>
    <mergeCell ref="F34:F35"/>
    <mergeCell ref="J34:J35"/>
    <mergeCell ref="K34:K35"/>
    <mergeCell ref="K36:K40"/>
    <mergeCell ref="G36:G37"/>
    <mergeCell ref="J36:J40"/>
    <mergeCell ref="Q36:Q40"/>
    <mergeCell ref="R36:R40"/>
    <mergeCell ref="L36:L40"/>
    <mergeCell ref="M36:M40"/>
    <mergeCell ref="N36:N40"/>
    <mergeCell ref="O36:O40"/>
    <mergeCell ref="P36:P40"/>
    <mergeCell ref="M52:M53"/>
    <mergeCell ref="N52:N53"/>
    <mergeCell ref="O52:O53"/>
    <mergeCell ref="P52:P53"/>
    <mergeCell ref="Q52:Q53"/>
    <mergeCell ref="R50:R51"/>
    <mergeCell ref="L50:L51"/>
    <mergeCell ref="M50:M51"/>
    <mergeCell ref="N50:N51"/>
    <mergeCell ref="O50:O51"/>
    <mergeCell ref="P50:P51"/>
    <mergeCell ref="Q50:Q51"/>
    <mergeCell ref="O48:O49"/>
    <mergeCell ref="P48:P49"/>
    <mergeCell ref="Q48:Q49"/>
    <mergeCell ref="R48:R49"/>
    <mergeCell ref="R52:R53"/>
    <mergeCell ref="A50:A51"/>
    <mergeCell ref="B50:B51"/>
    <mergeCell ref="C50:C51"/>
    <mergeCell ref="D50:D51"/>
    <mergeCell ref="A48:A49"/>
    <mergeCell ref="B48:B49"/>
    <mergeCell ref="C48:C49"/>
    <mergeCell ref="M48:M49"/>
    <mergeCell ref="A52:A53"/>
    <mergeCell ref="B52:B53"/>
    <mergeCell ref="C52:C53"/>
    <mergeCell ref="D52:D53"/>
    <mergeCell ref="E52:E53"/>
    <mergeCell ref="F52:F53"/>
    <mergeCell ref="J52:J53"/>
    <mergeCell ref="K52:K53"/>
    <mergeCell ref="Q61:Q65"/>
    <mergeCell ref="R61:R65"/>
    <mergeCell ref="G62:G63"/>
    <mergeCell ref="G64:G65"/>
    <mergeCell ref="R56:R57"/>
    <mergeCell ref="P56:P57"/>
    <mergeCell ref="Q56:Q57"/>
    <mergeCell ref="N48:N49"/>
    <mergeCell ref="D48:D49"/>
    <mergeCell ref="E48:E49"/>
    <mergeCell ref="F48:F49"/>
    <mergeCell ref="J48:J49"/>
    <mergeCell ref="K48:K49"/>
    <mergeCell ref="L48:L49"/>
    <mergeCell ref="E50:E51"/>
    <mergeCell ref="F50:F51"/>
    <mergeCell ref="J50:J51"/>
    <mergeCell ref="K50:K51"/>
    <mergeCell ref="L52:L53"/>
    <mergeCell ref="A56:A57"/>
    <mergeCell ref="B56:B57"/>
    <mergeCell ref="J61:J65"/>
    <mergeCell ref="K61:K65"/>
    <mergeCell ref="L61:L65"/>
    <mergeCell ref="M61:M65"/>
    <mergeCell ref="N61:N65"/>
    <mergeCell ref="O61:O65"/>
    <mergeCell ref="A61:A65"/>
    <mergeCell ref="B61:B65"/>
    <mergeCell ref="C61:C65"/>
    <mergeCell ref="D61:D65"/>
    <mergeCell ref="M56:M57"/>
    <mergeCell ref="N56:N57"/>
    <mergeCell ref="O56:O57"/>
    <mergeCell ref="L56:L57"/>
    <mergeCell ref="C56:C57"/>
    <mergeCell ref="D56:D57"/>
    <mergeCell ref="E56:E57"/>
    <mergeCell ref="F56:F57"/>
    <mergeCell ref="J56:J57"/>
    <mergeCell ref="K56:K57"/>
    <mergeCell ref="M72:M74"/>
    <mergeCell ref="N72:P72"/>
    <mergeCell ref="O73:P73"/>
    <mergeCell ref="N73:N74"/>
    <mergeCell ref="E61:E65"/>
    <mergeCell ref="F61:F65"/>
    <mergeCell ref="M66:M69"/>
    <mergeCell ref="N66:N69"/>
    <mergeCell ref="O66:O69"/>
    <mergeCell ref="P66:P69"/>
    <mergeCell ref="P61:P65"/>
    <mergeCell ref="Q66:Q69"/>
    <mergeCell ref="R66:R69"/>
    <mergeCell ref="A66:A69"/>
    <mergeCell ref="B66:B69"/>
    <mergeCell ref="C66:C69"/>
    <mergeCell ref="D66:D69"/>
    <mergeCell ref="E66:E69"/>
    <mergeCell ref="F66:F69"/>
    <mergeCell ref="J66:J69"/>
    <mergeCell ref="K66:K69"/>
    <mergeCell ref="L66:L6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E46E-1976-4A31-B71A-298369838066}">
  <dimension ref="A2:S59"/>
  <sheetViews>
    <sheetView topLeftCell="A47" zoomScale="60" zoomScaleNormal="60" workbookViewId="0">
      <selection activeCell="A53" sqref="A53"/>
    </sheetView>
  </sheetViews>
  <sheetFormatPr defaultRowHeight="15" x14ac:dyDescent="0.25"/>
  <cols>
    <col min="1" max="1" width="4.7109375" style="41" customWidth="1"/>
    <col min="2" max="2" width="9.140625" style="4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15.8554687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9.140625" style="4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9.140625" style="4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9.140625" style="4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9.140625" style="4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9.140625" style="4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9.140625" style="4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9.140625" style="4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9.140625" style="4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9.140625" style="4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9.140625" style="4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9.140625" style="4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9.140625" style="4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9.140625" style="4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9.140625" style="4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9.140625" style="4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9.140625" style="4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9.140625" style="4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9.140625" style="4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9.140625" style="4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9.140625" style="4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9.140625" style="4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9.140625" style="4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9.140625" style="4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9.140625" style="4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9.140625" style="4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9.140625" style="4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9.140625" style="4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9.140625" style="4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9.140625" style="4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9.140625" style="4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9.140625" style="4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9.140625" style="4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9.140625" style="4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9.140625" style="4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9.140625" style="4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9.140625" style="4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9.140625" style="4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9.140625" style="4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9.140625" style="4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9.140625" style="4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9.140625" style="4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9.140625" style="4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9.140625" style="4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9.140625" style="4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9.140625" style="4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9.140625" style="4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9.140625" style="4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9.140625" style="4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9.140625" style="4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9.140625" style="4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9.140625" style="4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9.140625" style="4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9.140625" style="4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9.140625" style="4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9.140625" style="4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9.140625" style="4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9.140625" style="4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9.140625" style="4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9.140625" style="4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9.140625" style="4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9.140625" style="4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9.140625" style="4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9.140625" style="4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2900</v>
      </c>
    </row>
    <row r="3" spans="1:19" x14ac:dyDescent="0.25">
      <c r="M3" s="2"/>
      <c r="N3" s="2"/>
      <c r="O3" s="2"/>
      <c r="P3" s="2"/>
    </row>
    <row r="4" spans="1:19" s="4" customFormat="1" ht="47.25" customHeight="1" x14ac:dyDescent="0.25">
      <c r="A4" s="1026" t="s">
        <v>0</v>
      </c>
      <c r="B4" s="644" t="s">
        <v>1</v>
      </c>
      <c r="C4" s="644" t="s">
        <v>2</v>
      </c>
      <c r="D4" s="644" t="s">
        <v>3</v>
      </c>
      <c r="E4" s="1026" t="s">
        <v>4</v>
      </c>
      <c r="F4" s="1026" t="s">
        <v>5</v>
      </c>
      <c r="G4" s="1026" t="s">
        <v>6</v>
      </c>
      <c r="H4" s="644" t="s">
        <v>7</v>
      </c>
      <c r="I4" s="644"/>
      <c r="J4" s="1026" t="s">
        <v>8</v>
      </c>
      <c r="K4" s="644" t="s">
        <v>9</v>
      </c>
      <c r="L4" s="1027"/>
      <c r="M4" s="651" t="s">
        <v>10</v>
      </c>
      <c r="N4" s="651"/>
      <c r="O4" s="651" t="s">
        <v>11</v>
      </c>
      <c r="P4" s="651"/>
      <c r="Q4" s="1026" t="s">
        <v>12</v>
      </c>
      <c r="R4" s="644" t="s">
        <v>13</v>
      </c>
      <c r="S4" s="3"/>
    </row>
    <row r="5" spans="1:19" s="4" customFormat="1" ht="35.25" customHeight="1" x14ac:dyDescent="0.2">
      <c r="A5" s="1026"/>
      <c r="B5" s="644"/>
      <c r="C5" s="644"/>
      <c r="D5" s="644"/>
      <c r="E5" s="1026"/>
      <c r="F5" s="1026"/>
      <c r="G5" s="1026"/>
      <c r="H5" s="173" t="s">
        <v>14</v>
      </c>
      <c r="I5" s="173" t="s">
        <v>15</v>
      </c>
      <c r="J5" s="1026"/>
      <c r="K5" s="173">
        <v>2020</v>
      </c>
      <c r="L5" s="173">
        <v>2021</v>
      </c>
      <c r="M5" s="5">
        <v>2020</v>
      </c>
      <c r="N5" s="5">
        <v>2021</v>
      </c>
      <c r="O5" s="5">
        <v>2020</v>
      </c>
      <c r="P5" s="5">
        <v>2021</v>
      </c>
      <c r="Q5" s="1026"/>
      <c r="R5" s="644"/>
      <c r="S5" s="3"/>
    </row>
    <row r="6" spans="1:19" s="4" customFormat="1" ht="15.75" customHeight="1" x14ac:dyDescent="0.2">
      <c r="A6" s="247" t="s">
        <v>16</v>
      </c>
      <c r="B6" s="173" t="s">
        <v>17</v>
      </c>
      <c r="C6" s="173" t="s">
        <v>18</v>
      </c>
      <c r="D6" s="173" t="s">
        <v>19</v>
      </c>
      <c r="E6" s="247" t="s">
        <v>20</v>
      </c>
      <c r="F6" s="247" t="s">
        <v>21</v>
      </c>
      <c r="G6" s="247" t="s">
        <v>22</v>
      </c>
      <c r="H6" s="173" t="s">
        <v>23</v>
      </c>
      <c r="I6" s="173" t="s">
        <v>24</v>
      </c>
      <c r="J6" s="247" t="s">
        <v>25</v>
      </c>
      <c r="K6" s="173" t="s">
        <v>26</v>
      </c>
      <c r="L6" s="173" t="s">
        <v>27</v>
      </c>
      <c r="M6" s="174" t="s">
        <v>28</v>
      </c>
      <c r="N6" s="174" t="s">
        <v>29</v>
      </c>
      <c r="O6" s="174" t="s">
        <v>30</v>
      </c>
      <c r="P6" s="174" t="s">
        <v>31</v>
      </c>
      <c r="Q6" s="247" t="s">
        <v>32</v>
      </c>
      <c r="R6" s="173" t="s">
        <v>33</v>
      </c>
      <c r="S6" s="3"/>
    </row>
    <row r="7" spans="1:19" s="8" customFormat="1" ht="180.75" customHeight="1" x14ac:dyDescent="0.25">
      <c r="A7" s="424">
        <v>1</v>
      </c>
      <c r="B7" s="424">
        <v>1</v>
      </c>
      <c r="C7" s="424">
        <v>4</v>
      </c>
      <c r="D7" s="425">
        <v>5</v>
      </c>
      <c r="E7" s="436" t="s">
        <v>1878</v>
      </c>
      <c r="F7" s="436" t="s">
        <v>1877</v>
      </c>
      <c r="G7" s="425" t="s">
        <v>44</v>
      </c>
      <c r="H7" s="425" t="s">
        <v>693</v>
      </c>
      <c r="I7" s="79" t="s">
        <v>46</v>
      </c>
      <c r="J7" s="425" t="s">
        <v>1876</v>
      </c>
      <c r="K7" s="439"/>
      <c r="L7" s="439" t="s">
        <v>45</v>
      </c>
      <c r="M7" s="295"/>
      <c r="N7" s="427">
        <v>70000</v>
      </c>
      <c r="O7" s="295"/>
      <c r="P7" s="427">
        <v>70000</v>
      </c>
      <c r="Q7" s="425" t="s">
        <v>1797</v>
      </c>
      <c r="R7" s="425" t="s">
        <v>1796</v>
      </c>
      <c r="S7" s="12"/>
    </row>
    <row r="8" spans="1:19" s="8" customFormat="1" ht="271.5" customHeight="1" x14ac:dyDescent="0.25">
      <c r="A8" s="425">
        <v>2</v>
      </c>
      <c r="B8" s="425">
        <v>1</v>
      </c>
      <c r="C8" s="425">
        <v>4</v>
      </c>
      <c r="D8" s="425">
        <v>5</v>
      </c>
      <c r="E8" s="436" t="s">
        <v>1828</v>
      </c>
      <c r="F8" s="436" t="s">
        <v>2948</v>
      </c>
      <c r="G8" s="425" t="s">
        <v>1849</v>
      </c>
      <c r="H8" s="425" t="s">
        <v>229</v>
      </c>
      <c r="I8" s="425">
        <v>6</v>
      </c>
      <c r="J8" s="425" t="s">
        <v>2949</v>
      </c>
      <c r="K8" s="425" t="s">
        <v>45</v>
      </c>
      <c r="L8" s="425"/>
      <c r="M8" s="429">
        <v>7000</v>
      </c>
      <c r="N8" s="425"/>
      <c r="O8" s="429">
        <v>7000</v>
      </c>
      <c r="P8" s="425"/>
      <c r="Q8" s="425" t="s">
        <v>1797</v>
      </c>
      <c r="R8" s="425" t="s">
        <v>1796</v>
      </c>
      <c r="S8" s="12"/>
    </row>
    <row r="9" spans="1:19" s="207" customFormat="1" ht="73.900000000000006" customHeight="1" x14ac:dyDescent="0.25">
      <c r="A9" s="719">
        <v>3</v>
      </c>
      <c r="B9" s="719">
        <v>1</v>
      </c>
      <c r="C9" s="719">
        <v>4</v>
      </c>
      <c r="D9" s="630">
        <v>5</v>
      </c>
      <c r="E9" s="630" t="s">
        <v>1875</v>
      </c>
      <c r="F9" s="805" t="s">
        <v>2950</v>
      </c>
      <c r="G9" s="425" t="s">
        <v>48</v>
      </c>
      <c r="H9" s="425" t="s">
        <v>693</v>
      </c>
      <c r="I9" s="425">
        <v>40</v>
      </c>
      <c r="J9" s="630" t="s">
        <v>2951</v>
      </c>
      <c r="K9" s="630" t="s">
        <v>1874</v>
      </c>
      <c r="L9" s="630"/>
      <c r="M9" s="717">
        <v>13000</v>
      </c>
      <c r="N9" s="630"/>
      <c r="O9" s="717">
        <v>13000</v>
      </c>
      <c r="P9" s="630"/>
      <c r="Q9" s="630" t="s">
        <v>1797</v>
      </c>
      <c r="R9" s="630" t="s">
        <v>1796</v>
      </c>
    </row>
    <row r="10" spans="1:19" s="207" customFormat="1" ht="72" customHeight="1" x14ac:dyDescent="0.25">
      <c r="A10" s="719"/>
      <c r="B10" s="719"/>
      <c r="C10" s="719"/>
      <c r="D10" s="656"/>
      <c r="E10" s="1013"/>
      <c r="F10" s="807"/>
      <c r="G10" s="425" t="s">
        <v>1823</v>
      </c>
      <c r="H10" s="425" t="s">
        <v>1873</v>
      </c>
      <c r="I10" s="425">
        <v>1</v>
      </c>
      <c r="J10" s="656"/>
      <c r="K10" s="656"/>
      <c r="L10" s="656"/>
      <c r="M10" s="1013"/>
      <c r="N10" s="656"/>
      <c r="O10" s="656"/>
      <c r="P10" s="656"/>
      <c r="Q10" s="656"/>
      <c r="R10" s="656"/>
    </row>
    <row r="11" spans="1:19" s="207" customFormat="1" ht="75" customHeight="1" x14ac:dyDescent="0.25">
      <c r="A11" s="719"/>
      <c r="B11" s="719"/>
      <c r="C11" s="719"/>
      <c r="D11" s="656"/>
      <c r="E11" s="1013"/>
      <c r="F11" s="807"/>
      <c r="G11" s="425" t="s">
        <v>1856</v>
      </c>
      <c r="H11" s="425" t="s">
        <v>922</v>
      </c>
      <c r="I11" s="425">
        <v>200</v>
      </c>
      <c r="J11" s="656"/>
      <c r="K11" s="656"/>
      <c r="L11" s="656"/>
      <c r="M11" s="1013"/>
      <c r="N11" s="656"/>
      <c r="O11" s="656"/>
      <c r="P11" s="656"/>
      <c r="Q11" s="656"/>
      <c r="R11" s="656"/>
    </row>
    <row r="12" spans="1:19" s="207" customFormat="1" ht="63" customHeight="1" x14ac:dyDescent="0.25">
      <c r="A12" s="719"/>
      <c r="B12" s="719"/>
      <c r="C12" s="719"/>
      <c r="D12" s="631"/>
      <c r="E12" s="1014"/>
      <c r="F12" s="806"/>
      <c r="G12" s="425" t="s">
        <v>1849</v>
      </c>
      <c r="H12" s="425" t="s">
        <v>229</v>
      </c>
      <c r="I12" s="425">
        <v>1</v>
      </c>
      <c r="J12" s="631"/>
      <c r="K12" s="631"/>
      <c r="L12" s="631"/>
      <c r="M12" s="1014"/>
      <c r="N12" s="631"/>
      <c r="O12" s="631"/>
      <c r="P12" s="631"/>
      <c r="Q12" s="631"/>
      <c r="R12" s="631"/>
    </row>
    <row r="13" spans="1:19" s="8" customFormat="1" ht="139.9" customHeight="1" x14ac:dyDescent="0.25">
      <c r="A13" s="630">
        <v>4</v>
      </c>
      <c r="B13" s="630">
        <v>1</v>
      </c>
      <c r="C13" s="630">
        <v>4</v>
      </c>
      <c r="D13" s="630">
        <v>5</v>
      </c>
      <c r="E13" s="805" t="s">
        <v>1872</v>
      </c>
      <c r="F13" s="805" t="s">
        <v>1871</v>
      </c>
      <c r="G13" s="425" t="s">
        <v>1849</v>
      </c>
      <c r="H13" s="425" t="s">
        <v>229</v>
      </c>
      <c r="I13" s="425">
        <v>1</v>
      </c>
      <c r="J13" s="630" t="s">
        <v>1870</v>
      </c>
      <c r="K13" s="630" t="s">
        <v>45</v>
      </c>
      <c r="L13" s="1020"/>
      <c r="M13" s="717">
        <v>11000</v>
      </c>
      <c r="N13" s="1020"/>
      <c r="O13" s="717">
        <v>11000</v>
      </c>
      <c r="P13" s="1020"/>
      <c r="Q13" s="630" t="s">
        <v>1797</v>
      </c>
      <c r="R13" s="630" t="s">
        <v>1796</v>
      </c>
    </row>
    <row r="14" spans="1:19" s="8" customFormat="1" ht="219.6" customHeight="1" x14ac:dyDescent="0.25">
      <c r="A14" s="656"/>
      <c r="B14" s="656"/>
      <c r="C14" s="656"/>
      <c r="D14" s="656"/>
      <c r="E14" s="807"/>
      <c r="F14" s="807"/>
      <c r="G14" s="420" t="s">
        <v>1856</v>
      </c>
      <c r="H14" s="420" t="s">
        <v>922</v>
      </c>
      <c r="I14" s="420">
        <v>500</v>
      </c>
      <c r="J14" s="656"/>
      <c r="K14" s="656"/>
      <c r="L14" s="1025"/>
      <c r="M14" s="733"/>
      <c r="N14" s="1025"/>
      <c r="O14" s="733"/>
      <c r="P14" s="1025"/>
      <c r="Q14" s="656"/>
      <c r="R14" s="656"/>
    </row>
    <row r="15" spans="1:19" s="185" customFormat="1" ht="142.15" customHeight="1" x14ac:dyDescent="0.25">
      <c r="A15" s="420">
        <v>5</v>
      </c>
      <c r="B15" s="420">
        <v>1</v>
      </c>
      <c r="C15" s="420">
        <v>4</v>
      </c>
      <c r="D15" s="420">
        <v>5</v>
      </c>
      <c r="E15" s="431" t="s">
        <v>1869</v>
      </c>
      <c r="F15" s="431" t="s">
        <v>1868</v>
      </c>
      <c r="G15" s="425" t="s">
        <v>1867</v>
      </c>
      <c r="H15" s="425" t="s">
        <v>693</v>
      </c>
      <c r="I15" s="425" t="s">
        <v>2952</v>
      </c>
      <c r="J15" s="420" t="s">
        <v>1817</v>
      </c>
      <c r="K15" s="420" t="s">
        <v>492</v>
      </c>
      <c r="L15" s="420"/>
      <c r="M15" s="426">
        <v>2000</v>
      </c>
      <c r="N15" s="420"/>
      <c r="O15" s="426">
        <v>2000</v>
      </c>
      <c r="P15" s="420"/>
      <c r="Q15" s="420" t="s">
        <v>1797</v>
      </c>
      <c r="R15" s="420" t="s">
        <v>1796</v>
      </c>
    </row>
    <row r="16" spans="1:19" ht="255" customHeight="1" x14ac:dyDescent="0.25">
      <c r="A16" s="424">
        <v>6</v>
      </c>
      <c r="B16" s="425">
        <v>1</v>
      </c>
      <c r="C16" s="424">
        <v>4</v>
      </c>
      <c r="D16" s="425">
        <v>5</v>
      </c>
      <c r="E16" s="436" t="s">
        <v>1866</v>
      </c>
      <c r="F16" s="436" t="s">
        <v>1865</v>
      </c>
      <c r="G16" s="425" t="s">
        <v>1849</v>
      </c>
      <c r="H16" s="425" t="s">
        <v>229</v>
      </c>
      <c r="I16" s="79" t="s">
        <v>41</v>
      </c>
      <c r="J16" s="425" t="s">
        <v>1864</v>
      </c>
      <c r="K16" s="439" t="s">
        <v>45</v>
      </c>
      <c r="L16" s="439"/>
      <c r="M16" s="427">
        <v>1000</v>
      </c>
      <c r="N16" s="424"/>
      <c r="O16" s="427">
        <v>1000</v>
      </c>
      <c r="P16" s="427"/>
      <c r="Q16" s="425" t="s">
        <v>1797</v>
      </c>
      <c r="R16" s="425" t="s">
        <v>1796</v>
      </c>
    </row>
    <row r="17" spans="1:18" ht="226.9" customHeight="1" x14ac:dyDescent="0.25">
      <c r="A17" s="425">
        <v>7</v>
      </c>
      <c r="B17" s="425">
        <v>1</v>
      </c>
      <c r="C17" s="425">
        <v>4</v>
      </c>
      <c r="D17" s="425">
        <v>5</v>
      </c>
      <c r="E17" s="436" t="s">
        <v>1863</v>
      </c>
      <c r="F17" s="499" t="s">
        <v>1862</v>
      </c>
      <c r="G17" s="425" t="s">
        <v>1849</v>
      </c>
      <c r="H17" s="425" t="s">
        <v>229</v>
      </c>
      <c r="I17" s="425">
        <v>1</v>
      </c>
      <c r="J17" s="425" t="s">
        <v>1861</v>
      </c>
      <c r="K17" s="425" t="s">
        <v>1717</v>
      </c>
      <c r="L17" s="425"/>
      <c r="M17" s="429">
        <v>4000</v>
      </c>
      <c r="N17" s="425"/>
      <c r="O17" s="429">
        <v>4000</v>
      </c>
      <c r="P17" s="425"/>
      <c r="Q17" s="425" t="s">
        <v>1797</v>
      </c>
      <c r="R17" s="425" t="s">
        <v>1796</v>
      </c>
    </row>
    <row r="18" spans="1:18" ht="56.45" customHeight="1" x14ac:dyDescent="0.25">
      <c r="A18" s="630">
        <v>8</v>
      </c>
      <c r="B18" s="630">
        <v>1</v>
      </c>
      <c r="C18" s="630">
        <v>4</v>
      </c>
      <c r="D18" s="630">
        <v>5</v>
      </c>
      <c r="E18" s="805" t="s">
        <v>1860</v>
      </c>
      <c r="F18" s="805" t="s">
        <v>2953</v>
      </c>
      <c r="G18" s="425" t="s">
        <v>1849</v>
      </c>
      <c r="H18" s="425" t="s">
        <v>229</v>
      </c>
      <c r="I18" s="425">
        <v>1</v>
      </c>
      <c r="J18" s="630" t="s">
        <v>1859</v>
      </c>
      <c r="K18" s="630" t="s">
        <v>1717</v>
      </c>
      <c r="L18" s="630"/>
      <c r="M18" s="717">
        <v>6000</v>
      </c>
      <c r="N18" s="630"/>
      <c r="O18" s="717">
        <v>6000</v>
      </c>
      <c r="P18" s="630"/>
      <c r="Q18" s="630" t="s">
        <v>1797</v>
      </c>
      <c r="R18" s="630" t="s">
        <v>1796</v>
      </c>
    </row>
    <row r="19" spans="1:18" ht="75.599999999999994" customHeight="1" x14ac:dyDescent="0.25">
      <c r="A19" s="656"/>
      <c r="B19" s="656"/>
      <c r="C19" s="656"/>
      <c r="D19" s="656"/>
      <c r="E19" s="807"/>
      <c r="F19" s="807"/>
      <c r="G19" s="425" t="s">
        <v>1856</v>
      </c>
      <c r="H19" s="425" t="s">
        <v>922</v>
      </c>
      <c r="I19" s="425">
        <v>500</v>
      </c>
      <c r="J19" s="656"/>
      <c r="K19" s="656"/>
      <c r="L19" s="656"/>
      <c r="M19" s="656"/>
      <c r="N19" s="656"/>
      <c r="O19" s="656"/>
      <c r="P19" s="656"/>
      <c r="Q19" s="656"/>
      <c r="R19" s="656"/>
    </row>
    <row r="20" spans="1:18" ht="97.5" customHeight="1" x14ac:dyDescent="0.25">
      <c r="A20" s="631"/>
      <c r="B20" s="631"/>
      <c r="C20" s="631"/>
      <c r="D20" s="631"/>
      <c r="E20" s="806"/>
      <c r="F20" s="806"/>
      <c r="G20" s="425" t="s">
        <v>230</v>
      </c>
      <c r="H20" s="425" t="s">
        <v>693</v>
      </c>
      <c r="I20" s="425">
        <v>25</v>
      </c>
      <c r="J20" s="631"/>
      <c r="K20" s="631"/>
      <c r="L20" s="631"/>
      <c r="M20" s="631"/>
      <c r="N20" s="631"/>
      <c r="O20" s="631"/>
      <c r="P20" s="631"/>
      <c r="Q20" s="631"/>
      <c r="R20" s="631"/>
    </row>
    <row r="21" spans="1:18" ht="112.15" customHeight="1" x14ac:dyDescent="0.25">
      <c r="A21" s="719">
        <v>9</v>
      </c>
      <c r="B21" s="719">
        <v>1</v>
      </c>
      <c r="C21" s="719">
        <v>4</v>
      </c>
      <c r="D21" s="719">
        <v>5</v>
      </c>
      <c r="E21" s="830" t="s">
        <v>1858</v>
      </c>
      <c r="F21" s="830" t="s">
        <v>1857</v>
      </c>
      <c r="G21" s="425" t="s">
        <v>1849</v>
      </c>
      <c r="H21" s="425" t="s">
        <v>229</v>
      </c>
      <c r="I21" s="425">
        <v>4</v>
      </c>
      <c r="J21" s="719" t="s">
        <v>2954</v>
      </c>
      <c r="K21" s="719" t="s">
        <v>1717</v>
      </c>
      <c r="L21" s="719"/>
      <c r="M21" s="753">
        <v>3000</v>
      </c>
      <c r="N21" s="719"/>
      <c r="O21" s="753">
        <v>3000</v>
      </c>
      <c r="P21" s="719"/>
      <c r="Q21" s="719" t="s">
        <v>1797</v>
      </c>
      <c r="R21" s="719" t="s">
        <v>1796</v>
      </c>
    </row>
    <row r="22" spans="1:18" ht="125.45" customHeight="1" x14ac:dyDescent="0.25">
      <c r="A22" s="719"/>
      <c r="B22" s="719"/>
      <c r="C22" s="719"/>
      <c r="D22" s="719"/>
      <c r="E22" s="830"/>
      <c r="F22" s="830"/>
      <c r="G22" s="425" t="s">
        <v>1856</v>
      </c>
      <c r="H22" s="425" t="s">
        <v>922</v>
      </c>
      <c r="I22" s="425">
        <v>200</v>
      </c>
      <c r="J22" s="719"/>
      <c r="K22" s="719"/>
      <c r="L22" s="719"/>
      <c r="M22" s="719"/>
      <c r="N22" s="719"/>
      <c r="O22" s="719"/>
      <c r="P22" s="719"/>
      <c r="Q22" s="719"/>
      <c r="R22" s="719"/>
    </row>
    <row r="23" spans="1:18" s="207" customFormat="1" ht="226.9" customHeight="1" x14ac:dyDescent="0.25">
      <c r="A23" s="630">
        <v>10</v>
      </c>
      <c r="B23" s="630">
        <v>1</v>
      </c>
      <c r="C23" s="630">
        <v>4</v>
      </c>
      <c r="D23" s="630">
        <v>5</v>
      </c>
      <c r="E23" s="805" t="s">
        <v>1855</v>
      </c>
      <c r="F23" s="805" t="s">
        <v>2955</v>
      </c>
      <c r="G23" s="425" t="s">
        <v>1803</v>
      </c>
      <c r="H23" s="425" t="s">
        <v>693</v>
      </c>
      <c r="I23" s="425">
        <v>100</v>
      </c>
      <c r="J23" s="630" t="s">
        <v>1854</v>
      </c>
      <c r="K23" s="630" t="s">
        <v>47</v>
      </c>
      <c r="L23" s="630"/>
      <c r="M23" s="717">
        <v>7000</v>
      </c>
      <c r="N23" s="630"/>
      <c r="O23" s="717">
        <v>7000</v>
      </c>
      <c r="P23" s="630"/>
      <c r="Q23" s="630" t="s">
        <v>1797</v>
      </c>
      <c r="R23" s="630" t="s">
        <v>1796</v>
      </c>
    </row>
    <row r="24" spans="1:18" s="207" customFormat="1" ht="115.15" customHeight="1" x14ac:dyDescent="0.25">
      <c r="A24" s="631"/>
      <c r="B24" s="631"/>
      <c r="C24" s="631"/>
      <c r="D24" s="631"/>
      <c r="E24" s="806"/>
      <c r="F24" s="806"/>
      <c r="G24" s="425" t="s">
        <v>1849</v>
      </c>
      <c r="H24" s="425" t="s">
        <v>229</v>
      </c>
      <c r="I24" s="425">
        <v>1</v>
      </c>
      <c r="J24" s="631"/>
      <c r="K24" s="631"/>
      <c r="L24" s="631"/>
      <c r="M24" s="631"/>
      <c r="N24" s="631"/>
      <c r="O24" s="631"/>
      <c r="P24" s="631"/>
      <c r="Q24" s="631"/>
      <c r="R24" s="631"/>
    </row>
    <row r="25" spans="1:18" s="207" customFormat="1" ht="67.150000000000006" customHeight="1" x14ac:dyDescent="0.25">
      <c r="A25" s="719">
        <v>11</v>
      </c>
      <c r="B25" s="719">
        <v>1</v>
      </c>
      <c r="C25" s="719">
        <v>4</v>
      </c>
      <c r="D25" s="719">
        <v>2</v>
      </c>
      <c r="E25" s="830" t="s">
        <v>1853</v>
      </c>
      <c r="F25" s="830" t="s">
        <v>2956</v>
      </c>
      <c r="G25" s="719" t="s">
        <v>48</v>
      </c>
      <c r="H25" s="425" t="s">
        <v>1852</v>
      </c>
      <c r="I25" s="425">
        <v>2</v>
      </c>
      <c r="J25" s="719" t="s">
        <v>2957</v>
      </c>
      <c r="K25" s="719" t="s">
        <v>1036</v>
      </c>
      <c r="L25" s="719"/>
      <c r="M25" s="979">
        <v>20000</v>
      </c>
      <c r="N25" s="719"/>
      <c r="O25" s="979">
        <v>20000</v>
      </c>
      <c r="P25" s="719"/>
      <c r="Q25" s="719" t="s">
        <v>1797</v>
      </c>
      <c r="R25" s="719" t="s">
        <v>1796</v>
      </c>
    </row>
    <row r="26" spans="1:18" s="207" customFormat="1" ht="72" customHeight="1" x14ac:dyDescent="0.25">
      <c r="A26" s="719"/>
      <c r="B26" s="719"/>
      <c r="C26" s="719"/>
      <c r="D26" s="719"/>
      <c r="E26" s="830"/>
      <c r="F26" s="830"/>
      <c r="G26" s="719"/>
      <c r="H26" s="425" t="s">
        <v>1418</v>
      </c>
      <c r="I26" s="425" t="s">
        <v>1851</v>
      </c>
      <c r="J26" s="719"/>
      <c r="K26" s="719"/>
      <c r="L26" s="719"/>
      <c r="M26" s="720"/>
      <c r="N26" s="719"/>
      <c r="O26" s="720"/>
      <c r="P26" s="719"/>
      <c r="Q26" s="719"/>
      <c r="R26" s="719"/>
    </row>
    <row r="27" spans="1:18" s="207" customFormat="1" ht="97.15" customHeight="1" x14ac:dyDescent="0.25">
      <c r="A27" s="719"/>
      <c r="B27" s="719"/>
      <c r="C27" s="719"/>
      <c r="D27" s="719"/>
      <c r="E27" s="830"/>
      <c r="F27" s="830"/>
      <c r="G27" s="425" t="s">
        <v>1850</v>
      </c>
      <c r="H27" s="425" t="s">
        <v>1822</v>
      </c>
      <c r="I27" s="425">
        <v>2</v>
      </c>
      <c r="J27" s="719"/>
      <c r="K27" s="719"/>
      <c r="L27" s="719"/>
      <c r="M27" s="720"/>
      <c r="N27" s="719"/>
      <c r="O27" s="720"/>
      <c r="P27" s="719"/>
      <c r="Q27" s="719"/>
      <c r="R27" s="719"/>
    </row>
    <row r="28" spans="1:18" s="207" customFormat="1" ht="84.75" customHeight="1" x14ac:dyDescent="0.25">
      <c r="A28" s="719"/>
      <c r="B28" s="719"/>
      <c r="C28" s="719"/>
      <c r="D28" s="719"/>
      <c r="E28" s="830"/>
      <c r="F28" s="830"/>
      <c r="G28" s="425" t="s">
        <v>1849</v>
      </c>
      <c r="H28" s="425" t="s">
        <v>229</v>
      </c>
      <c r="I28" s="425">
        <v>1</v>
      </c>
      <c r="J28" s="719"/>
      <c r="K28" s="719"/>
      <c r="L28" s="719"/>
      <c r="M28" s="720"/>
      <c r="N28" s="719"/>
      <c r="O28" s="720"/>
      <c r="P28" s="719"/>
      <c r="Q28" s="719"/>
      <c r="R28" s="719"/>
    </row>
    <row r="29" spans="1:18" s="207" customFormat="1" ht="95.45" customHeight="1" x14ac:dyDescent="0.25">
      <c r="A29" s="630">
        <v>12</v>
      </c>
      <c r="B29" s="630">
        <v>1</v>
      </c>
      <c r="C29" s="630">
        <v>4</v>
      </c>
      <c r="D29" s="630">
        <v>2</v>
      </c>
      <c r="E29" s="630" t="s">
        <v>1810</v>
      </c>
      <c r="F29" s="811" t="s">
        <v>1848</v>
      </c>
      <c r="G29" s="630" t="s">
        <v>1808</v>
      </c>
      <c r="H29" s="425" t="s">
        <v>1318</v>
      </c>
      <c r="I29" s="425">
        <v>3</v>
      </c>
      <c r="J29" s="630" t="s">
        <v>1847</v>
      </c>
      <c r="K29" s="630" t="s">
        <v>1036</v>
      </c>
      <c r="L29" s="630"/>
      <c r="M29" s="1024">
        <v>7000</v>
      </c>
      <c r="N29" s="630"/>
      <c r="O29" s="1024">
        <v>7000</v>
      </c>
      <c r="P29" s="630"/>
      <c r="Q29" s="630" t="s">
        <v>1797</v>
      </c>
      <c r="R29" s="630" t="s">
        <v>1796</v>
      </c>
    </row>
    <row r="30" spans="1:18" s="207" customFormat="1" ht="95.45" customHeight="1" x14ac:dyDescent="0.25">
      <c r="A30" s="656"/>
      <c r="B30" s="656"/>
      <c r="C30" s="656"/>
      <c r="D30" s="656"/>
      <c r="E30" s="656"/>
      <c r="F30" s="812"/>
      <c r="G30" s="631"/>
      <c r="H30" s="425" t="s">
        <v>693</v>
      </c>
      <c r="I30" s="425">
        <v>50</v>
      </c>
      <c r="J30" s="656"/>
      <c r="K30" s="656"/>
      <c r="L30" s="656"/>
      <c r="M30" s="656"/>
      <c r="N30" s="656"/>
      <c r="O30" s="656"/>
      <c r="P30" s="656"/>
      <c r="Q30" s="656"/>
      <c r="R30" s="656"/>
    </row>
    <row r="31" spans="1:18" s="207" customFormat="1" ht="52.9" customHeight="1" x14ac:dyDescent="0.25">
      <c r="A31" s="631"/>
      <c r="B31" s="631"/>
      <c r="C31" s="631"/>
      <c r="D31" s="631"/>
      <c r="E31" s="631"/>
      <c r="F31" s="813"/>
      <c r="G31" s="425" t="s">
        <v>1345</v>
      </c>
      <c r="H31" s="425" t="s">
        <v>991</v>
      </c>
      <c r="I31" s="425">
        <v>1</v>
      </c>
      <c r="J31" s="631"/>
      <c r="K31" s="631"/>
      <c r="L31" s="631"/>
      <c r="M31" s="631"/>
      <c r="N31" s="631"/>
      <c r="O31" s="631"/>
      <c r="P31" s="631"/>
      <c r="Q31" s="631"/>
      <c r="R31" s="631"/>
    </row>
    <row r="32" spans="1:18" s="207" customFormat="1" ht="46.5" customHeight="1" x14ac:dyDescent="0.25">
      <c r="A32" s="719">
        <v>13</v>
      </c>
      <c r="B32" s="719">
        <v>1</v>
      </c>
      <c r="C32" s="719">
        <v>4</v>
      </c>
      <c r="D32" s="719">
        <v>5</v>
      </c>
      <c r="E32" s="719" t="s">
        <v>1846</v>
      </c>
      <c r="F32" s="830" t="s">
        <v>2958</v>
      </c>
      <c r="G32" s="425" t="s">
        <v>1818</v>
      </c>
      <c r="H32" s="425" t="s">
        <v>693</v>
      </c>
      <c r="I32" s="425">
        <v>40</v>
      </c>
      <c r="J32" s="719" t="s">
        <v>1845</v>
      </c>
      <c r="K32" s="719" t="s">
        <v>1036</v>
      </c>
      <c r="L32" s="719"/>
      <c r="M32" s="979">
        <v>2100</v>
      </c>
      <c r="N32" s="719"/>
      <c r="O32" s="979">
        <v>2100</v>
      </c>
      <c r="P32" s="719"/>
      <c r="Q32" s="719" t="s">
        <v>1797</v>
      </c>
      <c r="R32" s="719" t="s">
        <v>1796</v>
      </c>
    </row>
    <row r="33" spans="1:18" s="207" customFormat="1" ht="203.45" customHeight="1" x14ac:dyDescent="0.25">
      <c r="A33" s="719"/>
      <c r="B33" s="719"/>
      <c r="C33" s="719"/>
      <c r="D33" s="719"/>
      <c r="E33" s="719"/>
      <c r="F33" s="830"/>
      <c r="G33" s="425" t="s">
        <v>1844</v>
      </c>
      <c r="H33" s="425" t="s">
        <v>1843</v>
      </c>
      <c r="I33" s="425">
        <v>100</v>
      </c>
      <c r="J33" s="719"/>
      <c r="K33" s="719"/>
      <c r="L33" s="719"/>
      <c r="M33" s="720"/>
      <c r="N33" s="719"/>
      <c r="O33" s="720"/>
      <c r="P33" s="719"/>
      <c r="Q33" s="719"/>
      <c r="R33" s="719"/>
    </row>
    <row r="34" spans="1:18" s="207" customFormat="1" ht="50.25" customHeight="1" x14ac:dyDescent="0.25">
      <c r="A34" s="719">
        <v>14</v>
      </c>
      <c r="B34" s="719">
        <v>1</v>
      </c>
      <c r="C34" s="719">
        <v>4</v>
      </c>
      <c r="D34" s="719">
        <v>2</v>
      </c>
      <c r="E34" s="719" t="s">
        <v>1842</v>
      </c>
      <c r="F34" s="830" t="s">
        <v>1841</v>
      </c>
      <c r="G34" s="719" t="s">
        <v>197</v>
      </c>
      <c r="H34" s="425" t="s">
        <v>51</v>
      </c>
      <c r="I34" s="425">
        <v>1</v>
      </c>
      <c r="J34" s="719" t="s">
        <v>1840</v>
      </c>
      <c r="K34" s="719" t="s">
        <v>1036</v>
      </c>
      <c r="L34" s="719"/>
      <c r="M34" s="979">
        <v>8200</v>
      </c>
      <c r="N34" s="719"/>
      <c r="O34" s="979">
        <v>8200</v>
      </c>
      <c r="P34" s="719"/>
      <c r="Q34" s="719" t="s">
        <v>1797</v>
      </c>
      <c r="R34" s="719" t="s">
        <v>1796</v>
      </c>
    </row>
    <row r="35" spans="1:18" s="207" customFormat="1" ht="48" customHeight="1" x14ac:dyDescent="0.25">
      <c r="A35" s="719"/>
      <c r="B35" s="719"/>
      <c r="C35" s="719"/>
      <c r="D35" s="719"/>
      <c r="E35" s="719"/>
      <c r="F35" s="830"/>
      <c r="G35" s="719"/>
      <c r="H35" s="425" t="s">
        <v>693</v>
      </c>
      <c r="I35" s="425">
        <v>40</v>
      </c>
      <c r="J35" s="719"/>
      <c r="K35" s="719"/>
      <c r="L35" s="719"/>
      <c r="M35" s="720"/>
      <c r="N35" s="719"/>
      <c r="O35" s="720"/>
      <c r="P35" s="719"/>
      <c r="Q35" s="719"/>
      <c r="R35" s="719"/>
    </row>
    <row r="36" spans="1:18" s="207" customFormat="1" ht="52.5" customHeight="1" x14ac:dyDescent="0.25">
      <c r="A36" s="719"/>
      <c r="B36" s="719"/>
      <c r="C36" s="719"/>
      <c r="D36" s="719"/>
      <c r="E36" s="719"/>
      <c r="F36" s="830"/>
      <c r="G36" s="425" t="s">
        <v>1839</v>
      </c>
      <c r="H36" s="425" t="s">
        <v>58</v>
      </c>
      <c r="I36" s="425">
        <v>1</v>
      </c>
      <c r="J36" s="719"/>
      <c r="K36" s="719"/>
      <c r="L36" s="719"/>
      <c r="M36" s="720"/>
      <c r="N36" s="719"/>
      <c r="O36" s="720"/>
      <c r="P36" s="719"/>
      <c r="Q36" s="719"/>
      <c r="R36" s="719"/>
    </row>
    <row r="37" spans="1:18" s="207" customFormat="1" ht="54" customHeight="1" x14ac:dyDescent="0.25">
      <c r="A37" s="719"/>
      <c r="B37" s="719"/>
      <c r="C37" s="719"/>
      <c r="D37" s="719"/>
      <c r="E37" s="719"/>
      <c r="F37" s="830"/>
      <c r="G37" s="425" t="s">
        <v>1838</v>
      </c>
      <c r="H37" s="425" t="s">
        <v>58</v>
      </c>
      <c r="I37" s="425">
        <v>1</v>
      </c>
      <c r="J37" s="719"/>
      <c r="K37" s="719"/>
      <c r="L37" s="719"/>
      <c r="M37" s="720"/>
      <c r="N37" s="719"/>
      <c r="O37" s="720"/>
      <c r="P37" s="719"/>
      <c r="Q37" s="719"/>
      <c r="R37" s="719"/>
    </row>
    <row r="38" spans="1:18" s="207" customFormat="1" ht="95.45" customHeight="1" x14ac:dyDescent="0.25">
      <c r="A38" s="719"/>
      <c r="B38" s="719"/>
      <c r="C38" s="719"/>
      <c r="D38" s="719"/>
      <c r="E38" s="719"/>
      <c r="F38" s="830"/>
      <c r="G38" s="425" t="s">
        <v>1837</v>
      </c>
      <c r="H38" s="425" t="s">
        <v>922</v>
      </c>
      <c r="I38" s="425">
        <v>500</v>
      </c>
      <c r="J38" s="719"/>
      <c r="K38" s="719"/>
      <c r="L38" s="719"/>
      <c r="M38" s="720"/>
      <c r="N38" s="719"/>
      <c r="O38" s="720"/>
      <c r="P38" s="719"/>
      <c r="Q38" s="719"/>
      <c r="R38" s="719"/>
    </row>
    <row r="39" spans="1:18" ht="180" x14ac:dyDescent="0.25">
      <c r="A39" s="424">
        <v>15</v>
      </c>
      <c r="B39" s="425">
        <v>1</v>
      </c>
      <c r="C39" s="424">
        <v>4</v>
      </c>
      <c r="D39" s="425">
        <v>5</v>
      </c>
      <c r="E39" s="436" t="s">
        <v>1836</v>
      </c>
      <c r="F39" s="436" t="s">
        <v>1835</v>
      </c>
      <c r="G39" s="425" t="s">
        <v>44</v>
      </c>
      <c r="H39" s="425" t="s">
        <v>693</v>
      </c>
      <c r="I39" s="79" t="s">
        <v>1571</v>
      </c>
      <c r="J39" s="425" t="s">
        <v>1834</v>
      </c>
      <c r="K39" s="295"/>
      <c r="L39" s="439" t="s">
        <v>1717</v>
      </c>
      <c r="M39" s="427"/>
      <c r="N39" s="446">
        <v>100000</v>
      </c>
      <c r="O39" s="427"/>
      <c r="P39" s="446">
        <v>100000</v>
      </c>
      <c r="Q39" s="425" t="s">
        <v>1797</v>
      </c>
      <c r="R39" s="425" t="s">
        <v>1796</v>
      </c>
    </row>
    <row r="40" spans="1:18" ht="158.25" customHeight="1" x14ac:dyDescent="0.25">
      <c r="A40" s="436">
        <v>16</v>
      </c>
      <c r="B40" s="425">
        <v>1</v>
      </c>
      <c r="C40" s="425">
        <v>4</v>
      </c>
      <c r="D40" s="425">
        <v>2</v>
      </c>
      <c r="E40" s="436" t="s">
        <v>1833</v>
      </c>
      <c r="F40" s="495" t="s">
        <v>1832</v>
      </c>
      <c r="G40" s="425" t="s">
        <v>1831</v>
      </c>
      <c r="H40" s="425" t="s">
        <v>693</v>
      </c>
      <c r="I40" s="425">
        <v>100</v>
      </c>
      <c r="J40" s="425" t="s">
        <v>1830</v>
      </c>
      <c r="K40" s="295"/>
      <c r="L40" s="425" t="s">
        <v>1798</v>
      </c>
      <c r="M40" s="429"/>
      <c r="N40" s="446">
        <v>20000</v>
      </c>
      <c r="O40" s="429"/>
      <c r="P40" s="446">
        <v>20000</v>
      </c>
      <c r="Q40" s="425" t="s">
        <v>1797</v>
      </c>
      <c r="R40" s="425" t="s">
        <v>1796</v>
      </c>
    </row>
    <row r="41" spans="1:18" ht="225.6" customHeight="1" x14ac:dyDescent="0.25">
      <c r="A41" s="425">
        <v>17</v>
      </c>
      <c r="B41" s="425">
        <v>1</v>
      </c>
      <c r="C41" s="425">
        <v>4</v>
      </c>
      <c r="D41" s="425">
        <v>5</v>
      </c>
      <c r="E41" s="436" t="s">
        <v>2959</v>
      </c>
      <c r="F41" s="436" t="s">
        <v>2960</v>
      </c>
      <c r="G41" s="425" t="s">
        <v>44</v>
      </c>
      <c r="H41" s="425" t="s">
        <v>693</v>
      </c>
      <c r="I41" s="79" t="s">
        <v>232</v>
      </c>
      <c r="J41" s="425" t="s">
        <v>1829</v>
      </c>
      <c r="K41" s="295"/>
      <c r="L41" s="425" t="s">
        <v>1717</v>
      </c>
      <c r="M41" s="427"/>
      <c r="N41" s="446">
        <v>70000</v>
      </c>
      <c r="O41" s="427"/>
      <c r="P41" s="446">
        <v>70000</v>
      </c>
      <c r="Q41" s="425" t="s">
        <v>1797</v>
      </c>
      <c r="R41" s="425" t="s">
        <v>1796</v>
      </c>
    </row>
    <row r="42" spans="1:18" ht="61.9" customHeight="1" x14ac:dyDescent="0.25">
      <c r="A42" s="719">
        <v>18</v>
      </c>
      <c r="B42" s="720">
        <v>1</v>
      </c>
      <c r="C42" s="636">
        <v>4</v>
      </c>
      <c r="D42" s="636">
        <v>2</v>
      </c>
      <c r="E42" s="805" t="s">
        <v>1828</v>
      </c>
      <c r="F42" s="811" t="s">
        <v>1827</v>
      </c>
      <c r="G42" s="425" t="s">
        <v>197</v>
      </c>
      <c r="H42" s="425" t="s">
        <v>693</v>
      </c>
      <c r="I42" s="425">
        <v>30</v>
      </c>
      <c r="J42" s="630" t="s">
        <v>1826</v>
      </c>
      <c r="K42" s="715"/>
      <c r="L42" s="636" t="s">
        <v>492</v>
      </c>
      <c r="M42" s="636"/>
      <c r="N42" s="1009">
        <v>30000</v>
      </c>
      <c r="O42" s="636"/>
      <c r="P42" s="1009">
        <v>30000</v>
      </c>
      <c r="Q42" s="630" t="s">
        <v>1797</v>
      </c>
      <c r="R42" s="630" t="s">
        <v>1796</v>
      </c>
    </row>
    <row r="43" spans="1:18" ht="77.45" customHeight="1" x14ac:dyDescent="0.25">
      <c r="A43" s="719"/>
      <c r="B43" s="720"/>
      <c r="C43" s="637"/>
      <c r="D43" s="637"/>
      <c r="E43" s="806"/>
      <c r="F43" s="813"/>
      <c r="G43" s="425" t="s">
        <v>44</v>
      </c>
      <c r="H43" s="425" t="s">
        <v>693</v>
      </c>
      <c r="I43" s="425">
        <v>30</v>
      </c>
      <c r="J43" s="631"/>
      <c r="K43" s="716"/>
      <c r="L43" s="637"/>
      <c r="M43" s="1011"/>
      <c r="N43" s="1010"/>
      <c r="O43" s="1011"/>
      <c r="P43" s="1010"/>
      <c r="Q43" s="631"/>
      <c r="R43" s="631"/>
    </row>
    <row r="44" spans="1:18" ht="97.5" customHeight="1" x14ac:dyDescent="0.25">
      <c r="A44" s="425">
        <v>19</v>
      </c>
      <c r="B44" s="425">
        <v>1</v>
      </c>
      <c r="C44" s="425">
        <v>4</v>
      </c>
      <c r="D44" s="425">
        <v>2</v>
      </c>
      <c r="E44" s="436" t="s">
        <v>1825</v>
      </c>
      <c r="F44" s="500" t="s">
        <v>1824</v>
      </c>
      <c r="G44" s="425" t="s">
        <v>1823</v>
      </c>
      <c r="H44" s="425" t="s">
        <v>1822</v>
      </c>
      <c r="I44" s="425">
        <v>2</v>
      </c>
      <c r="J44" s="425" t="s">
        <v>1821</v>
      </c>
      <c r="K44" s="501"/>
      <c r="L44" s="425" t="s">
        <v>1798</v>
      </c>
      <c r="M44" s="501"/>
      <c r="N44" s="502">
        <v>20000</v>
      </c>
      <c r="O44" s="425"/>
      <c r="P44" s="446">
        <v>20000</v>
      </c>
      <c r="Q44" s="425" t="s">
        <v>1797</v>
      </c>
      <c r="R44" s="425" t="s">
        <v>1796</v>
      </c>
    </row>
    <row r="45" spans="1:18" ht="155.25" customHeight="1" x14ac:dyDescent="0.25">
      <c r="A45" s="436">
        <v>20</v>
      </c>
      <c r="B45" s="425">
        <v>1</v>
      </c>
      <c r="C45" s="425">
        <v>4</v>
      </c>
      <c r="D45" s="425">
        <v>2</v>
      </c>
      <c r="E45" s="436" t="s">
        <v>1820</v>
      </c>
      <c r="F45" s="436" t="s">
        <v>1819</v>
      </c>
      <c r="G45" s="425" t="s">
        <v>1818</v>
      </c>
      <c r="H45" s="425" t="s">
        <v>693</v>
      </c>
      <c r="I45" s="425">
        <v>80</v>
      </c>
      <c r="J45" s="425" t="s">
        <v>1817</v>
      </c>
      <c r="K45" s="295"/>
      <c r="L45" s="425" t="s">
        <v>492</v>
      </c>
      <c r="M45" s="429"/>
      <c r="N45" s="502">
        <v>15000</v>
      </c>
      <c r="O45" s="429"/>
      <c r="P45" s="502">
        <v>15000</v>
      </c>
      <c r="Q45" s="425" t="s">
        <v>1797</v>
      </c>
      <c r="R45" s="425" t="s">
        <v>1796</v>
      </c>
    </row>
    <row r="46" spans="1:18" ht="212.25" customHeight="1" x14ac:dyDescent="0.25">
      <c r="A46" s="436">
        <v>21</v>
      </c>
      <c r="B46" s="425">
        <v>1</v>
      </c>
      <c r="C46" s="425">
        <v>4</v>
      </c>
      <c r="D46" s="425">
        <v>2</v>
      </c>
      <c r="E46" s="436" t="s">
        <v>1816</v>
      </c>
      <c r="F46" s="495" t="s">
        <v>1815</v>
      </c>
      <c r="G46" s="425" t="s">
        <v>44</v>
      </c>
      <c r="H46" s="425" t="s">
        <v>693</v>
      </c>
      <c r="I46" s="425">
        <v>30</v>
      </c>
      <c r="J46" s="425" t="s">
        <v>1814</v>
      </c>
      <c r="K46" s="501"/>
      <c r="L46" s="425" t="s">
        <v>1717</v>
      </c>
      <c r="M46" s="501"/>
      <c r="N46" s="502">
        <v>110000</v>
      </c>
      <c r="O46" s="501"/>
      <c r="P46" s="502">
        <v>110000</v>
      </c>
      <c r="Q46" s="425" t="s">
        <v>1797</v>
      </c>
      <c r="R46" s="425" t="s">
        <v>1796</v>
      </c>
    </row>
    <row r="47" spans="1:18" ht="173.25" customHeight="1" x14ac:dyDescent="0.25">
      <c r="A47" s="436">
        <v>22</v>
      </c>
      <c r="B47" s="425">
        <v>1</v>
      </c>
      <c r="C47" s="425">
        <v>4</v>
      </c>
      <c r="D47" s="425">
        <v>2</v>
      </c>
      <c r="E47" s="436" t="s">
        <v>1813</v>
      </c>
      <c r="F47" s="495" t="s">
        <v>1812</v>
      </c>
      <c r="G47" s="425" t="s">
        <v>48</v>
      </c>
      <c r="H47" s="425" t="s">
        <v>693</v>
      </c>
      <c r="I47" s="425">
        <v>25</v>
      </c>
      <c r="J47" s="425" t="s">
        <v>1811</v>
      </c>
      <c r="K47" s="501"/>
      <c r="L47" s="425" t="s">
        <v>492</v>
      </c>
      <c r="M47" s="501"/>
      <c r="N47" s="502">
        <v>15000</v>
      </c>
      <c r="O47" s="501"/>
      <c r="P47" s="502">
        <v>15000</v>
      </c>
      <c r="Q47" s="425" t="s">
        <v>1797</v>
      </c>
      <c r="R47" s="425" t="s">
        <v>1796</v>
      </c>
    </row>
    <row r="48" spans="1:18" ht="40.15" customHeight="1" x14ac:dyDescent="0.25">
      <c r="A48" s="805">
        <v>23</v>
      </c>
      <c r="B48" s="630">
        <v>1</v>
      </c>
      <c r="C48" s="630">
        <v>4</v>
      </c>
      <c r="D48" s="630">
        <v>2</v>
      </c>
      <c r="E48" s="1012" t="s">
        <v>1810</v>
      </c>
      <c r="F48" s="1012" t="s">
        <v>1809</v>
      </c>
      <c r="G48" s="630" t="s">
        <v>1808</v>
      </c>
      <c r="H48" s="425" t="s">
        <v>1318</v>
      </c>
      <c r="I48" s="425">
        <v>20</v>
      </c>
      <c r="J48" s="630" t="s">
        <v>1807</v>
      </c>
      <c r="K48" s="1020"/>
      <c r="L48" s="630" t="s">
        <v>492</v>
      </c>
      <c r="M48" s="1023"/>
      <c r="N48" s="1017">
        <v>200000</v>
      </c>
      <c r="O48" s="1012"/>
      <c r="P48" s="1017">
        <v>200000</v>
      </c>
      <c r="Q48" s="630" t="s">
        <v>1797</v>
      </c>
      <c r="R48" s="630" t="s">
        <v>1796</v>
      </c>
    </row>
    <row r="49" spans="1:18" ht="75.599999999999994" customHeight="1" x14ac:dyDescent="0.25">
      <c r="A49" s="807"/>
      <c r="B49" s="656"/>
      <c r="C49" s="656"/>
      <c r="D49" s="656"/>
      <c r="E49" s="1013"/>
      <c r="F49" s="1013"/>
      <c r="G49" s="631"/>
      <c r="H49" s="425" t="s">
        <v>693</v>
      </c>
      <c r="I49" s="425" t="s">
        <v>1806</v>
      </c>
      <c r="J49" s="656"/>
      <c r="K49" s="1021"/>
      <c r="L49" s="656"/>
      <c r="M49" s="1021"/>
      <c r="N49" s="1018"/>
      <c r="O49" s="1013"/>
      <c r="P49" s="1018"/>
      <c r="Q49" s="656"/>
      <c r="R49" s="656"/>
    </row>
    <row r="50" spans="1:18" ht="150.75" customHeight="1" x14ac:dyDescent="0.25">
      <c r="A50" s="806"/>
      <c r="B50" s="631"/>
      <c r="C50" s="631"/>
      <c r="D50" s="631"/>
      <c r="E50" s="1014"/>
      <c r="F50" s="1014"/>
      <c r="G50" s="425" t="s">
        <v>1345</v>
      </c>
      <c r="H50" s="425" t="s">
        <v>991</v>
      </c>
      <c r="I50" s="425">
        <v>1</v>
      </c>
      <c r="J50" s="631"/>
      <c r="K50" s="1022"/>
      <c r="L50" s="631"/>
      <c r="M50" s="1022"/>
      <c r="N50" s="1019"/>
      <c r="O50" s="1014"/>
      <c r="P50" s="1019"/>
      <c r="Q50" s="631"/>
      <c r="R50" s="631"/>
    </row>
    <row r="51" spans="1:18" ht="217.5" customHeight="1" x14ac:dyDescent="0.25">
      <c r="A51" s="436">
        <v>24</v>
      </c>
      <c r="B51" s="425">
        <v>1</v>
      </c>
      <c r="C51" s="425">
        <v>4</v>
      </c>
      <c r="D51" s="425">
        <v>2</v>
      </c>
      <c r="E51" s="436" t="s">
        <v>1805</v>
      </c>
      <c r="F51" s="495" t="s">
        <v>1804</v>
      </c>
      <c r="G51" s="425" t="s">
        <v>1803</v>
      </c>
      <c r="H51" s="425">
        <v>1</v>
      </c>
      <c r="I51" s="425">
        <v>100</v>
      </c>
      <c r="J51" s="425" t="s">
        <v>1802</v>
      </c>
      <c r="K51" s="503"/>
      <c r="L51" s="425" t="s">
        <v>1798</v>
      </c>
      <c r="M51" s="425"/>
      <c r="N51" s="502">
        <v>60000</v>
      </c>
      <c r="O51" s="425"/>
      <c r="P51" s="502">
        <v>60000</v>
      </c>
      <c r="Q51" s="425" t="s">
        <v>1797</v>
      </c>
      <c r="R51" s="425" t="s">
        <v>1796</v>
      </c>
    </row>
    <row r="52" spans="1:18" ht="157.5" customHeight="1" x14ac:dyDescent="0.25">
      <c r="A52" s="425">
        <v>25</v>
      </c>
      <c r="B52" s="424">
        <v>1</v>
      </c>
      <c r="C52" s="424">
        <v>4</v>
      </c>
      <c r="D52" s="424">
        <v>2</v>
      </c>
      <c r="E52" s="436" t="s">
        <v>1801</v>
      </c>
      <c r="F52" s="495" t="s">
        <v>1800</v>
      </c>
      <c r="G52" s="424" t="s">
        <v>44</v>
      </c>
      <c r="H52" s="424">
        <v>1</v>
      </c>
      <c r="I52" s="424">
        <v>30</v>
      </c>
      <c r="J52" s="425" t="s">
        <v>1799</v>
      </c>
      <c r="K52" s="430"/>
      <c r="L52" s="425" t="s">
        <v>1798</v>
      </c>
      <c r="M52" s="430"/>
      <c r="N52" s="502">
        <v>100000</v>
      </c>
      <c r="O52" s="430"/>
      <c r="P52" s="502">
        <v>100000</v>
      </c>
      <c r="Q52" s="425" t="s">
        <v>1797</v>
      </c>
      <c r="R52" s="425" t="s">
        <v>1796</v>
      </c>
    </row>
    <row r="53" spans="1:18" ht="42" customHeight="1" x14ac:dyDescent="0.25"/>
    <row r="55" spans="1:18" x14ac:dyDescent="0.25">
      <c r="L55" s="1015"/>
      <c r="M55" s="1015" t="s">
        <v>35</v>
      </c>
      <c r="N55" s="1015"/>
      <c r="O55" s="1015"/>
    </row>
    <row r="56" spans="1:18" x14ac:dyDescent="0.25">
      <c r="L56" s="1016"/>
      <c r="M56" s="699" t="s">
        <v>36</v>
      </c>
      <c r="N56" s="1015" t="s">
        <v>37</v>
      </c>
      <c r="O56" s="1016"/>
    </row>
    <row r="57" spans="1:18" x14ac:dyDescent="0.25">
      <c r="L57" s="1016"/>
      <c r="M57" s="701"/>
      <c r="N57" s="168">
        <v>2020</v>
      </c>
      <c r="O57" s="168">
        <v>2021</v>
      </c>
    </row>
    <row r="58" spans="1:18" ht="18.75" customHeight="1" x14ac:dyDescent="0.25">
      <c r="L58" s="168" t="s">
        <v>2931</v>
      </c>
      <c r="M58" s="193">
        <v>25</v>
      </c>
      <c r="N58" s="192">
        <f>M8+M9+M13+M15+M16+M17+M18+M21+M23+M25+M29+M32+M34</f>
        <v>91300</v>
      </c>
      <c r="O58" s="192">
        <f>N7+N39+N40+N41+N42+N44+N45+N46+N47+N48+N51+N52</f>
        <v>810000</v>
      </c>
      <c r="P58" s="2"/>
    </row>
    <row r="59" spans="1:18" x14ac:dyDescent="0.25">
      <c r="N59" s="144"/>
      <c r="O59" s="144"/>
    </row>
  </sheetData>
  <mergeCells count="187">
    <mergeCell ref="A9:A12"/>
    <mergeCell ref="B9:B12"/>
    <mergeCell ref="C9:C12"/>
    <mergeCell ref="D9:D12"/>
    <mergeCell ref="E9:E12"/>
    <mergeCell ref="F9:F12"/>
    <mergeCell ref="Q4:Q5"/>
    <mergeCell ref="R4:R5"/>
    <mergeCell ref="O4:P4"/>
    <mergeCell ref="A4:A5"/>
    <mergeCell ref="B4:B5"/>
    <mergeCell ref="C4:C5"/>
    <mergeCell ref="D4:D5"/>
    <mergeCell ref="E4:E5"/>
    <mergeCell ref="F4:F5"/>
    <mergeCell ref="G4:G5"/>
    <mergeCell ref="H4:I4"/>
    <mergeCell ref="J4:J5"/>
    <mergeCell ref="K4:L4"/>
    <mergeCell ref="M4:N4"/>
    <mergeCell ref="Q9:Q12"/>
    <mergeCell ref="R9:R12"/>
    <mergeCell ref="K9:K12"/>
    <mergeCell ref="L9:L12"/>
    <mergeCell ref="A13:A14"/>
    <mergeCell ref="B13:B14"/>
    <mergeCell ref="C13:C14"/>
    <mergeCell ref="D13:D14"/>
    <mergeCell ref="E13:E14"/>
    <mergeCell ref="F13:F14"/>
    <mergeCell ref="J13:J14"/>
    <mergeCell ref="K13:K14"/>
    <mergeCell ref="L13:L14"/>
    <mergeCell ref="M9:M12"/>
    <mergeCell ref="N9:N12"/>
    <mergeCell ref="O9:O12"/>
    <mergeCell ref="P9:P12"/>
    <mergeCell ref="J9:J12"/>
    <mergeCell ref="R18:R20"/>
    <mergeCell ref="L18:L20"/>
    <mergeCell ref="M18:M20"/>
    <mergeCell ref="N18:N20"/>
    <mergeCell ref="O18:O20"/>
    <mergeCell ref="P18:P20"/>
    <mergeCell ref="Q18:Q20"/>
    <mergeCell ref="Q13:Q14"/>
    <mergeCell ref="R13:R14"/>
    <mergeCell ref="M13:M14"/>
    <mergeCell ref="N13:N14"/>
    <mergeCell ref="O13:O14"/>
    <mergeCell ref="P13:P14"/>
    <mergeCell ref="A18:A20"/>
    <mergeCell ref="B18:B20"/>
    <mergeCell ref="C18:C20"/>
    <mergeCell ref="D18:D20"/>
    <mergeCell ref="E18:E20"/>
    <mergeCell ref="F18:F20"/>
    <mergeCell ref="J18:J20"/>
    <mergeCell ref="K18:K20"/>
    <mergeCell ref="P23:P24"/>
    <mergeCell ref="P21:P22"/>
    <mergeCell ref="A21:A22"/>
    <mergeCell ref="B21:B22"/>
    <mergeCell ref="C21:C22"/>
    <mergeCell ref="D21:D22"/>
    <mergeCell ref="E21:E22"/>
    <mergeCell ref="F21:F22"/>
    <mergeCell ref="A23:A24"/>
    <mergeCell ref="B23:B24"/>
    <mergeCell ref="C23:C24"/>
    <mergeCell ref="D23:D24"/>
    <mergeCell ref="E23:E24"/>
    <mergeCell ref="F23:F24"/>
    <mergeCell ref="Q23:Q24"/>
    <mergeCell ref="R23:R24"/>
    <mergeCell ref="K21:K22"/>
    <mergeCell ref="L21:L22"/>
    <mergeCell ref="J23:J24"/>
    <mergeCell ref="K23:K24"/>
    <mergeCell ref="L23:L24"/>
    <mergeCell ref="M23:M24"/>
    <mergeCell ref="N23:N24"/>
    <mergeCell ref="O23:O24"/>
    <mergeCell ref="R21:R22"/>
    <mergeCell ref="M21:M22"/>
    <mergeCell ref="N21:N22"/>
    <mergeCell ref="Q21:Q22"/>
    <mergeCell ref="O21:O22"/>
    <mergeCell ref="J21:J22"/>
    <mergeCell ref="B25:B28"/>
    <mergeCell ref="C25:C28"/>
    <mergeCell ref="D25:D28"/>
    <mergeCell ref="E25:E28"/>
    <mergeCell ref="F25:F28"/>
    <mergeCell ref="G25:G26"/>
    <mergeCell ref="J25:J28"/>
    <mergeCell ref="L29:L31"/>
    <mergeCell ref="C29:C31"/>
    <mergeCell ref="R25:R28"/>
    <mergeCell ref="R29:R31"/>
    <mergeCell ref="A32:A33"/>
    <mergeCell ref="B32:B33"/>
    <mergeCell ref="C32:C33"/>
    <mergeCell ref="D32:D33"/>
    <mergeCell ref="E32:E33"/>
    <mergeCell ref="Q32:Q33"/>
    <mergeCell ref="R32:R33"/>
    <mergeCell ref="A29:A31"/>
    <mergeCell ref="B29:B31"/>
    <mergeCell ref="L25:L28"/>
    <mergeCell ref="M25:M28"/>
    <mergeCell ref="N25:N28"/>
    <mergeCell ref="O25:O28"/>
    <mergeCell ref="P25:P28"/>
    <mergeCell ref="Q25:Q28"/>
    <mergeCell ref="Q29:Q31"/>
    <mergeCell ref="P29:P31"/>
    <mergeCell ref="M29:M31"/>
    <mergeCell ref="N29:N31"/>
    <mergeCell ref="O29:O31"/>
    <mergeCell ref="K25:K28"/>
    <mergeCell ref="A25:A28"/>
    <mergeCell ref="M32:M33"/>
    <mergeCell ref="N32:N33"/>
    <mergeCell ref="O32:O33"/>
    <mergeCell ref="P32:P33"/>
    <mergeCell ref="F32:F33"/>
    <mergeCell ref="J32:J33"/>
    <mergeCell ref="K32:K33"/>
    <mergeCell ref="L32:L33"/>
    <mergeCell ref="D29:D31"/>
    <mergeCell ref="E29:E31"/>
    <mergeCell ref="F29:F31"/>
    <mergeCell ref="G29:G30"/>
    <mergeCell ref="J29:J31"/>
    <mergeCell ref="K29:K31"/>
    <mergeCell ref="R34:R38"/>
    <mergeCell ref="A34:A38"/>
    <mergeCell ref="B34:B38"/>
    <mergeCell ref="C34:C38"/>
    <mergeCell ref="D34:D38"/>
    <mergeCell ref="E34:E38"/>
    <mergeCell ref="F34:F38"/>
    <mergeCell ref="G34:G35"/>
    <mergeCell ref="L34:L38"/>
    <mergeCell ref="M34:M38"/>
    <mergeCell ref="N34:N38"/>
    <mergeCell ref="O34:O38"/>
    <mergeCell ref="P34:P38"/>
    <mergeCell ref="Q34:Q38"/>
    <mergeCell ref="J34:J38"/>
    <mergeCell ref="K34:K38"/>
    <mergeCell ref="C42:C43"/>
    <mergeCell ref="F48:F50"/>
    <mergeCell ref="G48:G49"/>
    <mergeCell ref="J48:J50"/>
    <mergeCell ref="K48:K50"/>
    <mergeCell ref="L48:L50"/>
    <mergeCell ref="M48:M50"/>
    <mergeCell ref="A48:A50"/>
    <mergeCell ref="B48:B50"/>
    <mergeCell ref="C48:C50"/>
    <mergeCell ref="M42:M43"/>
    <mergeCell ref="D42:D43"/>
    <mergeCell ref="E42:E43"/>
    <mergeCell ref="F42:F43"/>
    <mergeCell ref="J42:J43"/>
    <mergeCell ref="K42:K43"/>
    <mergeCell ref="L42:L43"/>
    <mergeCell ref="A42:A43"/>
    <mergeCell ref="B42:B43"/>
    <mergeCell ref="R48:R50"/>
    <mergeCell ref="N42:N43"/>
    <mergeCell ref="O42:O43"/>
    <mergeCell ref="P42:P43"/>
    <mergeCell ref="Q42:Q43"/>
    <mergeCell ref="D48:D50"/>
    <mergeCell ref="E48:E50"/>
    <mergeCell ref="L55:L57"/>
    <mergeCell ref="M55:O55"/>
    <mergeCell ref="N56:O56"/>
    <mergeCell ref="M56:M57"/>
    <mergeCell ref="N48:N50"/>
    <mergeCell ref="O48:O50"/>
    <mergeCell ref="P48:P50"/>
    <mergeCell ref="Q48:Q50"/>
    <mergeCell ref="R42:R4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7DFF-8E2F-44FE-8DFA-D00077485A49}">
  <dimension ref="A2:S36"/>
  <sheetViews>
    <sheetView topLeftCell="A6" zoomScale="50" zoomScaleNormal="50" workbookViewId="0">
      <selection activeCell="A24" sqref="A24"/>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5703125" style="41" customWidth="1"/>
    <col min="7" max="7" width="35.7109375" style="41" customWidth="1"/>
    <col min="8" max="8" width="25.85546875" style="41" customWidth="1"/>
    <col min="9" max="9" width="15.425781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2.8554687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ht="15.75" x14ac:dyDescent="0.25">
      <c r="A2" s="256" t="s">
        <v>2901</v>
      </c>
      <c r="B2" s="21"/>
      <c r="C2" s="21"/>
      <c r="D2" s="21"/>
      <c r="E2" s="21"/>
      <c r="F2" s="21"/>
      <c r="G2" s="21"/>
      <c r="H2" s="21"/>
      <c r="I2" s="21"/>
      <c r="J2" s="21"/>
      <c r="K2" s="21"/>
      <c r="L2" s="21"/>
      <c r="M2" s="21"/>
      <c r="N2" s="21"/>
      <c r="O2" s="21"/>
      <c r="P2" s="21"/>
      <c r="Q2" s="21"/>
      <c r="R2" s="21"/>
    </row>
    <row r="3" spans="1:19" ht="15.75" x14ac:dyDescent="0.25">
      <c r="A3" s="21"/>
      <c r="B3" s="21"/>
      <c r="C3" s="21"/>
      <c r="D3" s="21"/>
      <c r="E3" s="21"/>
      <c r="F3" s="21"/>
      <c r="G3" s="21"/>
      <c r="H3" s="21"/>
      <c r="I3" s="21"/>
      <c r="J3" s="21"/>
      <c r="K3" s="21"/>
      <c r="L3" s="21"/>
      <c r="M3" s="22"/>
      <c r="N3" s="22"/>
      <c r="O3" s="22"/>
      <c r="P3" s="22"/>
      <c r="Q3" s="21"/>
      <c r="R3" s="21"/>
    </row>
    <row r="4" spans="1:19" s="4" customFormat="1" ht="15.75" x14ac:dyDescent="0.25">
      <c r="A4" s="1028" t="s">
        <v>0</v>
      </c>
      <c r="B4" s="1030" t="s">
        <v>1</v>
      </c>
      <c r="C4" s="1030" t="s">
        <v>2</v>
      </c>
      <c r="D4" s="1030" t="s">
        <v>3</v>
      </c>
      <c r="E4" s="1028" t="s">
        <v>4</v>
      </c>
      <c r="F4" s="1028" t="s">
        <v>5</v>
      </c>
      <c r="G4" s="1028" t="s">
        <v>6</v>
      </c>
      <c r="H4" s="1033" t="s">
        <v>7</v>
      </c>
      <c r="I4" s="1033"/>
      <c r="J4" s="1028" t="s">
        <v>8</v>
      </c>
      <c r="K4" s="1034" t="s">
        <v>9</v>
      </c>
      <c r="L4" s="1035"/>
      <c r="M4" s="1032" t="s">
        <v>10</v>
      </c>
      <c r="N4" s="1032"/>
      <c r="O4" s="1032" t="s">
        <v>11</v>
      </c>
      <c r="P4" s="1032"/>
      <c r="Q4" s="1028" t="s">
        <v>12</v>
      </c>
      <c r="R4" s="1030" t="s">
        <v>13</v>
      </c>
      <c r="S4" s="3"/>
    </row>
    <row r="5" spans="1:19" s="4" customFormat="1" ht="15.75" x14ac:dyDescent="0.2">
      <c r="A5" s="1029"/>
      <c r="B5" s="1031"/>
      <c r="C5" s="1031"/>
      <c r="D5" s="1031"/>
      <c r="E5" s="1029"/>
      <c r="F5" s="1029"/>
      <c r="G5" s="1029"/>
      <c r="H5" s="251" t="s">
        <v>14</v>
      </c>
      <c r="I5" s="251" t="s">
        <v>15</v>
      </c>
      <c r="J5" s="1029"/>
      <c r="K5" s="254">
        <v>2020</v>
      </c>
      <c r="L5" s="254">
        <v>2021</v>
      </c>
      <c r="M5" s="255">
        <v>2020</v>
      </c>
      <c r="N5" s="255">
        <v>2021</v>
      </c>
      <c r="O5" s="255">
        <v>2020</v>
      </c>
      <c r="P5" s="255">
        <v>2021</v>
      </c>
      <c r="Q5" s="1029"/>
      <c r="R5" s="1031"/>
      <c r="S5" s="3"/>
    </row>
    <row r="6" spans="1:19" s="4" customFormat="1" ht="15.75" x14ac:dyDescent="0.2">
      <c r="A6" s="252" t="s">
        <v>16</v>
      </c>
      <c r="B6" s="251" t="s">
        <v>17</v>
      </c>
      <c r="C6" s="251" t="s">
        <v>18</v>
      </c>
      <c r="D6" s="251" t="s">
        <v>19</v>
      </c>
      <c r="E6" s="252" t="s">
        <v>20</v>
      </c>
      <c r="F6" s="252" t="s">
        <v>21</v>
      </c>
      <c r="G6" s="252" t="s">
        <v>22</v>
      </c>
      <c r="H6" s="251" t="s">
        <v>23</v>
      </c>
      <c r="I6" s="251" t="s">
        <v>24</v>
      </c>
      <c r="J6" s="252" t="s">
        <v>25</v>
      </c>
      <c r="K6" s="254" t="s">
        <v>26</v>
      </c>
      <c r="L6" s="254" t="s">
        <v>27</v>
      </c>
      <c r="M6" s="253" t="s">
        <v>28</v>
      </c>
      <c r="N6" s="253" t="s">
        <v>29</v>
      </c>
      <c r="O6" s="253" t="s">
        <v>30</v>
      </c>
      <c r="P6" s="253" t="s">
        <v>31</v>
      </c>
      <c r="Q6" s="252" t="s">
        <v>32</v>
      </c>
      <c r="R6" s="251" t="s">
        <v>33</v>
      </c>
      <c r="S6" s="3"/>
    </row>
    <row r="7" spans="1:19" s="8" customFormat="1" ht="236.25" x14ac:dyDescent="0.25">
      <c r="A7" s="118">
        <v>1</v>
      </c>
      <c r="B7" s="119">
        <v>1</v>
      </c>
      <c r="C7" s="118">
        <v>4</v>
      </c>
      <c r="D7" s="119">
        <v>2</v>
      </c>
      <c r="E7" s="119" t="s">
        <v>1955</v>
      </c>
      <c r="F7" s="119" t="s">
        <v>1954</v>
      </c>
      <c r="G7" s="119" t="s">
        <v>197</v>
      </c>
      <c r="H7" s="592" t="s">
        <v>1953</v>
      </c>
      <c r="I7" s="592" t="s">
        <v>1588</v>
      </c>
      <c r="J7" s="119" t="s">
        <v>1914</v>
      </c>
      <c r="K7" s="401" t="s">
        <v>34</v>
      </c>
      <c r="L7" s="401"/>
      <c r="M7" s="120">
        <v>14830</v>
      </c>
      <c r="N7" s="118"/>
      <c r="O7" s="120">
        <v>14830</v>
      </c>
      <c r="P7" s="120"/>
      <c r="Q7" s="592" t="s">
        <v>1881</v>
      </c>
      <c r="R7" s="592" t="s">
        <v>1880</v>
      </c>
      <c r="S7" s="12"/>
    </row>
    <row r="8" spans="1:19" ht="173.25" x14ac:dyDescent="0.25">
      <c r="A8" s="118">
        <v>2</v>
      </c>
      <c r="B8" s="118">
        <v>1</v>
      </c>
      <c r="C8" s="118">
        <v>4</v>
      </c>
      <c r="D8" s="119">
        <v>2</v>
      </c>
      <c r="E8" s="119" t="s">
        <v>1952</v>
      </c>
      <c r="F8" s="119" t="s">
        <v>1951</v>
      </c>
      <c r="G8" s="119" t="s">
        <v>1950</v>
      </c>
      <c r="H8" s="592" t="s">
        <v>1949</v>
      </c>
      <c r="I8" s="592" t="s">
        <v>1948</v>
      </c>
      <c r="J8" s="119" t="s">
        <v>1947</v>
      </c>
      <c r="K8" s="401" t="s">
        <v>38</v>
      </c>
      <c r="L8" s="401" t="s">
        <v>34</v>
      </c>
      <c r="M8" s="120">
        <v>2600</v>
      </c>
      <c r="N8" s="120">
        <v>10980</v>
      </c>
      <c r="O8" s="120">
        <v>2600</v>
      </c>
      <c r="P8" s="120">
        <v>10980</v>
      </c>
      <c r="Q8" s="592" t="s">
        <v>1881</v>
      </c>
      <c r="R8" s="592" t="s">
        <v>1880</v>
      </c>
      <c r="S8" s="13"/>
    </row>
    <row r="9" spans="1:19" ht="204.75" x14ac:dyDescent="0.25">
      <c r="A9" s="118">
        <v>3</v>
      </c>
      <c r="B9" s="119">
        <v>1</v>
      </c>
      <c r="C9" s="119">
        <v>4</v>
      </c>
      <c r="D9" s="119">
        <v>5</v>
      </c>
      <c r="E9" s="119" t="s">
        <v>1946</v>
      </c>
      <c r="F9" s="119" t="s">
        <v>1945</v>
      </c>
      <c r="G9" s="119" t="s">
        <v>1944</v>
      </c>
      <c r="H9" s="119" t="s">
        <v>1943</v>
      </c>
      <c r="I9" s="119" t="s">
        <v>1942</v>
      </c>
      <c r="J9" s="119" t="s">
        <v>1936</v>
      </c>
      <c r="K9" s="118"/>
      <c r="L9" s="401" t="s">
        <v>34</v>
      </c>
      <c r="M9" s="392"/>
      <c r="N9" s="120">
        <v>32600</v>
      </c>
      <c r="O9" s="392"/>
      <c r="P9" s="120">
        <v>32600</v>
      </c>
      <c r="Q9" s="592" t="s">
        <v>1881</v>
      </c>
      <c r="R9" s="592" t="s">
        <v>1880</v>
      </c>
    </row>
    <row r="10" spans="1:19" ht="157.5" x14ac:dyDescent="0.25">
      <c r="A10" s="118">
        <v>4</v>
      </c>
      <c r="B10" s="118">
        <v>1</v>
      </c>
      <c r="C10" s="118">
        <v>4</v>
      </c>
      <c r="D10" s="119">
        <v>2</v>
      </c>
      <c r="E10" s="119" t="s">
        <v>1941</v>
      </c>
      <c r="F10" s="119" t="s">
        <v>1940</v>
      </c>
      <c r="G10" s="119" t="s">
        <v>1939</v>
      </c>
      <c r="H10" s="119" t="s">
        <v>1938</v>
      </c>
      <c r="I10" s="119" t="s">
        <v>1937</v>
      </c>
      <c r="J10" s="119" t="s">
        <v>1936</v>
      </c>
      <c r="K10" s="118"/>
      <c r="L10" s="401" t="s">
        <v>34</v>
      </c>
      <c r="M10" s="392"/>
      <c r="N10" s="120">
        <v>35000</v>
      </c>
      <c r="O10" s="392"/>
      <c r="P10" s="120">
        <v>35000</v>
      </c>
      <c r="Q10" s="592" t="s">
        <v>1881</v>
      </c>
      <c r="R10" s="592" t="s">
        <v>1880</v>
      </c>
    </row>
    <row r="11" spans="1:19" ht="189" x14ac:dyDescent="0.25">
      <c r="A11" s="118">
        <v>5</v>
      </c>
      <c r="B11" s="119">
        <v>1</v>
      </c>
      <c r="C11" s="118">
        <v>4</v>
      </c>
      <c r="D11" s="118">
        <v>2</v>
      </c>
      <c r="E11" s="119" t="s">
        <v>1935</v>
      </c>
      <c r="F11" s="119" t="s">
        <v>1934</v>
      </c>
      <c r="G11" s="118" t="s">
        <v>203</v>
      </c>
      <c r="H11" s="119" t="s">
        <v>1933</v>
      </c>
      <c r="I11" s="119" t="s">
        <v>1932</v>
      </c>
      <c r="J11" s="119" t="s">
        <v>1931</v>
      </c>
      <c r="K11" s="118" t="s">
        <v>38</v>
      </c>
      <c r="L11" s="530"/>
      <c r="M11" s="120">
        <v>15420</v>
      </c>
      <c r="N11" s="118"/>
      <c r="O11" s="120">
        <v>15420</v>
      </c>
      <c r="P11" s="526"/>
      <c r="Q11" s="592" t="s">
        <v>1881</v>
      </c>
      <c r="R11" s="592" t="s">
        <v>1880</v>
      </c>
    </row>
    <row r="12" spans="1:19" ht="204.75" x14ac:dyDescent="0.25">
      <c r="A12" s="118">
        <v>6</v>
      </c>
      <c r="B12" s="119">
        <v>1</v>
      </c>
      <c r="C12" s="119">
        <v>4</v>
      </c>
      <c r="D12" s="119">
        <v>2</v>
      </c>
      <c r="E12" s="118" t="s">
        <v>1930</v>
      </c>
      <c r="F12" s="544" t="s">
        <v>1929</v>
      </c>
      <c r="G12" s="119" t="s">
        <v>1333</v>
      </c>
      <c r="H12" s="119" t="s">
        <v>1928</v>
      </c>
      <c r="I12" s="119" t="s">
        <v>1927</v>
      </c>
      <c r="J12" s="119" t="s">
        <v>1926</v>
      </c>
      <c r="K12" s="119" t="s">
        <v>45</v>
      </c>
      <c r="L12" s="119" t="s">
        <v>34</v>
      </c>
      <c r="M12" s="392">
        <v>11164.27</v>
      </c>
      <c r="N12" s="392">
        <v>9335.73</v>
      </c>
      <c r="O12" s="392">
        <v>11164.27</v>
      </c>
      <c r="P12" s="392">
        <v>9335.73</v>
      </c>
      <c r="Q12" s="592" t="s">
        <v>1881</v>
      </c>
      <c r="R12" s="592" t="s">
        <v>1880</v>
      </c>
    </row>
    <row r="13" spans="1:19" ht="173.25" x14ac:dyDescent="0.25">
      <c r="A13" s="118">
        <v>7</v>
      </c>
      <c r="B13" s="119">
        <v>1</v>
      </c>
      <c r="C13" s="119">
        <v>4</v>
      </c>
      <c r="D13" s="119">
        <v>2</v>
      </c>
      <c r="E13" s="119" t="s">
        <v>1925</v>
      </c>
      <c r="F13" s="119" t="s">
        <v>1924</v>
      </c>
      <c r="G13" s="119" t="s">
        <v>57</v>
      </c>
      <c r="H13" s="118" t="s">
        <v>1078</v>
      </c>
      <c r="I13" s="118">
        <v>1</v>
      </c>
      <c r="J13" s="119" t="s">
        <v>1918</v>
      </c>
      <c r="K13" s="119" t="s">
        <v>45</v>
      </c>
      <c r="L13" s="119"/>
      <c r="M13" s="120">
        <v>21000</v>
      </c>
      <c r="N13" s="118"/>
      <c r="O13" s="120">
        <v>21000</v>
      </c>
      <c r="P13" s="118"/>
      <c r="Q13" s="119" t="s">
        <v>1881</v>
      </c>
      <c r="R13" s="119" t="s">
        <v>1880</v>
      </c>
    </row>
    <row r="14" spans="1:19" ht="94.5" x14ac:dyDescent="0.25">
      <c r="A14" s="118">
        <v>8</v>
      </c>
      <c r="B14" s="119">
        <v>1</v>
      </c>
      <c r="C14" s="119">
        <v>4</v>
      </c>
      <c r="D14" s="119">
        <v>2</v>
      </c>
      <c r="E14" s="119" t="s">
        <v>1839</v>
      </c>
      <c r="F14" s="119" t="s">
        <v>1923</v>
      </c>
      <c r="G14" s="119" t="s">
        <v>1890</v>
      </c>
      <c r="H14" s="118" t="s">
        <v>58</v>
      </c>
      <c r="I14" s="118">
        <v>1</v>
      </c>
      <c r="J14" s="119" t="s">
        <v>1922</v>
      </c>
      <c r="K14" s="119" t="s">
        <v>45</v>
      </c>
      <c r="L14" s="119"/>
      <c r="M14" s="392">
        <v>16400</v>
      </c>
      <c r="N14" s="118"/>
      <c r="O14" s="392">
        <v>16400</v>
      </c>
      <c r="P14" s="118"/>
      <c r="Q14" s="592" t="s">
        <v>1881</v>
      </c>
      <c r="R14" s="592" t="s">
        <v>1880</v>
      </c>
    </row>
    <row r="15" spans="1:19" ht="141.75" x14ac:dyDescent="0.25">
      <c r="A15" s="118">
        <v>9</v>
      </c>
      <c r="B15" s="119">
        <v>1</v>
      </c>
      <c r="C15" s="119">
        <v>4</v>
      </c>
      <c r="D15" s="119">
        <v>2</v>
      </c>
      <c r="E15" s="119" t="s">
        <v>1070</v>
      </c>
      <c r="F15" s="119" t="s">
        <v>1921</v>
      </c>
      <c r="G15" s="119" t="s">
        <v>44</v>
      </c>
      <c r="H15" s="119" t="s">
        <v>1920</v>
      </c>
      <c r="I15" s="119" t="s">
        <v>1919</v>
      </c>
      <c r="J15" s="119" t="s">
        <v>1918</v>
      </c>
      <c r="K15" s="119" t="s">
        <v>38</v>
      </c>
      <c r="L15" s="119"/>
      <c r="M15" s="120">
        <v>42300</v>
      </c>
      <c r="N15" s="118"/>
      <c r="O15" s="120">
        <v>42300</v>
      </c>
      <c r="P15" s="118"/>
      <c r="Q15" s="592" t="s">
        <v>1881</v>
      </c>
      <c r="R15" s="592" t="s">
        <v>1880</v>
      </c>
    </row>
    <row r="16" spans="1:19" ht="204.75" x14ac:dyDescent="0.25">
      <c r="A16" s="118">
        <v>10</v>
      </c>
      <c r="B16" s="118">
        <v>1</v>
      </c>
      <c r="C16" s="118">
        <v>4</v>
      </c>
      <c r="D16" s="119">
        <v>2</v>
      </c>
      <c r="E16" s="119" t="s">
        <v>1917</v>
      </c>
      <c r="F16" s="119" t="s">
        <v>1916</v>
      </c>
      <c r="G16" s="119" t="s">
        <v>44</v>
      </c>
      <c r="H16" s="592" t="s">
        <v>1915</v>
      </c>
      <c r="I16" s="592" t="s">
        <v>1911</v>
      </c>
      <c r="J16" s="119" t="s">
        <v>1914</v>
      </c>
      <c r="K16" s="401"/>
      <c r="L16" s="401" t="s">
        <v>110</v>
      </c>
      <c r="M16" s="120"/>
      <c r="N16" s="120">
        <v>27500</v>
      </c>
      <c r="O16" s="120"/>
      <c r="P16" s="120">
        <v>27500</v>
      </c>
      <c r="Q16" s="592" t="s">
        <v>1881</v>
      </c>
      <c r="R16" s="592" t="s">
        <v>1880</v>
      </c>
    </row>
    <row r="17" spans="1:18" ht="220.5" x14ac:dyDescent="0.25">
      <c r="A17" s="118">
        <v>11</v>
      </c>
      <c r="B17" s="416">
        <v>1</v>
      </c>
      <c r="C17" s="416">
        <v>4</v>
      </c>
      <c r="D17" s="119">
        <v>5</v>
      </c>
      <c r="E17" s="119" t="s">
        <v>1913</v>
      </c>
      <c r="F17" s="119" t="s">
        <v>1912</v>
      </c>
      <c r="G17" s="119" t="s">
        <v>44</v>
      </c>
      <c r="H17" s="592" t="s">
        <v>1895</v>
      </c>
      <c r="I17" s="592" t="s">
        <v>1911</v>
      </c>
      <c r="J17" s="119" t="s">
        <v>1910</v>
      </c>
      <c r="K17" s="401"/>
      <c r="L17" s="401" t="s">
        <v>34</v>
      </c>
      <c r="M17" s="120"/>
      <c r="N17" s="392">
        <v>33000</v>
      </c>
      <c r="O17" s="120"/>
      <c r="P17" s="120">
        <v>33000</v>
      </c>
      <c r="Q17" s="592" t="s">
        <v>1881</v>
      </c>
      <c r="R17" s="592" t="s">
        <v>1880</v>
      </c>
    </row>
    <row r="18" spans="1:18" ht="283.5" x14ac:dyDescent="0.25">
      <c r="A18" s="118">
        <v>12</v>
      </c>
      <c r="B18" s="119">
        <v>1</v>
      </c>
      <c r="C18" s="118">
        <v>4</v>
      </c>
      <c r="D18" s="118">
        <v>2</v>
      </c>
      <c r="E18" s="119" t="s">
        <v>1909</v>
      </c>
      <c r="F18" s="119" t="s">
        <v>1908</v>
      </c>
      <c r="G18" s="119" t="s">
        <v>44</v>
      </c>
      <c r="H18" s="592" t="s">
        <v>1907</v>
      </c>
      <c r="I18" s="592" t="s">
        <v>1906</v>
      </c>
      <c r="J18" s="119" t="s">
        <v>1905</v>
      </c>
      <c r="K18" s="401"/>
      <c r="L18" s="401" t="s">
        <v>110</v>
      </c>
      <c r="M18" s="120"/>
      <c r="N18" s="120">
        <v>33000</v>
      </c>
      <c r="O18" s="120"/>
      <c r="P18" s="120">
        <v>33000</v>
      </c>
      <c r="Q18" s="592" t="s">
        <v>1904</v>
      </c>
      <c r="R18" s="592" t="s">
        <v>1880</v>
      </c>
    </row>
    <row r="19" spans="1:18" ht="204.75" x14ac:dyDescent="0.25">
      <c r="A19" s="118">
        <v>13</v>
      </c>
      <c r="B19" s="119">
        <v>1</v>
      </c>
      <c r="C19" s="119">
        <v>4</v>
      </c>
      <c r="D19" s="119">
        <v>2</v>
      </c>
      <c r="E19" s="119" t="s">
        <v>1903</v>
      </c>
      <c r="F19" s="597" t="s">
        <v>1902</v>
      </c>
      <c r="G19" s="598" t="s">
        <v>1901</v>
      </c>
      <c r="H19" s="599" t="s">
        <v>1900</v>
      </c>
      <c r="I19" s="592" t="s">
        <v>1899</v>
      </c>
      <c r="J19" s="119" t="s">
        <v>1898</v>
      </c>
      <c r="K19" s="401"/>
      <c r="L19" s="401" t="s">
        <v>34</v>
      </c>
      <c r="M19" s="120"/>
      <c r="N19" s="120">
        <v>70084.27</v>
      </c>
      <c r="O19" s="120"/>
      <c r="P19" s="120">
        <v>70084.27</v>
      </c>
      <c r="Q19" s="592" t="s">
        <v>1881</v>
      </c>
      <c r="R19" s="592" t="s">
        <v>1880</v>
      </c>
    </row>
    <row r="20" spans="1:18" ht="150" x14ac:dyDescent="0.25">
      <c r="A20" s="118">
        <v>14</v>
      </c>
      <c r="B20" s="118">
        <v>1</v>
      </c>
      <c r="C20" s="118">
        <v>4</v>
      </c>
      <c r="D20" s="553">
        <v>5</v>
      </c>
      <c r="E20" s="553" t="s">
        <v>1897</v>
      </c>
      <c r="F20" s="553" t="s">
        <v>1896</v>
      </c>
      <c r="G20" s="553" t="s">
        <v>44</v>
      </c>
      <c r="H20" s="592" t="s">
        <v>1895</v>
      </c>
      <c r="I20" s="592" t="s">
        <v>1894</v>
      </c>
      <c r="J20" s="553" t="s">
        <v>1893</v>
      </c>
      <c r="K20" s="593"/>
      <c r="L20" s="594" t="s">
        <v>34</v>
      </c>
      <c r="M20" s="595"/>
      <c r="N20" s="595">
        <v>27500</v>
      </c>
      <c r="O20" s="595"/>
      <c r="P20" s="595">
        <v>27500</v>
      </c>
      <c r="Q20" s="592" t="s">
        <v>1881</v>
      </c>
      <c r="R20" s="592" t="s">
        <v>1880</v>
      </c>
    </row>
    <row r="21" spans="1:18" ht="173.25" x14ac:dyDescent="0.25">
      <c r="A21" s="118">
        <v>15</v>
      </c>
      <c r="B21" s="119">
        <v>1</v>
      </c>
      <c r="C21" s="119">
        <v>4</v>
      </c>
      <c r="D21" s="119">
        <v>2</v>
      </c>
      <c r="E21" s="119" t="s">
        <v>1892</v>
      </c>
      <c r="F21" s="119" t="s">
        <v>1891</v>
      </c>
      <c r="G21" s="119" t="s">
        <v>1890</v>
      </c>
      <c r="H21" s="118" t="s">
        <v>1078</v>
      </c>
      <c r="I21" s="118">
        <v>1</v>
      </c>
      <c r="J21" s="119" t="s">
        <v>1889</v>
      </c>
      <c r="K21" s="119"/>
      <c r="L21" s="119" t="s">
        <v>34</v>
      </c>
      <c r="M21" s="120"/>
      <c r="N21" s="120">
        <v>18000</v>
      </c>
      <c r="O21" s="120"/>
      <c r="P21" s="120">
        <v>18000</v>
      </c>
      <c r="Q21" s="119" t="s">
        <v>1881</v>
      </c>
      <c r="R21" s="119" t="s">
        <v>1880</v>
      </c>
    </row>
    <row r="22" spans="1:18" ht="157.5" x14ac:dyDescent="0.25">
      <c r="A22" s="118">
        <v>16</v>
      </c>
      <c r="B22" s="119">
        <v>1</v>
      </c>
      <c r="C22" s="119">
        <v>4</v>
      </c>
      <c r="D22" s="119">
        <v>2</v>
      </c>
      <c r="E22" s="119" t="s">
        <v>1839</v>
      </c>
      <c r="F22" s="119" t="s">
        <v>1888</v>
      </c>
      <c r="G22" s="119" t="s">
        <v>57</v>
      </c>
      <c r="H22" s="118" t="s">
        <v>58</v>
      </c>
      <c r="I22" s="118">
        <v>1</v>
      </c>
      <c r="J22" s="119" t="s">
        <v>1887</v>
      </c>
      <c r="K22" s="119"/>
      <c r="L22" s="119" t="s">
        <v>34</v>
      </c>
      <c r="M22" s="392"/>
      <c r="N22" s="120">
        <v>14000</v>
      </c>
      <c r="O22" s="392"/>
      <c r="P22" s="120">
        <v>14000</v>
      </c>
      <c r="Q22" s="592" t="s">
        <v>1881</v>
      </c>
      <c r="R22" s="592" t="s">
        <v>1880</v>
      </c>
    </row>
    <row r="23" spans="1:18" ht="141.75" x14ac:dyDescent="0.25">
      <c r="A23" s="118">
        <v>17</v>
      </c>
      <c r="B23" s="119">
        <v>1</v>
      </c>
      <c r="C23" s="119">
        <v>4</v>
      </c>
      <c r="D23" s="119">
        <v>2</v>
      </c>
      <c r="E23" s="119" t="s">
        <v>1886</v>
      </c>
      <c r="F23" s="119" t="s">
        <v>1885</v>
      </c>
      <c r="G23" s="119" t="s">
        <v>1333</v>
      </c>
      <c r="H23" s="119" t="s">
        <v>1884</v>
      </c>
      <c r="I23" s="596" t="s">
        <v>1883</v>
      </c>
      <c r="J23" s="119" t="s">
        <v>1882</v>
      </c>
      <c r="K23" s="119"/>
      <c r="L23" s="119" t="s">
        <v>34</v>
      </c>
      <c r="M23" s="392"/>
      <c r="N23" s="392">
        <v>200000</v>
      </c>
      <c r="O23" s="392"/>
      <c r="P23" s="392">
        <v>200000</v>
      </c>
      <c r="Q23" s="592" t="s">
        <v>1881</v>
      </c>
      <c r="R23" s="592" t="s">
        <v>1880</v>
      </c>
    </row>
    <row r="24" spans="1:18" ht="15.75" x14ac:dyDescent="0.25">
      <c r="A24" s="21"/>
      <c r="B24" s="21"/>
      <c r="C24" s="21"/>
      <c r="D24" s="21"/>
      <c r="E24" s="21"/>
      <c r="F24" s="21"/>
      <c r="G24" s="21"/>
      <c r="H24" s="21"/>
      <c r="I24" s="21"/>
      <c r="J24" s="21"/>
      <c r="K24" s="21"/>
      <c r="L24" s="21"/>
      <c r="Q24" s="21"/>
      <c r="R24" s="21"/>
    </row>
    <row r="25" spans="1:18" ht="15.75" x14ac:dyDescent="0.25">
      <c r="M25" s="903"/>
      <c r="N25" s="904" t="s">
        <v>35</v>
      </c>
      <c r="O25" s="904"/>
      <c r="P25" s="904"/>
    </row>
    <row r="26" spans="1:18" x14ac:dyDescent="0.25">
      <c r="M26" s="903"/>
      <c r="N26" s="699" t="s">
        <v>36</v>
      </c>
      <c r="O26" s="903" t="s">
        <v>37</v>
      </c>
      <c r="P26" s="903"/>
    </row>
    <row r="27" spans="1:18" x14ac:dyDescent="0.25">
      <c r="M27" s="903"/>
      <c r="N27" s="701"/>
      <c r="O27" s="194">
        <v>2020</v>
      </c>
      <c r="P27" s="194">
        <v>2021</v>
      </c>
    </row>
    <row r="28" spans="1:18" x14ac:dyDescent="0.25">
      <c r="M28" s="194" t="s">
        <v>2931</v>
      </c>
      <c r="N28" s="250">
        <v>17</v>
      </c>
      <c r="O28" s="249">
        <f>SUM(M8+M11+M12+M13+M14+M15+M7)</f>
        <v>123714.27</v>
      </c>
      <c r="P28" s="249">
        <f>SUM(P8+P9+P10+P12+P16+P17+P18+P19+P20+P21+P22+P23)</f>
        <v>511000</v>
      </c>
      <c r="Q28" s="2"/>
    </row>
    <row r="29" spans="1:18" x14ac:dyDescent="0.25">
      <c r="O29" s="2"/>
      <c r="P29" s="2"/>
    </row>
    <row r="32" spans="1:18" x14ac:dyDescent="0.25">
      <c r="N32" s="41" t="s">
        <v>481</v>
      </c>
      <c r="O32" s="2"/>
    </row>
    <row r="33" spans="10:15" x14ac:dyDescent="0.25">
      <c r="O33" s="2"/>
    </row>
    <row r="35" spans="10:15" x14ac:dyDescent="0.25">
      <c r="O35" s="248"/>
    </row>
    <row r="36" spans="10:15" x14ac:dyDescent="0.25">
      <c r="J36" s="41" t="s">
        <v>1879</v>
      </c>
    </row>
  </sheetData>
  <mergeCells count="18">
    <mergeCell ref="R4:R5"/>
    <mergeCell ref="D4:D5"/>
    <mergeCell ref="E4:E5"/>
    <mergeCell ref="F4:F5"/>
    <mergeCell ref="Q4:Q5"/>
    <mergeCell ref="G4:G5"/>
    <mergeCell ref="O4:P4"/>
    <mergeCell ref="H4:I4"/>
    <mergeCell ref="J4:J5"/>
    <mergeCell ref="K4:L4"/>
    <mergeCell ref="M25:M27"/>
    <mergeCell ref="N25:P25"/>
    <mergeCell ref="O26:P26"/>
    <mergeCell ref="N26:N27"/>
    <mergeCell ref="A4:A5"/>
    <mergeCell ref="B4:B5"/>
    <mergeCell ref="C4:C5"/>
    <mergeCell ref="M4:N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7B44-5CDF-44EA-9D3D-C23D2E876DE0}">
  <dimension ref="A2:S40"/>
  <sheetViews>
    <sheetView zoomScale="50" zoomScaleNormal="50" workbookViewId="0">
      <selection activeCell="A39" sqref="A39"/>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216" t="s">
        <v>2902</v>
      </c>
    </row>
    <row r="3" spans="1:19" x14ac:dyDescent="0.25">
      <c r="M3" s="2"/>
      <c r="N3" s="2"/>
      <c r="O3" s="2"/>
      <c r="P3" s="2"/>
    </row>
    <row r="4" spans="1:19" s="4" customFormat="1" ht="46.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19" s="4" customForma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19" s="8" customFormat="1" ht="140.25" customHeight="1" x14ac:dyDescent="0.25">
      <c r="A7" s="423">
        <v>1</v>
      </c>
      <c r="B7" s="420">
        <v>1</v>
      </c>
      <c r="C7" s="423">
        <v>4</v>
      </c>
      <c r="D7" s="420">
        <v>2</v>
      </c>
      <c r="E7" s="420" t="s">
        <v>2015</v>
      </c>
      <c r="F7" s="420" t="s">
        <v>2014</v>
      </c>
      <c r="G7" s="420" t="s">
        <v>1116</v>
      </c>
      <c r="H7" s="425" t="s">
        <v>229</v>
      </c>
      <c r="I7" s="79" t="s">
        <v>1458</v>
      </c>
      <c r="J7" s="420" t="s">
        <v>2013</v>
      </c>
      <c r="K7" s="434" t="s">
        <v>38</v>
      </c>
      <c r="L7" s="434"/>
      <c r="M7" s="435">
        <v>60000</v>
      </c>
      <c r="N7" s="435"/>
      <c r="O7" s="419">
        <v>60000</v>
      </c>
      <c r="P7" s="435"/>
      <c r="Q7" s="504" t="s">
        <v>1957</v>
      </c>
      <c r="R7" s="504" t="s">
        <v>1956</v>
      </c>
      <c r="S7" s="12"/>
    </row>
    <row r="8" spans="1:19" s="8" customFormat="1" ht="69" customHeight="1" x14ac:dyDescent="0.25">
      <c r="A8" s="636">
        <v>2</v>
      </c>
      <c r="B8" s="630">
        <v>1</v>
      </c>
      <c r="C8" s="636">
        <v>4</v>
      </c>
      <c r="D8" s="636">
        <v>2</v>
      </c>
      <c r="E8" s="630" t="s">
        <v>2012</v>
      </c>
      <c r="F8" s="630" t="s">
        <v>2961</v>
      </c>
      <c r="G8" s="630" t="s">
        <v>44</v>
      </c>
      <c r="H8" s="425" t="s">
        <v>2011</v>
      </c>
      <c r="I8" s="425">
        <v>1</v>
      </c>
      <c r="J8" s="630" t="s">
        <v>2010</v>
      </c>
      <c r="K8" s="731" t="s">
        <v>45</v>
      </c>
      <c r="L8" s="630"/>
      <c r="M8" s="717">
        <v>25000</v>
      </c>
      <c r="N8" s="630"/>
      <c r="O8" s="693">
        <v>25000</v>
      </c>
      <c r="P8" s="630"/>
      <c r="Q8" s="1039" t="s">
        <v>1957</v>
      </c>
      <c r="R8" s="1039" t="s">
        <v>1956</v>
      </c>
    </row>
    <row r="9" spans="1:19" s="8" customFormat="1" ht="101.45" customHeight="1" x14ac:dyDescent="0.25">
      <c r="A9" s="637"/>
      <c r="B9" s="631"/>
      <c r="C9" s="637"/>
      <c r="D9" s="637"/>
      <c r="E9" s="631"/>
      <c r="F9" s="631"/>
      <c r="G9" s="631"/>
      <c r="H9" s="425" t="s">
        <v>2009</v>
      </c>
      <c r="I9" s="79" t="s">
        <v>231</v>
      </c>
      <c r="J9" s="631"/>
      <c r="K9" s="818"/>
      <c r="L9" s="631"/>
      <c r="M9" s="718"/>
      <c r="N9" s="631"/>
      <c r="O9" s="695"/>
      <c r="P9" s="631"/>
      <c r="Q9" s="1041"/>
      <c r="R9" s="1041"/>
    </row>
    <row r="10" spans="1:19" ht="180" x14ac:dyDescent="0.25">
      <c r="A10" s="424">
        <v>3</v>
      </c>
      <c r="B10" s="425">
        <v>1</v>
      </c>
      <c r="C10" s="424">
        <v>4</v>
      </c>
      <c r="D10" s="425">
        <v>5</v>
      </c>
      <c r="E10" s="425" t="s">
        <v>2008</v>
      </c>
      <c r="F10" s="425" t="s">
        <v>2007</v>
      </c>
      <c r="G10" s="425" t="s">
        <v>1978</v>
      </c>
      <c r="H10" s="425" t="s">
        <v>1977</v>
      </c>
      <c r="I10" s="79" t="s">
        <v>1458</v>
      </c>
      <c r="J10" s="425" t="s">
        <v>2006</v>
      </c>
      <c r="K10" s="439" t="s">
        <v>45</v>
      </c>
      <c r="L10" s="439"/>
      <c r="M10" s="427">
        <v>75000</v>
      </c>
      <c r="N10" s="424"/>
      <c r="O10" s="427">
        <v>75000</v>
      </c>
      <c r="P10" s="427"/>
      <c r="Q10" s="505" t="s">
        <v>1957</v>
      </c>
      <c r="R10" s="505" t="s">
        <v>1956</v>
      </c>
    </row>
    <row r="11" spans="1:19" ht="30" x14ac:dyDescent="0.25">
      <c r="A11" s="630">
        <v>4</v>
      </c>
      <c r="B11" s="630">
        <v>1</v>
      </c>
      <c r="C11" s="636">
        <v>4</v>
      </c>
      <c r="D11" s="630">
        <v>2</v>
      </c>
      <c r="E11" s="630" t="s">
        <v>2005</v>
      </c>
      <c r="F11" s="630" t="s">
        <v>2004</v>
      </c>
      <c r="G11" s="636" t="s">
        <v>2003</v>
      </c>
      <c r="H11" s="369" t="s">
        <v>2002</v>
      </c>
      <c r="I11" s="369">
        <v>6</v>
      </c>
      <c r="J11" s="819" t="s">
        <v>2001</v>
      </c>
      <c r="K11" s="819" t="s">
        <v>38</v>
      </c>
      <c r="L11" s="819"/>
      <c r="M11" s="814">
        <v>85000</v>
      </c>
      <c r="N11" s="814"/>
      <c r="O11" s="814">
        <v>85000</v>
      </c>
      <c r="P11" s="814"/>
      <c r="Q11" s="819" t="s">
        <v>1957</v>
      </c>
      <c r="R11" s="819" t="s">
        <v>1956</v>
      </c>
    </row>
    <row r="12" spans="1:19" ht="45" x14ac:dyDescent="0.25">
      <c r="A12" s="656"/>
      <c r="B12" s="656"/>
      <c r="C12" s="670"/>
      <c r="D12" s="656"/>
      <c r="E12" s="656"/>
      <c r="F12" s="656"/>
      <c r="G12" s="670"/>
      <c r="H12" s="369" t="s">
        <v>2000</v>
      </c>
      <c r="I12" s="369">
        <v>100</v>
      </c>
      <c r="J12" s="825"/>
      <c r="K12" s="825"/>
      <c r="L12" s="825"/>
      <c r="M12" s="826"/>
      <c r="N12" s="826"/>
      <c r="O12" s="826"/>
      <c r="P12" s="826"/>
      <c r="Q12" s="825"/>
      <c r="R12" s="825"/>
    </row>
    <row r="13" spans="1:19" ht="60" x14ac:dyDescent="0.25">
      <c r="A13" s="656"/>
      <c r="B13" s="656"/>
      <c r="C13" s="670"/>
      <c r="D13" s="656"/>
      <c r="E13" s="656"/>
      <c r="F13" s="656"/>
      <c r="G13" s="670"/>
      <c r="H13" s="425" t="s">
        <v>1999</v>
      </c>
      <c r="I13" s="424" t="s">
        <v>1998</v>
      </c>
      <c r="J13" s="825"/>
      <c r="K13" s="825"/>
      <c r="L13" s="825"/>
      <c r="M13" s="826"/>
      <c r="N13" s="826"/>
      <c r="O13" s="826"/>
      <c r="P13" s="826"/>
      <c r="Q13" s="825"/>
      <c r="R13" s="825"/>
    </row>
    <row r="14" spans="1:19" ht="52.5" customHeight="1" x14ac:dyDescent="0.25">
      <c r="A14" s="656"/>
      <c r="B14" s="656"/>
      <c r="C14" s="670"/>
      <c r="D14" s="656"/>
      <c r="E14" s="656"/>
      <c r="F14" s="656"/>
      <c r="G14" s="670"/>
      <c r="H14" s="424" t="s">
        <v>229</v>
      </c>
      <c r="I14" s="424">
        <v>2</v>
      </c>
      <c r="J14" s="825"/>
      <c r="K14" s="825"/>
      <c r="L14" s="825"/>
      <c r="M14" s="826"/>
      <c r="N14" s="826"/>
      <c r="O14" s="826"/>
      <c r="P14" s="826"/>
      <c r="Q14" s="825"/>
      <c r="R14" s="825"/>
    </row>
    <row r="15" spans="1:19" ht="45" x14ac:dyDescent="0.25">
      <c r="A15" s="656"/>
      <c r="B15" s="656"/>
      <c r="C15" s="670"/>
      <c r="D15" s="656"/>
      <c r="E15" s="656"/>
      <c r="F15" s="656"/>
      <c r="G15" s="670"/>
      <c r="H15" s="425" t="s">
        <v>1997</v>
      </c>
      <c r="I15" s="424" t="s">
        <v>1996</v>
      </c>
      <c r="J15" s="825"/>
      <c r="K15" s="825"/>
      <c r="L15" s="825"/>
      <c r="M15" s="826"/>
      <c r="N15" s="826"/>
      <c r="O15" s="826"/>
      <c r="P15" s="826"/>
      <c r="Q15" s="825"/>
      <c r="R15" s="825"/>
    </row>
    <row r="16" spans="1:19" s="8" customFormat="1" ht="54.75" customHeight="1" x14ac:dyDescent="0.25">
      <c r="A16" s="636">
        <v>5</v>
      </c>
      <c r="B16" s="630">
        <v>1</v>
      </c>
      <c r="C16" s="636">
        <v>4</v>
      </c>
      <c r="D16" s="630">
        <v>2</v>
      </c>
      <c r="E16" s="630" t="s">
        <v>1995</v>
      </c>
      <c r="F16" s="630" t="s">
        <v>1994</v>
      </c>
      <c r="G16" s="630" t="s">
        <v>197</v>
      </c>
      <c r="H16" s="425" t="s">
        <v>1983</v>
      </c>
      <c r="I16" s="424">
        <v>1</v>
      </c>
      <c r="J16" s="630" t="s">
        <v>1993</v>
      </c>
      <c r="K16" s="731" t="s">
        <v>38</v>
      </c>
      <c r="L16" s="636"/>
      <c r="M16" s="693">
        <v>15000</v>
      </c>
      <c r="N16" s="636"/>
      <c r="O16" s="693">
        <v>15000</v>
      </c>
      <c r="P16" s="636"/>
      <c r="Q16" s="1039" t="s">
        <v>1957</v>
      </c>
      <c r="R16" s="1039" t="s">
        <v>1956</v>
      </c>
    </row>
    <row r="17" spans="1:18" s="8" customFormat="1" ht="72" customHeight="1" x14ac:dyDescent="0.25">
      <c r="A17" s="637"/>
      <c r="B17" s="631"/>
      <c r="C17" s="637"/>
      <c r="D17" s="631"/>
      <c r="E17" s="631"/>
      <c r="F17" s="631"/>
      <c r="G17" s="631"/>
      <c r="H17" s="425" t="s">
        <v>52</v>
      </c>
      <c r="I17" s="425">
        <v>45</v>
      </c>
      <c r="J17" s="631"/>
      <c r="K17" s="818"/>
      <c r="L17" s="637"/>
      <c r="M17" s="695"/>
      <c r="N17" s="637"/>
      <c r="O17" s="695"/>
      <c r="P17" s="637"/>
      <c r="Q17" s="1041"/>
      <c r="R17" s="1041"/>
    </row>
    <row r="18" spans="1:18" s="8" customFormat="1" ht="45" customHeight="1" x14ac:dyDescent="0.25">
      <c r="A18" s="636">
        <v>6</v>
      </c>
      <c r="B18" s="630">
        <v>1</v>
      </c>
      <c r="C18" s="636">
        <v>4</v>
      </c>
      <c r="D18" s="630">
        <v>2</v>
      </c>
      <c r="E18" s="630" t="s">
        <v>1992</v>
      </c>
      <c r="F18" s="630" t="s">
        <v>1991</v>
      </c>
      <c r="G18" s="630" t="s">
        <v>1990</v>
      </c>
      <c r="H18" s="425" t="s">
        <v>58</v>
      </c>
      <c r="I18" s="424">
        <v>2</v>
      </c>
      <c r="J18" s="630" t="s">
        <v>1989</v>
      </c>
      <c r="K18" s="731" t="s">
        <v>38</v>
      </c>
      <c r="L18" s="636"/>
      <c r="M18" s="693">
        <v>69500</v>
      </c>
      <c r="N18" s="636"/>
      <c r="O18" s="693">
        <v>69500</v>
      </c>
      <c r="P18" s="636"/>
      <c r="Q18" s="1039" t="s">
        <v>1957</v>
      </c>
      <c r="R18" s="1039" t="s">
        <v>1956</v>
      </c>
    </row>
    <row r="19" spans="1:18" s="8" customFormat="1" ht="30" x14ac:dyDescent="0.25">
      <c r="A19" s="670"/>
      <c r="B19" s="656"/>
      <c r="C19" s="670"/>
      <c r="D19" s="656"/>
      <c r="E19" s="656"/>
      <c r="F19" s="656"/>
      <c r="G19" s="656"/>
      <c r="H19" s="425" t="s">
        <v>1988</v>
      </c>
      <c r="I19" s="424">
        <v>6</v>
      </c>
      <c r="J19" s="656"/>
      <c r="K19" s="732"/>
      <c r="L19" s="670"/>
      <c r="M19" s="694"/>
      <c r="N19" s="670"/>
      <c r="O19" s="694"/>
      <c r="P19" s="670"/>
      <c r="Q19" s="1040"/>
      <c r="R19" s="1040"/>
    </row>
    <row r="20" spans="1:18" s="8" customFormat="1" ht="30" x14ac:dyDescent="0.25">
      <c r="A20" s="670"/>
      <c r="B20" s="656"/>
      <c r="C20" s="670"/>
      <c r="D20" s="656"/>
      <c r="E20" s="656"/>
      <c r="F20" s="656"/>
      <c r="G20" s="656"/>
      <c r="H20" s="425" t="s">
        <v>484</v>
      </c>
      <c r="I20" s="424">
        <v>150</v>
      </c>
      <c r="J20" s="656"/>
      <c r="K20" s="732"/>
      <c r="L20" s="670"/>
      <c r="M20" s="694"/>
      <c r="N20" s="670"/>
      <c r="O20" s="694"/>
      <c r="P20" s="670"/>
      <c r="Q20" s="1040"/>
      <c r="R20" s="1040"/>
    </row>
    <row r="21" spans="1:18" s="8" customFormat="1" ht="30" x14ac:dyDescent="0.25">
      <c r="A21" s="637"/>
      <c r="B21" s="631"/>
      <c r="C21" s="637"/>
      <c r="D21" s="631"/>
      <c r="E21" s="631"/>
      <c r="F21" s="631"/>
      <c r="G21" s="631"/>
      <c r="H21" s="425" t="s">
        <v>1987</v>
      </c>
      <c r="I21" s="425">
        <v>2000</v>
      </c>
      <c r="J21" s="631"/>
      <c r="K21" s="818"/>
      <c r="L21" s="637"/>
      <c r="M21" s="695"/>
      <c r="N21" s="637"/>
      <c r="O21" s="695"/>
      <c r="P21" s="637"/>
      <c r="Q21" s="1041"/>
      <c r="R21" s="1041"/>
    </row>
    <row r="22" spans="1:18" s="8" customFormat="1" ht="30" x14ac:dyDescent="0.25">
      <c r="A22" s="636">
        <v>7</v>
      </c>
      <c r="B22" s="630">
        <v>1</v>
      </c>
      <c r="C22" s="636">
        <v>4</v>
      </c>
      <c r="D22" s="630">
        <v>2</v>
      </c>
      <c r="E22" s="630" t="s">
        <v>1986</v>
      </c>
      <c r="F22" s="630" t="s">
        <v>1985</v>
      </c>
      <c r="G22" s="630" t="s">
        <v>1984</v>
      </c>
      <c r="H22" s="506" t="s">
        <v>1983</v>
      </c>
      <c r="I22" s="424">
        <v>7</v>
      </c>
      <c r="J22" s="630" t="s">
        <v>1982</v>
      </c>
      <c r="K22" s="819"/>
      <c r="L22" s="819" t="s">
        <v>34</v>
      </c>
      <c r="M22" s="814"/>
      <c r="N22" s="814">
        <v>318000</v>
      </c>
      <c r="O22" s="814"/>
      <c r="P22" s="814">
        <v>318000</v>
      </c>
      <c r="Q22" s="1039" t="s">
        <v>1957</v>
      </c>
      <c r="R22" s="1039" t="s">
        <v>1956</v>
      </c>
    </row>
    <row r="23" spans="1:18" s="8" customFormat="1" ht="63.75" customHeight="1" x14ac:dyDescent="0.25">
      <c r="A23" s="670"/>
      <c r="B23" s="656"/>
      <c r="C23" s="670"/>
      <c r="D23" s="656"/>
      <c r="E23" s="656"/>
      <c r="F23" s="656"/>
      <c r="G23" s="656"/>
      <c r="H23" s="506" t="s">
        <v>1981</v>
      </c>
      <c r="I23" s="425">
        <v>210</v>
      </c>
      <c r="J23" s="656"/>
      <c r="K23" s="825"/>
      <c r="L23" s="825"/>
      <c r="M23" s="826"/>
      <c r="N23" s="826"/>
      <c r="O23" s="826"/>
      <c r="P23" s="826"/>
      <c r="Q23" s="1040"/>
      <c r="R23" s="1040"/>
    </row>
    <row r="24" spans="1:18" s="8" customFormat="1" ht="30" x14ac:dyDescent="0.25">
      <c r="A24" s="670"/>
      <c r="B24" s="656"/>
      <c r="C24" s="670"/>
      <c r="D24" s="656"/>
      <c r="E24" s="656"/>
      <c r="F24" s="656"/>
      <c r="G24" s="656"/>
      <c r="H24" s="506" t="s">
        <v>1977</v>
      </c>
      <c r="I24" s="425">
        <v>8</v>
      </c>
      <c r="J24" s="656"/>
      <c r="K24" s="825"/>
      <c r="L24" s="825"/>
      <c r="M24" s="826"/>
      <c r="N24" s="826"/>
      <c r="O24" s="826"/>
      <c r="P24" s="826"/>
      <c r="Q24" s="1040"/>
      <c r="R24" s="1040"/>
    </row>
    <row r="25" spans="1:18" s="8" customFormat="1" ht="48.75" customHeight="1" x14ac:dyDescent="0.25">
      <c r="A25" s="670"/>
      <c r="B25" s="656"/>
      <c r="C25" s="670"/>
      <c r="D25" s="656"/>
      <c r="E25" s="656"/>
      <c r="F25" s="656"/>
      <c r="G25" s="656"/>
      <c r="H25" s="507" t="s">
        <v>194</v>
      </c>
      <c r="I25" s="508">
        <v>8</v>
      </c>
      <c r="J25" s="656"/>
      <c r="K25" s="825"/>
      <c r="L25" s="825"/>
      <c r="M25" s="826"/>
      <c r="N25" s="826"/>
      <c r="O25" s="826"/>
      <c r="P25" s="826"/>
      <c r="Q25" s="1040"/>
      <c r="R25" s="1040"/>
    </row>
    <row r="26" spans="1:18" s="8" customFormat="1" ht="45" x14ac:dyDescent="0.25">
      <c r="A26" s="637"/>
      <c r="B26" s="631"/>
      <c r="C26" s="637"/>
      <c r="D26" s="631"/>
      <c r="E26" s="631"/>
      <c r="F26" s="631"/>
      <c r="G26" s="631"/>
      <c r="H26" s="506" t="s">
        <v>1963</v>
      </c>
      <c r="I26" s="425">
        <v>4500</v>
      </c>
      <c r="J26" s="631"/>
      <c r="K26" s="820"/>
      <c r="L26" s="820"/>
      <c r="M26" s="815"/>
      <c r="N26" s="815"/>
      <c r="O26" s="815"/>
      <c r="P26" s="815"/>
      <c r="Q26" s="1041"/>
      <c r="R26" s="1041"/>
    </row>
    <row r="27" spans="1:18" s="8" customFormat="1" ht="120" x14ac:dyDescent="0.25">
      <c r="A27" s="424">
        <v>8</v>
      </c>
      <c r="B27" s="425">
        <v>1</v>
      </c>
      <c r="C27" s="424">
        <v>4</v>
      </c>
      <c r="D27" s="425">
        <v>2</v>
      </c>
      <c r="E27" s="425" t="s">
        <v>1980</v>
      </c>
      <c r="F27" s="425" t="s">
        <v>1979</v>
      </c>
      <c r="G27" s="425" t="s">
        <v>1978</v>
      </c>
      <c r="H27" s="425" t="s">
        <v>1977</v>
      </c>
      <c r="I27" s="79" t="s">
        <v>161</v>
      </c>
      <c r="J27" s="425" t="s">
        <v>1976</v>
      </c>
      <c r="K27" s="369"/>
      <c r="L27" s="369" t="s">
        <v>45</v>
      </c>
      <c r="M27" s="371"/>
      <c r="N27" s="371">
        <v>50000</v>
      </c>
      <c r="O27" s="427"/>
      <c r="P27" s="371">
        <v>50000</v>
      </c>
      <c r="Q27" s="505" t="s">
        <v>1957</v>
      </c>
      <c r="R27" s="505" t="s">
        <v>1956</v>
      </c>
    </row>
    <row r="28" spans="1:18" s="8" customFormat="1" ht="72.75" customHeight="1" x14ac:dyDescent="0.25">
      <c r="A28" s="636">
        <v>9</v>
      </c>
      <c r="B28" s="630">
        <v>1</v>
      </c>
      <c r="C28" s="636">
        <v>4</v>
      </c>
      <c r="D28" s="630">
        <v>2</v>
      </c>
      <c r="E28" s="630" t="s">
        <v>1975</v>
      </c>
      <c r="F28" s="630" t="s">
        <v>1974</v>
      </c>
      <c r="G28" s="630" t="s">
        <v>1973</v>
      </c>
      <c r="H28" s="425" t="s">
        <v>1972</v>
      </c>
      <c r="I28" s="425">
        <v>2</v>
      </c>
      <c r="J28" s="630" t="s">
        <v>1971</v>
      </c>
      <c r="K28" s="1036"/>
      <c r="L28" s="819" t="s">
        <v>45</v>
      </c>
      <c r="M28" s="1036"/>
      <c r="N28" s="814">
        <v>50000</v>
      </c>
      <c r="O28" s="1036"/>
      <c r="P28" s="814">
        <v>50000</v>
      </c>
      <c r="Q28" s="1039" t="s">
        <v>1957</v>
      </c>
      <c r="R28" s="1039" t="s">
        <v>1956</v>
      </c>
    </row>
    <row r="29" spans="1:18" s="8" customFormat="1" ht="62.25" customHeight="1" x14ac:dyDescent="0.25">
      <c r="A29" s="637"/>
      <c r="B29" s="631"/>
      <c r="C29" s="637"/>
      <c r="D29" s="631"/>
      <c r="E29" s="631"/>
      <c r="F29" s="631"/>
      <c r="G29" s="631"/>
      <c r="H29" s="425" t="s">
        <v>1970</v>
      </c>
      <c r="I29" s="79" t="s">
        <v>168</v>
      </c>
      <c r="J29" s="631"/>
      <c r="K29" s="1038"/>
      <c r="L29" s="820"/>
      <c r="M29" s="1038"/>
      <c r="N29" s="815"/>
      <c r="O29" s="1038"/>
      <c r="P29" s="815"/>
      <c r="Q29" s="1041"/>
      <c r="R29" s="1041"/>
    </row>
    <row r="30" spans="1:18" s="8" customFormat="1" ht="71.25" customHeight="1" x14ac:dyDescent="0.25">
      <c r="A30" s="636">
        <v>10</v>
      </c>
      <c r="B30" s="630">
        <v>1</v>
      </c>
      <c r="C30" s="636">
        <v>4</v>
      </c>
      <c r="D30" s="630">
        <v>2</v>
      </c>
      <c r="E30" s="630" t="s">
        <v>1969</v>
      </c>
      <c r="F30" s="630" t="s">
        <v>1968</v>
      </c>
      <c r="G30" s="630" t="s">
        <v>1967</v>
      </c>
      <c r="H30" s="506" t="s">
        <v>1966</v>
      </c>
      <c r="I30" s="424">
        <v>1</v>
      </c>
      <c r="J30" s="630" t="s">
        <v>1965</v>
      </c>
      <c r="K30" s="1036"/>
      <c r="L30" s="630" t="s">
        <v>45</v>
      </c>
      <c r="M30" s="1036"/>
      <c r="N30" s="814">
        <v>55000</v>
      </c>
      <c r="O30" s="1036"/>
      <c r="P30" s="814">
        <v>55000</v>
      </c>
      <c r="Q30" s="1039" t="s">
        <v>1957</v>
      </c>
      <c r="R30" s="1039" t="s">
        <v>1956</v>
      </c>
    </row>
    <row r="31" spans="1:18" s="8" customFormat="1" ht="60" x14ac:dyDescent="0.25">
      <c r="A31" s="670"/>
      <c r="B31" s="656"/>
      <c r="C31" s="670"/>
      <c r="D31" s="656"/>
      <c r="E31" s="656"/>
      <c r="F31" s="656"/>
      <c r="G31" s="656"/>
      <c r="H31" s="506" t="s">
        <v>1964</v>
      </c>
      <c r="I31" s="425">
        <v>100</v>
      </c>
      <c r="J31" s="656"/>
      <c r="K31" s="1037"/>
      <c r="L31" s="656"/>
      <c r="M31" s="1037"/>
      <c r="N31" s="826"/>
      <c r="O31" s="1037"/>
      <c r="P31" s="826"/>
      <c r="Q31" s="1040"/>
      <c r="R31" s="1040"/>
    </row>
    <row r="32" spans="1:18" s="8" customFormat="1" ht="39.75" customHeight="1" x14ac:dyDescent="0.25">
      <c r="A32" s="670"/>
      <c r="B32" s="656"/>
      <c r="C32" s="670"/>
      <c r="D32" s="656"/>
      <c r="E32" s="656"/>
      <c r="F32" s="656"/>
      <c r="G32" s="656"/>
      <c r="H32" s="507" t="s">
        <v>194</v>
      </c>
      <c r="I32" s="508">
        <v>2</v>
      </c>
      <c r="J32" s="656"/>
      <c r="K32" s="1037"/>
      <c r="L32" s="656"/>
      <c r="M32" s="1037"/>
      <c r="N32" s="826"/>
      <c r="O32" s="1037"/>
      <c r="P32" s="826"/>
      <c r="Q32" s="1040"/>
      <c r="R32" s="1040"/>
    </row>
    <row r="33" spans="1:18" s="8" customFormat="1" ht="45" x14ac:dyDescent="0.25">
      <c r="A33" s="637"/>
      <c r="B33" s="631"/>
      <c r="C33" s="637"/>
      <c r="D33" s="631"/>
      <c r="E33" s="631"/>
      <c r="F33" s="631"/>
      <c r="G33" s="631"/>
      <c r="H33" s="506" t="s">
        <v>1963</v>
      </c>
      <c r="I33" s="425">
        <v>1000</v>
      </c>
      <c r="J33" s="631"/>
      <c r="K33" s="1038"/>
      <c r="L33" s="631"/>
      <c r="M33" s="1038"/>
      <c r="N33" s="815"/>
      <c r="O33" s="1038"/>
      <c r="P33" s="815"/>
      <c r="Q33" s="1041"/>
      <c r="R33" s="1041"/>
    </row>
    <row r="34" spans="1:18" s="8" customFormat="1" ht="180" x14ac:dyDescent="0.25">
      <c r="A34" s="424">
        <v>11</v>
      </c>
      <c r="B34" s="425">
        <v>1</v>
      </c>
      <c r="C34" s="424">
        <v>4</v>
      </c>
      <c r="D34" s="425">
        <v>2</v>
      </c>
      <c r="E34" s="425" t="s">
        <v>1962</v>
      </c>
      <c r="F34" s="436" t="s">
        <v>1961</v>
      </c>
      <c r="G34" s="425" t="s">
        <v>1960</v>
      </c>
      <c r="H34" s="425" t="s">
        <v>1959</v>
      </c>
      <c r="I34" s="79" t="s">
        <v>161</v>
      </c>
      <c r="J34" s="425" t="s">
        <v>1958</v>
      </c>
      <c r="K34" s="369"/>
      <c r="L34" s="369" t="s">
        <v>45</v>
      </c>
      <c r="M34" s="371"/>
      <c r="N34" s="371">
        <v>120000</v>
      </c>
      <c r="O34" s="427"/>
      <c r="P34" s="371">
        <v>120000</v>
      </c>
      <c r="Q34" s="505" t="s">
        <v>1957</v>
      </c>
      <c r="R34" s="505" t="s">
        <v>1956</v>
      </c>
    </row>
    <row r="35" spans="1:18" s="8" customFormat="1" x14ac:dyDescent="0.25">
      <c r="A35" s="214"/>
      <c r="B35" s="207"/>
      <c r="C35" s="214"/>
      <c r="D35" s="207"/>
      <c r="E35" s="207"/>
      <c r="F35" s="207"/>
      <c r="G35" s="207"/>
      <c r="H35" s="207"/>
      <c r="I35" s="207"/>
      <c r="J35" s="207"/>
      <c r="K35" s="210"/>
      <c r="L35" s="214"/>
      <c r="M35" s="208"/>
      <c r="N35" s="209"/>
      <c r="O35" s="208"/>
      <c r="P35" s="209"/>
      <c r="Q35" s="258"/>
      <c r="R35" s="258"/>
    </row>
    <row r="36" spans="1:18" ht="15.75" x14ac:dyDescent="0.25">
      <c r="M36" s="903"/>
      <c r="N36" s="904" t="s">
        <v>35</v>
      </c>
      <c r="O36" s="904"/>
      <c r="P36" s="904"/>
    </row>
    <row r="37" spans="1:18" x14ac:dyDescent="0.25">
      <c r="M37" s="903"/>
      <c r="N37" s="699" t="s">
        <v>36</v>
      </c>
      <c r="O37" s="903" t="s">
        <v>37</v>
      </c>
      <c r="P37" s="903"/>
    </row>
    <row r="38" spans="1:18" x14ac:dyDescent="0.25">
      <c r="M38" s="903"/>
      <c r="N38" s="701"/>
      <c r="O38" s="194">
        <v>2020</v>
      </c>
      <c r="P38" s="194">
        <v>2021</v>
      </c>
    </row>
    <row r="39" spans="1:18" x14ac:dyDescent="0.25">
      <c r="M39" s="257" t="s">
        <v>2931</v>
      </c>
      <c r="N39" s="55">
        <v>11</v>
      </c>
      <c r="O39" s="245">
        <v>329500</v>
      </c>
      <c r="P39" s="245">
        <v>593000</v>
      </c>
      <c r="Q39" s="2"/>
    </row>
    <row r="40" spans="1:18" x14ac:dyDescent="0.25">
      <c r="O40" s="2"/>
      <c r="P40" s="2"/>
    </row>
  </sheetData>
  <mergeCells count="130">
    <mergeCell ref="N11:N15"/>
    <mergeCell ref="O11:O15"/>
    <mergeCell ref="P11:P15"/>
    <mergeCell ref="Q11:Q15"/>
    <mergeCell ref="R4:R5"/>
    <mergeCell ref="G4:G5"/>
    <mergeCell ref="H4:I4"/>
    <mergeCell ref="J4:J5"/>
    <mergeCell ref="P8:P9"/>
    <mergeCell ref="Q8:Q9"/>
    <mergeCell ref="R8:R9"/>
    <mergeCell ref="J8:J9"/>
    <mergeCell ref="K8:K9"/>
    <mergeCell ref="L8:L9"/>
    <mergeCell ref="M8:M9"/>
    <mergeCell ref="O8:O9"/>
    <mergeCell ref="K4:L4"/>
    <mergeCell ref="M4:N4"/>
    <mergeCell ref="Q4:Q5"/>
    <mergeCell ref="O4:P4"/>
    <mergeCell ref="R11:R15"/>
    <mergeCell ref="G11:G15"/>
    <mergeCell ref="J11:J15"/>
    <mergeCell ref="K11:K15"/>
    <mergeCell ref="F4:F5"/>
    <mergeCell ref="N8:N9"/>
    <mergeCell ref="A4:A5"/>
    <mergeCell ref="B4:B5"/>
    <mergeCell ref="C4:C5"/>
    <mergeCell ref="D4:D5"/>
    <mergeCell ref="E4:E5"/>
    <mergeCell ref="B8:B9"/>
    <mergeCell ref="C8:C9"/>
    <mergeCell ref="D8:D9"/>
    <mergeCell ref="E8:E9"/>
    <mergeCell ref="A8:A9"/>
    <mergeCell ref="F8:F9"/>
    <mergeCell ref="G8:G9"/>
    <mergeCell ref="L11:L15"/>
    <mergeCell ref="M11:M15"/>
    <mergeCell ref="A11:A15"/>
    <mergeCell ref="B11:B15"/>
    <mergeCell ref="C11:C15"/>
    <mergeCell ref="D11:D15"/>
    <mergeCell ref="E11:E15"/>
    <mergeCell ref="F11:F15"/>
    <mergeCell ref="A18:A21"/>
    <mergeCell ref="B18:B21"/>
    <mergeCell ref="C18:C21"/>
    <mergeCell ref="D18:D21"/>
    <mergeCell ref="E18:E21"/>
    <mergeCell ref="A16:A17"/>
    <mergeCell ref="N16:N17"/>
    <mergeCell ref="M18:M21"/>
    <mergeCell ref="N18:N21"/>
    <mergeCell ref="O18:O21"/>
    <mergeCell ref="B16:B17"/>
    <mergeCell ref="C16:C17"/>
    <mergeCell ref="D16:D17"/>
    <mergeCell ref="E16:E17"/>
    <mergeCell ref="F16:F17"/>
    <mergeCell ref="O16:O17"/>
    <mergeCell ref="M16:M17"/>
    <mergeCell ref="P16:P17"/>
    <mergeCell ref="Q16:Q17"/>
    <mergeCell ref="R16:R17"/>
    <mergeCell ref="G16:G17"/>
    <mergeCell ref="J16:J17"/>
    <mergeCell ref="K16:K17"/>
    <mergeCell ref="L16:L17"/>
    <mergeCell ref="A28:A29"/>
    <mergeCell ref="B28:B29"/>
    <mergeCell ref="C28:C29"/>
    <mergeCell ref="D28:D29"/>
    <mergeCell ref="E28:E29"/>
    <mergeCell ref="F28:F29"/>
    <mergeCell ref="R18:R21"/>
    <mergeCell ref="A22:A26"/>
    <mergeCell ref="B22:B26"/>
    <mergeCell ref="C22:C26"/>
    <mergeCell ref="D22:D26"/>
    <mergeCell ref="E22:E26"/>
    <mergeCell ref="F22:F26"/>
    <mergeCell ref="G22:G26"/>
    <mergeCell ref="J22:J26"/>
    <mergeCell ref="K22:K26"/>
    <mergeCell ref="P18:P21"/>
    <mergeCell ref="Q18:Q21"/>
    <mergeCell ref="F18:F21"/>
    <mergeCell ref="G18:G21"/>
    <mergeCell ref="J18:J21"/>
    <mergeCell ref="K18:K21"/>
    <mergeCell ref="L18:L21"/>
    <mergeCell ref="L22:L26"/>
    <mergeCell ref="R22:R26"/>
    <mergeCell ref="G28:G29"/>
    <mergeCell ref="J28:J29"/>
    <mergeCell ref="K28:K29"/>
    <mergeCell ref="L28:L29"/>
    <mergeCell ref="M28:M29"/>
    <mergeCell ref="N28:N29"/>
    <mergeCell ref="O28:O29"/>
    <mergeCell ref="P28:P29"/>
    <mergeCell ref="Q28:Q29"/>
    <mergeCell ref="R28:R29"/>
    <mergeCell ref="M22:M26"/>
    <mergeCell ref="N22:N26"/>
    <mergeCell ref="O22:O26"/>
    <mergeCell ref="P22:P26"/>
    <mergeCell ref="Q22:Q26"/>
    <mergeCell ref="A30:A33"/>
    <mergeCell ref="B30:B33"/>
    <mergeCell ref="C30:C33"/>
    <mergeCell ref="D30:D33"/>
    <mergeCell ref="E30:E33"/>
    <mergeCell ref="F30:F33"/>
    <mergeCell ref="G30:G33"/>
    <mergeCell ref="J30:J33"/>
    <mergeCell ref="K30:K33"/>
    <mergeCell ref="M36:M38"/>
    <mergeCell ref="N36:P36"/>
    <mergeCell ref="O37:P37"/>
    <mergeCell ref="N37:N38"/>
    <mergeCell ref="O30:O33"/>
    <mergeCell ref="P30:P33"/>
    <mergeCell ref="Q30:Q33"/>
    <mergeCell ref="R30:R33"/>
    <mergeCell ref="L30:L33"/>
    <mergeCell ref="M30:M33"/>
    <mergeCell ref="N30:N3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1A9F-54DD-4B34-8C03-9FC6DDFF0544}">
  <dimension ref="A2:S71"/>
  <sheetViews>
    <sheetView topLeftCell="A61" zoomScale="70" zoomScaleNormal="70" workbookViewId="0">
      <selection activeCell="A67" sqref="A67"/>
    </sheetView>
  </sheetViews>
  <sheetFormatPr defaultColWidth="9.140625" defaultRowHeight="15" x14ac:dyDescent="0.25"/>
  <cols>
    <col min="1" max="1" width="5" style="41" customWidth="1"/>
    <col min="2" max="2" width="9.42578125" style="41" customWidth="1"/>
    <col min="3" max="3" width="12.140625" style="41" customWidth="1"/>
    <col min="4" max="4" width="10.28515625" style="41" customWidth="1"/>
    <col min="5" max="5" width="48.5703125" style="41" customWidth="1"/>
    <col min="6" max="6" width="65.28515625" style="41" customWidth="1"/>
    <col min="7" max="7" width="38" style="41" customWidth="1"/>
    <col min="8" max="8" width="21.7109375" style="41" customWidth="1"/>
    <col min="9" max="9" width="12.85546875" style="41" customWidth="1"/>
    <col min="10" max="10" width="34.140625" style="41" customWidth="1"/>
    <col min="11" max="11" width="12.85546875" style="41" customWidth="1"/>
    <col min="12" max="12" width="13.5703125" style="41" customWidth="1"/>
    <col min="13" max="13" width="19" style="259" customWidth="1"/>
    <col min="14" max="14" width="18.42578125" style="41" customWidth="1"/>
    <col min="15" max="15" width="19.140625" style="259" customWidth="1"/>
    <col min="16" max="16" width="19.140625" style="41" customWidth="1"/>
    <col min="17" max="17" width="22.5703125" style="41" customWidth="1"/>
    <col min="18" max="18" width="25" style="41" customWidth="1"/>
    <col min="19" max="19" width="20.85546875" style="41" customWidth="1"/>
    <col min="20" max="258" width="9.7109375" style="41" customWidth="1"/>
    <col min="259" max="259" width="5" style="41" customWidth="1"/>
    <col min="260" max="260" width="10.28515625" style="41" customWidth="1"/>
    <col min="261" max="261" width="10.5703125" style="41" customWidth="1"/>
    <col min="262" max="262" width="9.42578125" style="41" customWidth="1"/>
    <col min="263" max="263" width="24.28515625" style="41" customWidth="1"/>
    <col min="264" max="264" width="63.5703125" style="41" customWidth="1"/>
    <col min="265" max="265" width="61.5703125" style="41" customWidth="1"/>
    <col min="266" max="266" width="37.5703125" style="41" customWidth="1"/>
    <col min="267" max="267" width="30" style="41" customWidth="1"/>
    <col min="268" max="268" width="35.28515625" style="41" customWidth="1"/>
    <col min="269" max="269" width="27.7109375" style="41" customWidth="1"/>
    <col min="270" max="270" width="20.42578125" style="41" customWidth="1"/>
    <col min="271" max="271" width="11.140625" style="41" customWidth="1"/>
    <col min="272" max="272" width="12.5703125" style="41" customWidth="1"/>
    <col min="273" max="273" width="15.7109375" style="41" customWidth="1"/>
    <col min="274" max="274" width="9.5703125" style="41" customWidth="1"/>
    <col min="275" max="514" width="9.7109375" style="41" customWidth="1"/>
    <col min="515" max="515" width="5" style="41" customWidth="1"/>
    <col min="516" max="516" width="10.28515625" style="41" customWidth="1"/>
    <col min="517" max="517" width="10.5703125" style="41" customWidth="1"/>
    <col min="518" max="518" width="9.42578125" style="41" customWidth="1"/>
    <col min="519" max="519" width="24.28515625" style="41" customWidth="1"/>
    <col min="520" max="520" width="63.5703125" style="41" customWidth="1"/>
    <col min="521" max="521" width="61.5703125" style="41" customWidth="1"/>
    <col min="522" max="522" width="37.5703125" style="41" customWidth="1"/>
    <col min="523" max="523" width="30" style="41" customWidth="1"/>
    <col min="524" max="524" width="35.28515625" style="41" customWidth="1"/>
    <col min="525" max="525" width="27.7109375" style="41" customWidth="1"/>
    <col min="526" max="526" width="20.42578125" style="41" customWidth="1"/>
    <col min="527" max="527" width="11.140625" style="41" customWidth="1"/>
    <col min="528" max="528" width="12.5703125" style="41" customWidth="1"/>
    <col min="529" max="529" width="15.7109375" style="41" customWidth="1"/>
    <col min="530" max="530" width="9.5703125" style="41" customWidth="1"/>
    <col min="531" max="770" width="9.7109375" style="41" customWidth="1"/>
    <col min="771" max="771" width="5" style="41" customWidth="1"/>
    <col min="772" max="772" width="10.28515625" style="41" customWidth="1"/>
    <col min="773" max="773" width="10.5703125" style="41" customWidth="1"/>
    <col min="774" max="774" width="9.42578125" style="41" customWidth="1"/>
    <col min="775" max="775" width="24.28515625" style="41" customWidth="1"/>
    <col min="776" max="776" width="63.5703125" style="41" customWidth="1"/>
    <col min="777" max="777" width="61.5703125" style="41" customWidth="1"/>
    <col min="778" max="778" width="37.5703125" style="41" customWidth="1"/>
    <col min="779" max="779" width="30" style="41" customWidth="1"/>
    <col min="780" max="780" width="35.28515625" style="41" customWidth="1"/>
    <col min="781" max="781" width="27.7109375" style="41" customWidth="1"/>
    <col min="782" max="782" width="20.42578125" style="41" customWidth="1"/>
    <col min="783" max="783" width="11.140625" style="41" customWidth="1"/>
    <col min="784" max="784" width="12.5703125" style="41" customWidth="1"/>
    <col min="785" max="785" width="15.7109375" style="41" customWidth="1"/>
    <col min="786" max="786" width="9.5703125" style="41" customWidth="1"/>
    <col min="787" max="1024" width="9.7109375" style="41" customWidth="1"/>
    <col min="1025" max="16384" width="9.140625" style="41"/>
  </cols>
  <sheetData>
    <row r="2" spans="1:19" x14ac:dyDescent="0.25">
      <c r="A2" s="110" t="s">
        <v>2903</v>
      </c>
    </row>
    <row r="3" spans="1:19" x14ac:dyDescent="0.25">
      <c r="N3" s="259"/>
      <c r="P3" s="259"/>
    </row>
    <row r="4" spans="1:19" ht="60" customHeight="1" x14ac:dyDescent="0.25">
      <c r="A4" s="1060" t="s">
        <v>0</v>
      </c>
      <c r="B4" s="1061" t="s">
        <v>1</v>
      </c>
      <c r="C4" s="1061" t="s">
        <v>2</v>
      </c>
      <c r="D4" s="1061" t="s">
        <v>3</v>
      </c>
      <c r="E4" s="1060" t="s">
        <v>4</v>
      </c>
      <c r="F4" s="1060" t="s">
        <v>5</v>
      </c>
      <c r="G4" s="1060" t="s">
        <v>6</v>
      </c>
      <c r="H4" s="1061" t="s">
        <v>7</v>
      </c>
      <c r="I4" s="1061"/>
      <c r="J4" s="1060" t="s">
        <v>8</v>
      </c>
      <c r="K4" s="1061" t="s">
        <v>2130</v>
      </c>
      <c r="L4" s="1061"/>
      <c r="M4" s="1064" t="s">
        <v>2129</v>
      </c>
      <c r="N4" s="1064"/>
      <c r="O4" s="1064" t="s">
        <v>11</v>
      </c>
      <c r="P4" s="1064"/>
      <c r="Q4" s="1060" t="s">
        <v>12</v>
      </c>
      <c r="R4" s="1061" t="s">
        <v>13</v>
      </c>
      <c r="S4" s="264"/>
    </row>
    <row r="5" spans="1:19" ht="26.25" customHeight="1" x14ac:dyDescent="0.25">
      <c r="A5" s="1060"/>
      <c r="B5" s="1061"/>
      <c r="C5" s="1061"/>
      <c r="D5" s="1061"/>
      <c r="E5" s="1060"/>
      <c r="F5" s="1060"/>
      <c r="G5" s="1060"/>
      <c r="H5" s="265" t="s">
        <v>14</v>
      </c>
      <c r="I5" s="265" t="s">
        <v>2128</v>
      </c>
      <c r="J5" s="1060"/>
      <c r="K5" s="268">
        <v>2020</v>
      </c>
      <c r="L5" s="268">
        <v>2021</v>
      </c>
      <c r="M5" s="269">
        <v>2020</v>
      </c>
      <c r="N5" s="269">
        <v>2021</v>
      </c>
      <c r="O5" s="269">
        <v>2020</v>
      </c>
      <c r="P5" s="269">
        <v>2021</v>
      </c>
      <c r="Q5" s="1060"/>
      <c r="R5" s="1061"/>
      <c r="S5" s="264"/>
    </row>
    <row r="6" spans="1:19" ht="15.75" customHeight="1" x14ac:dyDescent="0.25">
      <c r="A6" s="266" t="s">
        <v>16</v>
      </c>
      <c r="B6" s="265" t="s">
        <v>17</v>
      </c>
      <c r="C6" s="265" t="s">
        <v>18</v>
      </c>
      <c r="D6" s="265" t="s">
        <v>19</v>
      </c>
      <c r="E6" s="266" t="s">
        <v>20</v>
      </c>
      <c r="F6" s="266" t="s">
        <v>21</v>
      </c>
      <c r="G6" s="266" t="s">
        <v>22</v>
      </c>
      <c r="H6" s="265" t="s">
        <v>23</v>
      </c>
      <c r="I6" s="265" t="s">
        <v>24</v>
      </c>
      <c r="J6" s="266" t="s">
        <v>25</v>
      </c>
      <c r="K6" s="268" t="s">
        <v>26</v>
      </c>
      <c r="L6" s="268" t="s">
        <v>27</v>
      </c>
      <c r="M6" s="267" t="s">
        <v>28</v>
      </c>
      <c r="N6" s="267" t="s">
        <v>29</v>
      </c>
      <c r="O6" s="267" t="s">
        <v>30</v>
      </c>
      <c r="P6" s="267" t="s">
        <v>31</v>
      </c>
      <c r="Q6" s="266" t="s">
        <v>32</v>
      </c>
      <c r="R6" s="265" t="s">
        <v>33</v>
      </c>
      <c r="S6" s="264"/>
    </row>
    <row r="7" spans="1:19" s="261" customFormat="1" ht="71.25" customHeight="1" x14ac:dyDescent="0.25">
      <c r="A7" s="1049">
        <v>1</v>
      </c>
      <c r="B7" s="1052">
        <v>1</v>
      </c>
      <c r="C7" s="1049">
        <v>4</v>
      </c>
      <c r="D7" s="1052">
        <v>2</v>
      </c>
      <c r="E7" s="1052" t="s">
        <v>2127</v>
      </c>
      <c r="F7" s="1052" t="s">
        <v>2126</v>
      </c>
      <c r="G7" s="1052" t="s">
        <v>48</v>
      </c>
      <c r="H7" s="509" t="s">
        <v>195</v>
      </c>
      <c r="I7" s="510" t="s">
        <v>1458</v>
      </c>
      <c r="J7" s="1052" t="s">
        <v>2125</v>
      </c>
      <c r="K7" s="1065" t="s">
        <v>45</v>
      </c>
      <c r="L7" s="1050"/>
      <c r="M7" s="1051">
        <v>11998.89</v>
      </c>
      <c r="N7" s="1050"/>
      <c r="O7" s="1051">
        <f>M7</f>
        <v>11998.89</v>
      </c>
      <c r="P7" s="1050"/>
      <c r="Q7" s="1052" t="s">
        <v>2018</v>
      </c>
      <c r="R7" s="1052" t="s">
        <v>2017</v>
      </c>
      <c r="S7" s="263"/>
    </row>
    <row r="8" spans="1:19" s="261" customFormat="1" ht="82.5" customHeight="1" x14ac:dyDescent="0.25">
      <c r="A8" s="1049"/>
      <c r="B8" s="1052"/>
      <c r="C8" s="1049"/>
      <c r="D8" s="1052"/>
      <c r="E8" s="1052"/>
      <c r="F8" s="1052"/>
      <c r="G8" s="1052"/>
      <c r="H8" s="511" t="s">
        <v>2037</v>
      </c>
      <c r="I8" s="512" t="s">
        <v>2122</v>
      </c>
      <c r="J8" s="1052"/>
      <c r="K8" s="1065"/>
      <c r="L8" s="1050"/>
      <c r="M8" s="1051"/>
      <c r="N8" s="1050"/>
      <c r="O8" s="1051"/>
      <c r="P8" s="1050"/>
      <c r="Q8" s="1052"/>
      <c r="R8" s="1052"/>
      <c r="S8" s="263"/>
    </row>
    <row r="9" spans="1:19" s="261" customFormat="1" ht="159.75" customHeight="1" x14ac:dyDescent="0.25">
      <c r="A9" s="513">
        <v>2</v>
      </c>
      <c r="B9" s="513">
        <v>1</v>
      </c>
      <c r="C9" s="513">
        <v>4</v>
      </c>
      <c r="D9" s="511">
        <v>2</v>
      </c>
      <c r="E9" s="511" t="s">
        <v>2124</v>
      </c>
      <c r="F9" s="511" t="s">
        <v>2123</v>
      </c>
      <c r="G9" s="511" t="s">
        <v>197</v>
      </c>
      <c r="H9" s="511" t="s">
        <v>169</v>
      </c>
      <c r="I9" s="512" t="s">
        <v>2122</v>
      </c>
      <c r="J9" s="511" t="s">
        <v>2121</v>
      </c>
      <c r="K9" s="514" t="s">
        <v>45</v>
      </c>
      <c r="L9" s="514"/>
      <c r="M9" s="515">
        <v>7086.42</v>
      </c>
      <c r="N9" s="513"/>
      <c r="O9" s="515">
        <f>M9</f>
        <v>7086.42</v>
      </c>
      <c r="P9" s="515"/>
      <c r="Q9" s="511" t="s">
        <v>2018</v>
      </c>
      <c r="R9" s="511" t="s">
        <v>2017</v>
      </c>
      <c r="S9" s="263"/>
    </row>
    <row r="10" spans="1:19" ht="63.75" customHeight="1" x14ac:dyDescent="0.25">
      <c r="A10" s="1053">
        <v>3</v>
      </c>
      <c r="B10" s="1053">
        <v>1</v>
      </c>
      <c r="C10" s="1053">
        <v>4</v>
      </c>
      <c r="D10" s="1053">
        <v>2</v>
      </c>
      <c r="E10" s="1053" t="s">
        <v>2120</v>
      </c>
      <c r="F10" s="1053" t="s">
        <v>2119</v>
      </c>
      <c r="G10" s="511" t="s">
        <v>1376</v>
      </c>
      <c r="H10" s="511" t="s">
        <v>169</v>
      </c>
      <c r="I10" s="513">
        <v>70</v>
      </c>
      <c r="J10" s="1053" t="s">
        <v>2107</v>
      </c>
      <c r="K10" s="1066" t="s">
        <v>38</v>
      </c>
      <c r="L10" s="1068"/>
      <c r="M10" s="1056">
        <v>11325.53</v>
      </c>
      <c r="N10" s="1062"/>
      <c r="O10" s="1056">
        <f>M10</f>
        <v>11325.53</v>
      </c>
      <c r="P10" s="1062"/>
      <c r="Q10" s="1053" t="s">
        <v>2018</v>
      </c>
      <c r="R10" s="1053" t="s">
        <v>2017</v>
      </c>
      <c r="S10" s="104"/>
    </row>
    <row r="11" spans="1:19" ht="86.25" customHeight="1" x14ac:dyDescent="0.25">
      <c r="A11" s="1054"/>
      <c r="B11" s="1054"/>
      <c r="C11" s="1054"/>
      <c r="D11" s="1054"/>
      <c r="E11" s="1054"/>
      <c r="F11" s="1054"/>
      <c r="G11" s="511" t="s">
        <v>2058</v>
      </c>
      <c r="H11" s="425" t="s">
        <v>138</v>
      </c>
      <c r="I11" s="425">
        <v>1</v>
      </c>
      <c r="J11" s="1054"/>
      <c r="K11" s="1067"/>
      <c r="L11" s="1069"/>
      <c r="M11" s="1057"/>
      <c r="N11" s="1063"/>
      <c r="O11" s="1057"/>
      <c r="P11" s="1063"/>
      <c r="Q11" s="1054"/>
      <c r="R11" s="1054"/>
      <c r="S11" s="104"/>
    </row>
    <row r="12" spans="1:19" ht="50.25" customHeight="1" x14ac:dyDescent="0.25">
      <c r="A12" s="1053">
        <v>4</v>
      </c>
      <c r="B12" s="1053">
        <v>1</v>
      </c>
      <c r="C12" s="1053">
        <v>4</v>
      </c>
      <c r="D12" s="1053">
        <v>2</v>
      </c>
      <c r="E12" s="1053" t="s">
        <v>2118</v>
      </c>
      <c r="F12" s="1053" t="s">
        <v>2117</v>
      </c>
      <c r="G12" s="511" t="s">
        <v>1376</v>
      </c>
      <c r="H12" s="511" t="s">
        <v>169</v>
      </c>
      <c r="I12" s="511">
        <v>70</v>
      </c>
      <c r="J12" s="1053" t="s">
        <v>2116</v>
      </c>
      <c r="K12" s="1053" t="s">
        <v>38</v>
      </c>
      <c r="L12" s="1053"/>
      <c r="M12" s="1056">
        <v>11237.19</v>
      </c>
      <c r="N12" s="1053"/>
      <c r="O12" s="1056">
        <f>M12</f>
        <v>11237.19</v>
      </c>
      <c r="P12" s="1053"/>
      <c r="Q12" s="1053" t="s">
        <v>2018</v>
      </c>
      <c r="R12" s="1053" t="s">
        <v>2017</v>
      </c>
    </row>
    <row r="13" spans="1:19" ht="86.25" customHeight="1" x14ac:dyDescent="0.25">
      <c r="A13" s="1054"/>
      <c r="B13" s="1054"/>
      <c r="C13" s="1054"/>
      <c r="D13" s="1054"/>
      <c r="E13" s="1054"/>
      <c r="F13" s="1054"/>
      <c r="G13" s="511" t="s">
        <v>2058</v>
      </c>
      <c r="H13" s="425" t="s">
        <v>138</v>
      </c>
      <c r="I13" s="425">
        <v>1</v>
      </c>
      <c r="J13" s="1054"/>
      <c r="K13" s="1054"/>
      <c r="L13" s="1054"/>
      <c r="M13" s="1057"/>
      <c r="N13" s="1054"/>
      <c r="O13" s="1057"/>
      <c r="P13" s="1054"/>
      <c r="Q13" s="1054"/>
      <c r="R13" s="1054"/>
    </row>
    <row r="14" spans="1:19" ht="84" customHeight="1" x14ac:dyDescent="0.25">
      <c r="A14" s="1053">
        <v>5</v>
      </c>
      <c r="B14" s="1053">
        <v>1</v>
      </c>
      <c r="C14" s="1053">
        <v>4</v>
      </c>
      <c r="D14" s="1053">
        <v>2</v>
      </c>
      <c r="E14" s="1053" t="s">
        <v>2115</v>
      </c>
      <c r="F14" s="1053" t="s">
        <v>2114</v>
      </c>
      <c r="G14" s="511" t="s">
        <v>1376</v>
      </c>
      <c r="H14" s="511" t="s">
        <v>169</v>
      </c>
      <c r="I14" s="511">
        <v>50</v>
      </c>
      <c r="J14" s="1053" t="s">
        <v>2113</v>
      </c>
      <c r="K14" s="1053" t="s">
        <v>38</v>
      </c>
      <c r="L14" s="1053"/>
      <c r="M14" s="1056">
        <v>9260.49</v>
      </c>
      <c r="N14" s="1053"/>
      <c r="O14" s="1056">
        <f>M14</f>
        <v>9260.49</v>
      </c>
      <c r="P14" s="1053"/>
      <c r="Q14" s="1053" t="s">
        <v>2018</v>
      </c>
      <c r="R14" s="1053" t="s">
        <v>2017</v>
      </c>
      <c r="S14" s="85"/>
    </row>
    <row r="15" spans="1:19" ht="73.5" customHeight="1" x14ac:dyDescent="0.25">
      <c r="A15" s="1054"/>
      <c r="B15" s="1054"/>
      <c r="C15" s="1054"/>
      <c r="D15" s="1054"/>
      <c r="E15" s="1054"/>
      <c r="F15" s="1054"/>
      <c r="G15" s="511" t="s">
        <v>2058</v>
      </c>
      <c r="H15" s="425" t="s">
        <v>138</v>
      </c>
      <c r="I15" s="425">
        <v>1</v>
      </c>
      <c r="J15" s="1054"/>
      <c r="K15" s="1054"/>
      <c r="L15" s="1054"/>
      <c r="M15" s="1057"/>
      <c r="N15" s="1054"/>
      <c r="O15" s="1057"/>
      <c r="P15" s="1054"/>
      <c r="Q15" s="1054"/>
      <c r="R15" s="1054"/>
      <c r="S15" s="85"/>
    </row>
    <row r="16" spans="1:19" ht="56.25" customHeight="1" x14ac:dyDescent="0.25">
      <c r="A16" s="1053">
        <v>6</v>
      </c>
      <c r="B16" s="1053">
        <v>1</v>
      </c>
      <c r="C16" s="1053">
        <v>4</v>
      </c>
      <c r="D16" s="1053">
        <v>2</v>
      </c>
      <c r="E16" s="1053" t="s">
        <v>2112</v>
      </c>
      <c r="F16" s="1053" t="s">
        <v>2111</v>
      </c>
      <c r="G16" s="511" t="s">
        <v>1376</v>
      </c>
      <c r="H16" s="511" t="s">
        <v>169</v>
      </c>
      <c r="I16" s="511">
        <v>50</v>
      </c>
      <c r="J16" s="1053" t="s">
        <v>2110</v>
      </c>
      <c r="K16" s="1053" t="s">
        <v>38</v>
      </c>
      <c r="L16" s="1053"/>
      <c r="M16" s="1056">
        <v>10006.06</v>
      </c>
      <c r="N16" s="1053"/>
      <c r="O16" s="1056">
        <f>M16</f>
        <v>10006.06</v>
      </c>
      <c r="P16" s="1053"/>
      <c r="Q16" s="1053" t="s">
        <v>2018</v>
      </c>
      <c r="R16" s="1053" t="s">
        <v>2017</v>
      </c>
      <c r="S16" s="85"/>
    </row>
    <row r="17" spans="1:19" ht="66.75" customHeight="1" x14ac:dyDescent="0.25">
      <c r="A17" s="1054"/>
      <c r="B17" s="1054"/>
      <c r="C17" s="1054"/>
      <c r="D17" s="1054"/>
      <c r="E17" s="1054"/>
      <c r="F17" s="1054"/>
      <c r="G17" s="511" t="s">
        <v>2058</v>
      </c>
      <c r="H17" s="425" t="s">
        <v>138</v>
      </c>
      <c r="I17" s="425">
        <v>1</v>
      </c>
      <c r="J17" s="1054"/>
      <c r="K17" s="1054"/>
      <c r="L17" s="1054"/>
      <c r="M17" s="1057"/>
      <c r="N17" s="1054"/>
      <c r="O17" s="1057"/>
      <c r="P17" s="1054"/>
      <c r="Q17" s="1054"/>
      <c r="R17" s="1054"/>
      <c r="S17" s="85"/>
    </row>
    <row r="18" spans="1:19" ht="42.75" customHeight="1" x14ac:dyDescent="0.25">
      <c r="A18" s="1053">
        <v>7</v>
      </c>
      <c r="B18" s="1053">
        <v>1</v>
      </c>
      <c r="C18" s="1053">
        <v>4</v>
      </c>
      <c r="D18" s="1053">
        <v>2</v>
      </c>
      <c r="E18" s="1053" t="s">
        <v>2109</v>
      </c>
      <c r="F18" s="1053" t="s">
        <v>2108</v>
      </c>
      <c r="G18" s="511" t="s">
        <v>1376</v>
      </c>
      <c r="H18" s="511" t="s">
        <v>169</v>
      </c>
      <c r="I18" s="511">
        <v>50</v>
      </c>
      <c r="J18" s="1053" t="s">
        <v>2107</v>
      </c>
      <c r="K18" s="1053" t="s">
        <v>38</v>
      </c>
      <c r="L18" s="1053"/>
      <c r="M18" s="1056">
        <v>9596.86</v>
      </c>
      <c r="N18" s="1053"/>
      <c r="O18" s="1056">
        <f>M18</f>
        <v>9596.86</v>
      </c>
      <c r="P18" s="1053"/>
      <c r="Q18" s="1053" t="s">
        <v>2018</v>
      </c>
      <c r="R18" s="1053" t="s">
        <v>2017</v>
      </c>
      <c r="S18" s="85"/>
    </row>
    <row r="19" spans="1:19" ht="43.5" customHeight="1" x14ac:dyDescent="0.25">
      <c r="A19" s="1054"/>
      <c r="B19" s="1054"/>
      <c r="C19" s="1054"/>
      <c r="D19" s="1054"/>
      <c r="E19" s="1054"/>
      <c r="F19" s="1054"/>
      <c r="G19" s="511" t="s">
        <v>2058</v>
      </c>
      <c r="H19" s="425" t="s">
        <v>138</v>
      </c>
      <c r="I19" s="425">
        <v>1</v>
      </c>
      <c r="J19" s="1054"/>
      <c r="K19" s="1054"/>
      <c r="L19" s="1054"/>
      <c r="M19" s="1057"/>
      <c r="N19" s="1054"/>
      <c r="O19" s="1057"/>
      <c r="P19" s="1054"/>
      <c r="Q19" s="1054"/>
      <c r="R19" s="1054"/>
      <c r="S19" s="85"/>
    </row>
    <row r="20" spans="1:19" ht="46.5" customHeight="1" x14ac:dyDescent="0.25">
      <c r="A20" s="1053">
        <v>8</v>
      </c>
      <c r="B20" s="1053">
        <v>1</v>
      </c>
      <c r="C20" s="1053">
        <v>4</v>
      </c>
      <c r="D20" s="1053">
        <v>2</v>
      </c>
      <c r="E20" s="1053" t="s">
        <v>2106</v>
      </c>
      <c r="F20" s="1053" t="s">
        <v>2105</v>
      </c>
      <c r="G20" s="511" t="s">
        <v>1376</v>
      </c>
      <c r="H20" s="511" t="s">
        <v>169</v>
      </c>
      <c r="I20" s="511">
        <v>60</v>
      </c>
      <c r="J20" s="1053" t="s">
        <v>2089</v>
      </c>
      <c r="K20" s="1053" t="s">
        <v>38</v>
      </c>
      <c r="L20" s="1053"/>
      <c r="M20" s="1056">
        <v>9780</v>
      </c>
      <c r="N20" s="1053"/>
      <c r="O20" s="1056">
        <f>M20</f>
        <v>9780</v>
      </c>
      <c r="P20" s="1053"/>
      <c r="Q20" s="1053" t="s">
        <v>2018</v>
      </c>
      <c r="R20" s="1053" t="s">
        <v>2017</v>
      </c>
      <c r="S20" s="85"/>
    </row>
    <row r="21" spans="1:19" ht="53.25" customHeight="1" x14ac:dyDescent="0.25">
      <c r="A21" s="1054"/>
      <c r="B21" s="1054"/>
      <c r="C21" s="1054"/>
      <c r="D21" s="1054"/>
      <c r="E21" s="1054"/>
      <c r="F21" s="1054"/>
      <c r="G21" s="511" t="s">
        <v>2058</v>
      </c>
      <c r="H21" s="425" t="s">
        <v>138</v>
      </c>
      <c r="I21" s="425">
        <v>1</v>
      </c>
      <c r="J21" s="1054"/>
      <c r="K21" s="1054"/>
      <c r="L21" s="1054"/>
      <c r="M21" s="1057"/>
      <c r="N21" s="1054"/>
      <c r="O21" s="1057"/>
      <c r="P21" s="1054"/>
      <c r="Q21" s="1054"/>
      <c r="R21" s="1054"/>
      <c r="S21" s="85"/>
    </row>
    <row r="22" spans="1:19" ht="75.75" customHeight="1" x14ac:dyDescent="0.25">
      <c r="A22" s="511">
        <v>9</v>
      </c>
      <c r="B22" s="511">
        <v>1</v>
      </c>
      <c r="C22" s="511">
        <v>4</v>
      </c>
      <c r="D22" s="511">
        <v>2</v>
      </c>
      <c r="E22" s="511" t="s">
        <v>2104</v>
      </c>
      <c r="F22" s="511" t="s">
        <v>2103</v>
      </c>
      <c r="G22" s="511" t="s">
        <v>197</v>
      </c>
      <c r="H22" s="511" t="s">
        <v>169</v>
      </c>
      <c r="I22" s="511">
        <v>50</v>
      </c>
      <c r="J22" s="511" t="s">
        <v>2102</v>
      </c>
      <c r="K22" s="511" t="s">
        <v>38</v>
      </c>
      <c r="L22" s="511"/>
      <c r="M22" s="516">
        <v>7217.74</v>
      </c>
      <c r="N22" s="511"/>
      <c r="O22" s="516">
        <f>M22</f>
        <v>7217.74</v>
      </c>
      <c r="P22" s="511"/>
      <c r="Q22" s="511" t="s">
        <v>2018</v>
      </c>
      <c r="R22" s="511" t="s">
        <v>2017</v>
      </c>
      <c r="S22" s="85"/>
    </row>
    <row r="23" spans="1:19" ht="74.25" customHeight="1" x14ac:dyDescent="0.25">
      <c r="A23" s="511">
        <v>10</v>
      </c>
      <c r="B23" s="511">
        <v>1</v>
      </c>
      <c r="C23" s="511">
        <v>4</v>
      </c>
      <c r="D23" s="511">
        <v>2</v>
      </c>
      <c r="E23" s="511" t="s">
        <v>2101</v>
      </c>
      <c r="F23" s="511" t="s">
        <v>2100</v>
      </c>
      <c r="G23" s="511" t="s">
        <v>197</v>
      </c>
      <c r="H23" s="511" t="s">
        <v>169</v>
      </c>
      <c r="I23" s="511">
        <v>50</v>
      </c>
      <c r="J23" s="511" t="s">
        <v>2099</v>
      </c>
      <c r="K23" s="511" t="s">
        <v>45</v>
      </c>
      <c r="L23" s="511"/>
      <c r="M23" s="516">
        <v>6940</v>
      </c>
      <c r="N23" s="511"/>
      <c r="O23" s="516">
        <f>M23</f>
        <v>6940</v>
      </c>
      <c r="P23" s="511"/>
      <c r="Q23" s="511" t="s">
        <v>2018</v>
      </c>
      <c r="R23" s="511" t="s">
        <v>2017</v>
      </c>
      <c r="S23" s="85"/>
    </row>
    <row r="24" spans="1:19" ht="58.5" customHeight="1" x14ac:dyDescent="0.25">
      <c r="A24" s="1049">
        <v>11</v>
      </c>
      <c r="B24" s="1049">
        <v>1</v>
      </c>
      <c r="C24" s="1049">
        <v>4</v>
      </c>
      <c r="D24" s="1049">
        <v>2</v>
      </c>
      <c r="E24" s="1052" t="s">
        <v>2098</v>
      </c>
      <c r="F24" s="1052" t="s">
        <v>2962</v>
      </c>
      <c r="G24" s="1052" t="s">
        <v>48</v>
      </c>
      <c r="H24" s="511" t="s">
        <v>2039</v>
      </c>
      <c r="I24" s="511">
        <v>94</v>
      </c>
      <c r="J24" s="1052" t="s">
        <v>1677</v>
      </c>
      <c r="K24" s="1049" t="s">
        <v>45</v>
      </c>
      <c r="L24" s="1049" t="s">
        <v>34</v>
      </c>
      <c r="M24" s="1051">
        <v>34430.6</v>
      </c>
      <c r="N24" s="1058">
        <v>473998.37</v>
      </c>
      <c r="O24" s="1051">
        <f>M24</f>
        <v>34430.6</v>
      </c>
      <c r="P24" s="1058">
        <f>N24</f>
        <v>473998.37</v>
      </c>
      <c r="Q24" s="1052" t="s">
        <v>2018</v>
      </c>
      <c r="R24" s="1052" t="s">
        <v>2017</v>
      </c>
      <c r="S24" s="85"/>
    </row>
    <row r="25" spans="1:19" ht="58.5" customHeight="1" x14ac:dyDescent="0.25">
      <c r="A25" s="1049"/>
      <c r="B25" s="1049"/>
      <c r="C25" s="1049"/>
      <c r="D25" s="1049"/>
      <c r="E25" s="1052"/>
      <c r="F25" s="1052"/>
      <c r="G25" s="1052"/>
      <c r="H25" s="511" t="s">
        <v>169</v>
      </c>
      <c r="I25" s="511">
        <v>1920</v>
      </c>
      <c r="J25" s="1052"/>
      <c r="K25" s="1049"/>
      <c r="L25" s="1049"/>
      <c r="M25" s="1051"/>
      <c r="N25" s="1058"/>
      <c r="O25" s="1051"/>
      <c r="P25" s="1058"/>
      <c r="Q25" s="1052"/>
      <c r="R25" s="1052"/>
      <c r="S25" s="85"/>
    </row>
    <row r="26" spans="1:19" ht="58.5" customHeight="1" x14ac:dyDescent="0.25">
      <c r="A26" s="1049"/>
      <c r="B26" s="1049"/>
      <c r="C26" s="1049"/>
      <c r="D26" s="1049"/>
      <c r="E26" s="1052"/>
      <c r="F26" s="1052"/>
      <c r="G26" s="511" t="s">
        <v>197</v>
      </c>
      <c r="H26" s="511" t="s">
        <v>169</v>
      </c>
      <c r="I26" s="511">
        <v>100</v>
      </c>
      <c r="J26" s="1052"/>
      <c r="K26" s="1049"/>
      <c r="L26" s="1049"/>
      <c r="M26" s="1051"/>
      <c r="N26" s="1058"/>
      <c r="O26" s="1051"/>
      <c r="P26" s="1058"/>
      <c r="Q26" s="1052"/>
      <c r="R26" s="1052"/>
      <c r="S26" s="85"/>
    </row>
    <row r="27" spans="1:19" ht="107.25" customHeight="1" x14ac:dyDescent="0.25">
      <c r="A27" s="1049"/>
      <c r="B27" s="1049"/>
      <c r="C27" s="1049"/>
      <c r="D27" s="1049"/>
      <c r="E27" s="1052"/>
      <c r="F27" s="1052"/>
      <c r="G27" s="511" t="s">
        <v>1345</v>
      </c>
      <c r="H27" s="511" t="s">
        <v>991</v>
      </c>
      <c r="I27" s="511">
        <v>9</v>
      </c>
      <c r="J27" s="1052"/>
      <c r="K27" s="1049"/>
      <c r="L27" s="1049"/>
      <c r="M27" s="1051"/>
      <c r="N27" s="1058"/>
      <c r="O27" s="1051"/>
      <c r="P27" s="1058"/>
      <c r="Q27" s="1052"/>
      <c r="R27" s="1052"/>
      <c r="S27" s="85"/>
    </row>
    <row r="28" spans="1:19" ht="111.75" customHeight="1" x14ac:dyDescent="0.25">
      <c r="A28" s="1052">
        <v>12</v>
      </c>
      <c r="B28" s="1052">
        <v>1</v>
      </c>
      <c r="C28" s="1052">
        <v>4</v>
      </c>
      <c r="D28" s="1052">
        <v>2</v>
      </c>
      <c r="E28" s="1052" t="s">
        <v>2097</v>
      </c>
      <c r="F28" s="1052" t="s">
        <v>2096</v>
      </c>
      <c r="G28" s="517" t="s">
        <v>197</v>
      </c>
      <c r="H28" s="518" t="s">
        <v>169</v>
      </c>
      <c r="I28" s="519">
        <v>60</v>
      </c>
      <c r="J28" s="1052" t="s">
        <v>2095</v>
      </c>
      <c r="K28" s="1052" t="s">
        <v>45</v>
      </c>
      <c r="L28" s="1050"/>
      <c r="M28" s="1059">
        <v>13200</v>
      </c>
      <c r="N28" s="1050"/>
      <c r="O28" s="1059">
        <f>M28</f>
        <v>13200</v>
      </c>
      <c r="P28" s="1050"/>
      <c r="Q28" s="1052" t="s">
        <v>2018</v>
      </c>
      <c r="R28" s="1052" t="s">
        <v>2017</v>
      </c>
      <c r="S28" s="85"/>
    </row>
    <row r="29" spans="1:19" ht="87" customHeight="1" x14ac:dyDescent="0.25">
      <c r="A29" s="1052"/>
      <c r="B29" s="1052"/>
      <c r="C29" s="1052"/>
      <c r="D29" s="1052"/>
      <c r="E29" s="1052"/>
      <c r="F29" s="1052"/>
      <c r="G29" s="520" t="s">
        <v>57</v>
      </c>
      <c r="H29" s="511" t="s">
        <v>57</v>
      </c>
      <c r="I29" s="521">
        <v>1</v>
      </c>
      <c r="J29" s="1052"/>
      <c r="K29" s="1052"/>
      <c r="L29" s="1050"/>
      <c r="M29" s="1059"/>
      <c r="N29" s="1050"/>
      <c r="O29" s="1059"/>
      <c r="P29" s="1050"/>
      <c r="Q29" s="1052"/>
      <c r="R29" s="1052"/>
      <c r="S29" s="85"/>
    </row>
    <row r="30" spans="1:19" ht="43.5" customHeight="1" x14ac:dyDescent="0.25">
      <c r="A30" s="1053">
        <v>13</v>
      </c>
      <c r="B30" s="1053">
        <v>1</v>
      </c>
      <c r="C30" s="1053">
        <v>4</v>
      </c>
      <c r="D30" s="1053">
        <v>2</v>
      </c>
      <c r="E30" s="1053" t="s">
        <v>2094</v>
      </c>
      <c r="F30" s="1053" t="s">
        <v>2093</v>
      </c>
      <c r="G30" s="511" t="s">
        <v>1376</v>
      </c>
      <c r="H30" s="511" t="s">
        <v>169</v>
      </c>
      <c r="I30" s="511">
        <v>50</v>
      </c>
      <c r="J30" s="1053" t="s">
        <v>2092</v>
      </c>
      <c r="K30" s="1053" t="s">
        <v>38</v>
      </c>
      <c r="L30" s="1053"/>
      <c r="M30" s="1056">
        <v>5662.5</v>
      </c>
      <c r="N30" s="1053"/>
      <c r="O30" s="1056">
        <f>M30</f>
        <v>5662.5</v>
      </c>
      <c r="P30" s="1053"/>
      <c r="Q30" s="1053" t="s">
        <v>2018</v>
      </c>
      <c r="R30" s="1053" t="s">
        <v>2017</v>
      </c>
      <c r="S30" s="85"/>
    </row>
    <row r="31" spans="1:19" ht="37.5" customHeight="1" x14ac:dyDescent="0.25">
      <c r="A31" s="1054"/>
      <c r="B31" s="1054"/>
      <c r="C31" s="1054"/>
      <c r="D31" s="1054"/>
      <c r="E31" s="1054"/>
      <c r="F31" s="1054"/>
      <c r="G31" s="518" t="s">
        <v>2031</v>
      </c>
      <c r="H31" s="518" t="s">
        <v>2030</v>
      </c>
      <c r="I31" s="518">
        <v>1</v>
      </c>
      <c r="J31" s="1054"/>
      <c r="K31" s="1054"/>
      <c r="L31" s="1054"/>
      <c r="M31" s="1057"/>
      <c r="N31" s="1054"/>
      <c r="O31" s="1057"/>
      <c r="P31" s="1054"/>
      <c r="Q31" s="1054"/>
      <c r="R31" s="1054"/>
      <c r="S31" s="85"/>
    </row>
    <row r="32" spans="1:19" ht="51.75" customHeight="1" x14ac:dyDescent="0.25">
      <c r="A32" s="1053">
        <v>14</v>
      </c>
      <c r="B32" s="1053">
        <v>1</v>
      </c>
      <c r="C32" s="1053">
        <v>4</v>
      </c>
      <c r="D32" s="1053">
        <v>2</v>
      </c>
      <c r="E32" s="1053" t="s">
        <v>2091</v>
      </c>
      <c r="F32" s="1053" t="s">
        <v>2090</v>
      </c>
      <c r="G32" s="511" t="s">
        <v>1376</v>
      </c>
      <c r="H32" s="511" t="s">
        <v>169</v>
      </c>
      <c r="I32" s="511">
        <v>55</v>
      </c>
      <c r="J32" s="1053" t="s">
        <v>2089</v>
      </c>
      <c r="K32" s="1053" t="s">
        <v>38</v>
      </c>
      <c r="L32" s="1053"/>
      <c r="M32" s="1056">
        <v>7170.9</v>
      </c>
      <c r="N32" s="1053"/>
      <c r="O32" s="1056">
        <f>M32</f>
        <v>7170.9</v>
      </c>
      <c r="P32" s="1053"/>
      <c r="Q32" s="1053" t="s">
        <v>2018</v>
      </c>
      <c r="R32" s="1053" t="s">
        <v>2017</v>
      </c>
      <c r="S32" s="85"/>
    </row>
    <row r="33" spans="1:19" ht="43.5" customHeight="1" x14ac:dyDescent="0.25">
      <c r="A33" s="1054"/>
      <c r="B33" s="1054"/>
      <c r="C33" s="1054"/>
      <c r="D33" s="1054"/>
      <c r="E33" s="1054"/>
      <c r="F33" s="1054"/>
      <c r="G33" s="511" t="s">
        <v>2058</v>
      </c>
      <c r="H33" s="425" t="s">
        <v>138</v>
      </c>
      <c r="I33" s="425">
        <v>1</v>
      </c>
      <c r="J33" s="1054"/>
      <c r="K33" s="1054"/>
      <c r="L33" s="1054"/>
      <c r="M33" s="1057"/>
      <c r="N33" s="1054"/>
      <c r="O33" s="1057"/>
      <c r="P33" s="1054"/>
      <c r="Q33" s="1054"/>
      <c r="R33" s="1054"/>
      <c r="S33" s="85"/>
    </row>
    <row r="34" spans="1:19" ht="43.5" customHeight="1" x14ac:dyDescent="0.25">
      <c r="A34" s="1053">
        <v>15</v>
      </c>
      <c r="B34" s="1053">
        <v>1</v>
      </c>
      <c r="C34" s="1053">
        <v>4</v>
      </c>
      <c r="D34" s="1053">
        <v>2</v>
      </c>
      <c r="E34" s="1053" t="s">
        <v>2088</v>
      </c>
      <c r="F34" s="1053" t="s">
        <v>2087</v>
      </c>
      <c r="G34" s="511" t="s">
        <v>1376</v>
      </c>
      <c r="H34" s="511" t="s">
        <v>169</v>
      </c>
      <c r="I34" s="511">
        <v>50</v>
      </c>
      <c r="J34" s="1053" t="s">
        <v>2086</v>
      </c>
      <c r="K34" s="1053" t="s">
        <v>45</v>
      </c>
      <c r="L34" s="1053"/>
      <c r="M34" s="1056">
        <v>14978.09</v>
      </c>
      <c r="N34" s="1053"/>
      <c r="O34" s="1056">
        <f>M34</f>
        <v>14978.09</v>
      </c>
      <c r="P34" s="1053"/>
      <c r="Q34" s="1053" t="s">
        <v>2018</v>
      </c>
      <c r="R34" s="1053" t="s">
        <v>2017</v>
      </c>
      <c r="S34" s="85"/>
    </row>
    <row r="35" spans="1:19" ht="79.5" customHeight="1" x14ac:dyDescent="0.25">
      <c r="A35" s="1054"/>
      <c r="B35" s="1054"/>
      <c r="C35" s="1054"/>
      <c r="D35" s="1054"/>
      <c r="E35" s="1054"/>
      <c r="F35" s="1054"/>
      <c r="G35" s="511" t="s">
        <v>2058</v>
      </c>
      <c r="H35" s="425" t="s">
        <v>138</v>
      </c>
      <c r="I35" s="425">
        <v>1</v>
      </c>
      <c r="J35" s="1054"/>
      <c r="K35" s="1054"/>
      <c r="L35" s="1054"/>
      <c r="M35" s="1057"/>
      <c r="N35" s="1054"/>
      <c r="O35" s="1057"/>
      <c r="P35" s="1054"/>
      <c r="Q35" s="1054"/>
      <c r="R35" s="1054"/>
      <c r="S35" s="85"/>
    </row>
    <row r="36" spans="1:19" ht="208.5" customHeight="1" x14ac:dyDescent="0.25">
      <c r="A36" s="511">
        <v>16</v>
      </c>
      <c r="B36" s="511">
        <v>1</v>
      </c>
      <c r="C36" s="511">
        <v>4</v>
      </c>
      <c r="D36" s="511">
        <v>2</v>
      </c>
      <c r="E36" s="511" t="s">
        <v>2085</v>
      </c>
      <c r="F36" s="511" t="s">
        <v>2084</v>
      </c>
      <c r="G36" s="511" t="s">
        <v>197</v>
      </c>
      <c r="H36" s="511" t="s">
        <v>169</v>
      </c>
      <c r="I36" s="511">
        <v>60</v>
      </c>
      <c r="J36" s="511" t="s">
        <v>2083</v>
      </c>
      <c r="K36" s="511" t="s">
        <v>38</v>
      </c>
      <c r="L36" s="511"/>
      <c r="M36" s="516">
        <v>7497.6</v>
      </c>
      <c r="N36" s="511"/>
      <c r="O36" s="516">
        <f>M36</f>
        <v>7497.6</v>
      </c>
      <c r="P36" s="511"/>
      <c r="Q36" s="511" t="s">
        <v>2018</v>
      </c>
      <c r="R36" s="511" t="s">
        <v>2017</v>
      </c>
      <c r="S36" s="85"/>
    </row>
    <row r="37" spans="1:19" ht="81" customHeight="1" x14ac:dyDescent="0.25">
      <c r="A37" s="719">
        <v>17</v>
      </c>
      <c r="B37" s="719">
        <v>1</v>
      </c>
      <c r="C37" s="719">
        <v>4</v>
      </c>
      <c r="D37" s="719">
        <v>2</v>
      </c>
      <c r="E37" s="719" t="s">
        <v>2082</v>
      </c>
      <c r="F37" s="719" t="s">
        <v>2081</v>
      </c>
      <c r="G37" s="425" t="s">
        <v>1376</v>
      </c>
      <c r="H37" s="425" t="s">
        <v>169</v>
      </c>
      <c r="I37" s="425">
        <v>60</v>
      </c>
      <c r="J37" s="719" t="s">
        <v>2080</v>
      </c>
      <c r="K37" s="719" t="s">
        <v>38</v>
      </c>
      <c r="L37" s="719"/>
      <c r="M37" s="1055">
        <v>6986.42</v>
      </c>
      <c r="N37" s="719"/>
      <c r="O37" s="1055">
        <f>M37</f>
        <v>6986.42</v>
      </c>
      <c r="P37" s="719"/>
      <c r="Q37" s="719" t="s">
        <v>2018</v>
      </c>
      <c r="R37" s="719" t="s">
        <v>2017</v>
      </c>
      <c r="S37" s="85"/>
    </row>
    <row r="38" spans="1:19" ht="55.5" customHeight="1" x14ac:dyDescent="0.25">
      <c r="A38" s="719"/>
      <c r="B38" s="719"/>
      <c r="C38" s="719"/>
      <c r="D38" s="719"/>
      <c r="E38" s="719"/>
      <c r="F38" s="719"/>
      <c r="G38" s="425" t="s">
        <v>2031</v>
      </c>
      <c r="H38" s="425" t="s">
        <v>2030</v>
      </c>
      <c r="I38" s="425">
        <v>1</v>
      </c>
      <c r="J38" s="719"/>
      <c r="K38" s="719"/>
      <c r="L38" s="719"/>
      <c r="M38" s="1055"/>
      <c r="N38" s="719"/>
      <c r="O38" s="1055"/>
      <c r="P38" s="719"/>
      <c r="Q38" s="719"/>
      <c r="R38" s="719"/>
      <c r="S38" s="85"/>
    </row>
    <row r="39" spans="1:19" ht="55.5" customHeight="1" x14ac:dyDescent="0.25">
      <c r="A39" s="719"/>
      <c r="B39" s="719"/>
      <c r="C39" s="719"/>
      <c r="D39" s="719"/>
      <c r="E39" s="719"/>
      <c r="F39" s="719"/>
      <c r="G39" s="425" t="s">
        <v>55</v>
      </c>
      <c r="H39" s="425" t="s">
        <v>138</v>
      </c>
      <c r="I39" s="425">
        <v>1</v>
      </c>
      <c r="J39" s="719"/>
      <c r="K39" s="719"/>
      <c r="L39" s="719"/>
      <c r="M39" s="1055"/>
      <c r="N39" s="719"/>
      <c r="O39" s="1055"/>
      <c r="P39" s="719"/>
      <c r="Q39" s="719"/>
      <c r="R39" s="719"/>
      <c r="S39" s="85"/>
    </row>
    <row r="40" spans="1:19" ht="129" customHeight="1" x14ac:dyDescent="0.25">
      <c r="A40" s="511">
        <v>18</v>
      </c>
      <c r="B40" s="511">
        <v>1</v>
      </c>
      <c r="C40" s="511">
        <v>4</v>
      </c>
      <c r="D40" s="511">
        <v>2</v>
      </c>
      <c r="E40" s="511" t="s">
        <v>2079</v>
      </c>
      <c r="F40" s="511" t="s">
        <v>2078</v>
      </c>
      <c r="G40" s="511" t="s">
        <v>197</v>
      </c>
      <c r="H40" s="511" t="s">
        <v>169</v>
      </c>
      <c r="I40" s="511">
        <v>60</v>
      </c>
      <c r="J40" s="511" t="s">
        <v>2065</v>
      </c>
      <c r="K40" s="511" t="s">
        <v>38</v>
      </c>
      <c r="L40" s="511"/>
      <c r="M40" s="516">
        <v>11978.96</v>
      </c>
      <c r="N40" s="511"/>
      <c r="O40" s="516">
        <f>M40</f>
        <v>11978.96</v>
      </c>
      <c r="P40" s="511"/>
      <c r="Q40" s="511" t="s">
        <v>2018</v>
      </c>
      <c r="R40" s="511" t="s">
        <v>2017</v>
      </c>
      <c r="S40" s="85"/>
    </row>
    <row r="41" spans="1:19" s="261" customFormat="1" ht="315" customHeight="1" x14ac:dyDescent="0.25">
      <c r="A41" s="511">
        <v>19</v>
      </c>
      <c r="B41" s="511">
        <v>1</v>
      </c>
      <c r="C41" s="511">
        <v>4</v>
      </c>
      <c r="D41" s="511">
        <v>5</v>
      </c>
      <c r="E41" s="511" t="s">
        <v>2077</v>
      </c>
      <c r="F41" s="511" t="s">
        <v>2076</v>
      </c>
      <c r="G41" s="511" t="s">
        <v>197</v>
      </c>
      <c r="H41" s="511" t="s">
        <v>169</v>
      </c>
      <c r="I41" s="511">
        <v>60</v>
      </c>
      <c r="J41" s="511" t="s">
        <v>2075</v>
      </c>
      <c r="K41" s="511"/>
      <c r="L41" s="511" t="s">
        <v>45</v>
      </c>
      <c r="M41" s="516"/>
      <c r="N41" s="522">
        <v>30000</v>
      </c>
      <c r="O41" s="516"/>
      <c r="P41" s="522">
        <f>N41</f>
        <v>30000</v>
      </c>
      <c r="Q41" s="511" t="s">
        <v>2018</v>
      </c>
      <c r="R41" s="511" t="s">
        <v>2017</v>
      </c>
      <c r="S41" s="262"/>
    </row>
    <row r="42" spans="1:19" ht="47.25" customHeight="1" x14ac:dyDescent="0.25">
      <c r="A42" s="1049">
        <v>20</v>
      </c>
      <c r="B42" s="1049">
        <v>1</v>
      </c>
      <c r="C42" s="1049">
        <v>4</v>
      </c>
      <c r="D42" s="1049">
        <v>2</v>
      </c>
      <c r="E42" s="1049" t="s">
        <v>2074</v>
      </c>
      <c r="F42" s="1052" t="s">
        <v>2073</v>
      </c>
      <c r="G42" s="1049" t="s">
        <v>57</v>
      </c>
      <c r="H42" s="513" t="s">
        <v>2072</v>
      </c>
      <c r="I42" s="513">
        <v>3</v>
      </c>
      <c r="J42" s="1052" t="s">
        <v>2071</v>
      </c>
      <c r="K42" s="1049" t="s">
        <v>45</v>
      </c>
      <c r="L42" s="1050"/>
      <c r="M42" s="1051">
        <v>14785.9</v>
      </c>
      <c r="N42" s="1050"/>
      <c r="O42" s="1051">
        <f>M42</f>
        <v>14785.9</v>
      </c>
      <c r="P42" s="1050"/>
      <c r="Q42" s="1052" t="s">
        <v>2018</v>
      </c>
      <c r="R42" s="1052" t="s">
        <v>2017</v>
      </c>
    </row>
    <row r="43" spans="1:19" ht="58.5" customHeight="1" x14ac:dyDescent="0.25">
      <c r="A43" s="1049"/>
      <c r="B43" s="1049"/>
      <c r="C43" s="1049"/>
      <c r="D43" s="1049"/>
      <c r="E43" s="1049"/>
      <c r="F43" s="1052"/>
      <c r="G43" s="1049"/>
      <c r="H43" s="513" t="s">
        <v>2070</v>
      </c>
      <c r="I43" s="513">
        <v>2</v>
      </c>
      <c r="J43" s="1052"/>
      <c r="K43" s="1049"/>
      <c r="L43" s="1050"/>
      <c r="M43" s="1051"/>
      <c r="N43" s="1050"/>
      <c r="O43" s="1051"/>
      <c r="P43" s="1050"/>
      <c r="Q43" s="1052"/>
      <c r="R43" s="1052"/>
      <c r="S43" s="85"/>
    </row>
    <row r="44" spans="1:19" ht="76.5" customHeight="1" x14ac:dyDescent="0.25">
      <c r="A44" s="1049"/>
      <c r="B44" s="1049"/>
      <c r="C44" s="1049"/>
      <c r="D44" s="1049"/>
      <c r="E44" s="1049"/>
      <c r="F44" s="1052"/>
      <c r="G44" s="523" t="s">
        <v>2069</v>
      </c>
      <c r="H44" s="513" t="s">
        <v>922</v>
      </c>
      <c r="I44" s="513">
        <v>3000</v>
      </c>
      <c r="J44" s="1052"/>
      <c r="K44" s="1049"/>
      <c r="L44" s="1050"/>
      <c r="M44" s="1051"/>
      <c r="N44" s="1050"/>
      <c r="O44" s="1051"/>
      <c r="P44" s="1050"/>
      <c r="Q44" s="1052"/>
      <c r="R44" s="1052"/>
    </row>
    <row r="45" spans="1:19" ht="85.5" customHeight="1" x14ac:dyDescent="0.25">
      <c r="A45" s="1049"/>
      <c r="B45" s="1049"/>
      <c r="C45" s="1049"/>
      <c r="D45" s="1049"/>
      <c r="E45" s="1049"/>
      <c r="F45" s="1052"/>
      <c r="G45" s="523" t="s">
        <v>2068</v>
      </c>
      <c r="H45" s="513" t="s">
        <v>922</v>
      </c>
      <c r="I45" s="513">
        <v>5000</v>
      </c>
      <c r="J45" s="1052"/>
      <c r="K45" s="1049"/>
      <c r="L45" s="1050"/>
      <c r="M45" s="1051"/>
      <c r="N45" s="1050"/>
      <c r="O45" s="1051"/>
      <c r="P45" s="1050"/>
      <c r="Q45" s="1052"/>
      <c r="R45" s="1052"/>
    </row>
    <row r="46" spans="1:19" ht="57" customHeight="1" x14ac:dyDescent="0.25">
      <c r="A46" s="720">
        <v>21</v>
      </c>
      <c r="B46" s="720">
        <v>1</v>
      </c>
      <c r="C46" s="720">
        <v>4</v>
      </c>
      <c r="D46" s="720">
        <v>2</v>
      </c>
      <c r="E46" s="720" t="s">
        <v>2067</v>
      </c>
      <c r="F46" s="719" t="s">
        <v>2066</v>
      </c>
      <c r="G46" s="425" t="s">
        <v>2031</v>
      </c>
      <c r="H46" s="425" t="s">
        <v>2030</v>
      </c>
      <c r="I46" s="425">
        <v>30</v>
      </c>
      <c r="J46" s="719" t="s">
        <v>2065</v>
      </c>
      <c r="K46" s="720" t="s">
        <v>45</v>
      </c>
      <c r="L46" s="720"/>
      <c r="M46" s="1046">
        <v>156912.84</v>
      </c>
      <c r="N46" s="720"/>
      <c r="O46" s="1046">
        <f>M46</f>
        <v>156912.84</v>
      </c>
      <c r="P46" s="720"/>
      <c r="Q46" s="719" t="s">
        <v>2018</v>
      </c>
      <c r="R46" s="719" t="s">
        <v>2017</v>
      </c>
    </row>
    <row r="47" spans="1:19" ht="54" customHeight="1" x14ac:dyDescent="0.25">
      <c r="A47" s="720"/>
      <c r="B47" s="720"/>
      <c r="C47" s="720"/>
      <c r="D47" s="720"/>
      <c r="E47" s="720"/>
      <c r="F47" s="719"/>
      <c r="G47" s="425" t="s">
        <v>57</v>
      </c>
      <c r="H47" s="425" t="s">
        <v>57</v>
      </c>
      <c r="I47" s="425">
        <v>1</v>
      </c>
      <c r="J47" s="719"/>
      <c r="K47" s="720"/>
      <c r="L47" s="720"/>
      <c r="M47" s="1046"/>
      <c r="N47" s="720"/>
      <c r="O47" s="1046"/>
      <c r="P47" s="720"/>
      <c r="Q47" s="719"/>
      <c r="R47" s="719"/>
    </row>
    <row r="48" spans="1:19" ht="159" customHeight="1" x14ac:dyDescent="0.25">
      <c r="A48" s="513">
        <v>22</v>
      </c>
      <c r="B48" s="513">
        <v>1</v>
      </c>
      <c r="C48" s="513">
        <v>4</v>
      </c>
      <c r="D48" s="513">
        <v>5</v>
      </c>
      <c r="E48" s="511" t="s">
        <v>2064</v>
      </c>
      <c r="F48" s="511" t="s">
        <v>2063</v>
      </c>
      <c r="G48" s="511" t="s">
        <v>1590</v>
      </c>
      <c r="H48" s="511" t="s">
        <v>169</v>
      </c>
      <c r="I48" s="511">
        <v>80</v>
      </c>
      <c r="J48" s="511" t="s">
        <v>2062</v>
      </c>
      <c r="K48" s="513" t="s">
        <v>45</v>
      </c>
      <c r="L48" s="513"/>
      <c r="M48" s="515">
        <v>40292.06</v>
      </c>
      <c r="N48" s="513"/>
      <c r="O48" s="515">
        <f>M48</f>
        <v>40292.06</v>
      </c>
      <c r="P48" s="513"/>
      <c r="Q48" s="511" t="s">
        <v>2018</v>
      </c>
      <c r="R48" s="511" t="s">
        <v>2017</v>
      </c>
    </row>
    <row r="49" spans="1:18" ht="132" customHeight="1" x14ac:dyDescent="0.25">
      <c r="A49" s="720">
        <v>23</v>
      </c>
      <c r="B49" s="720">
        <v>1</v>
      </c>
      <c r="C49" s="720">
        <v>4</v>
      </c>
      <c r="D49" s="720">
        <v>2</v>
      </c>
      <c r="E49" s="719" t="s">
        <v>2061</v>
      </c>
      <c r="F49" s="719" t="s">
        <v>2060</v>
      </c>
      <c r="G49" s="425" t="s">
        <v>1376</v>
      </c>
      <c r="H49" s="425" t="s">
        <v>169</v>
      </c>
      <c r="I49" s="425">
        <v>100</v>
      </c>
      <c r="J49" s="719" t="s">
        <v>2059</v>
      </c>
      <c r="K49" s="720" t="s">
        <v>38</v>
      </c>
      <c r="L49" s="720"/>
      <c r="M49" s="1046">
        <v>11654.95</v>
      </c>
      <c r="N49" s="720"/>
      <c r="O49" s="1046">
        <f>M49</f>
        <v>11654.95</v>
      </c>
      <c r="P49" s="720"/>
      <c r="Q49" s="719" t="s">
        <v>2018</v>
      </c>
      <c r="R49" s="719" t="s">
        <v>2017</v>
      </c>
    </row>
    <row r="50" spans="1:18" ht="63" customHeight="1" x14ac:dyDescent="0.25">
      <c r="A50" s="720"/>
      <c r="B50" s="720"/>
      <c r="C50" s="720"/>
      <c r="D50" s="720"/>
      <c r="E50" s="719"/>
      <c r="F50" s="719"/>
      <c r="G50" s="511" t="s">
        <v>2058</v>
      </c>
      <c r="H50" s="425" t="s">
        <v>138</v>
      </c>
      <c r="I50" s="425">
        <v>1</v>
      </c>
      <c r="J50" s="719"/>
      <c r="K50" s="720"/>
      <c r="L50" s="720"/>
      <c r="M50" s="1046"/>
      <c r="N50" s="720"/>
      <c r="O50" s="1046"/>
      <c r="P50" s="720"/>
      <c r="Q50" s="719"/>
      <c r="R50" s="719"/>
    </row>
    <row r="51" spans="1:18" ht="150" x14ac:dyDescent="0.25">
      <c r="A51" s="424">
        <v>24</v>
      </c>
      <c r="B51" s="424">
        <v>1</v>
      </c>
      <c r="C51" s="424">
        <v>4</v>
      </c>
      <c r="D51" s="424">
        <v>2</v>
      </c>
      <c r="E51" s="425" t="s">
        <v>2057</v>
      </c>
      <c r="F51" s="425" t="s">
        <v>2056</v>
      </c>
      <c r="G51" s="425" t="s">
        <v>2055</v>
      </c>
      <c r="H51" s="425" t="s">
        <v>2054</v>
      </c>
      <c r="I51" s="425">
        <v>35</v>
      </c>
      <c r="J51" s="425" t="s">
        <v>2053</v>
      </c>
      <c r="K51" s="424"/>
      <c r="L51" s="424" t="s">
        <v>34</v>
      </c>
      <c r="M51" s="524"/>
      <c r="N51" s="427">
        <v>400000</v>
      </c>
      <c r="O51" s="427"/>
      <c r="P51" s="427">
        <f>N51</f>
        <v>400000</v>
      </c>
      <c r="Q51" s="425" t="s">
        <v>2018</v>
      </c>
      <c r="R51" s="425" t="s">
        <v>2017</v>
      </c>
    </row>
    <row r="52" spans="1:18" ht="110.25" customHeight="1" x14ac:dyDescent="0.25">
      <c r="A52" s="424">
        <v>25</v>
      </c>
      <c r="B52" s="424">
        <v>1</v>
      </c>
      <c r="C52" s="424">
        <v>4</v>
      </c>
      <c r="D52" s="424">
        <v>2</v>
      </c>
      <c r="E52" s="425" t="s">
        <v>2052</v>
      </c>
      <c r="F52" s="425" t="s">
        <v>2051</v>
      </c>
      <c r="G52" s="425" t="s">
        <v>44</v>
      </c>
      <c r="H52" s="425" t="s">
        <v>169</v>
      </c>
      <c r="I52" s="425">
        <v>30</v>
      </c>
      <c r="J52" s="425" t="s">
        <v>2050</v>
      </c>
      <c r="K52" s="424"/>
      <c r="L52" s="424" t="s">
        <v>34</v>
      </c>
      <c r="M52" s="524"/>
      <c r="N52" s="427">
        <v>100000</v>
      </c>
      <c r="O52" s="524"/>
      <c r="P52" s="427">
        <f>N52</f>
        <v>100000</v>
      </c>
      <c r="Q52" s="425" t="s">
        <v>2018</v>
      </c>
      <c r="R52" s="425" t="s">
        <v>2017</v>
      </c>
    </row>
    <row r="53" spans="1:18" ht="60" x14ac:dyDescent="0.25">
      <c r="A53" s="424">
        <v>26</v>
      </c>
      <c r="B53" s="424">
        <v>1</v>
      </c>
      <c r="C53" s="424">
        <v>4</v>
      </c>
      <c r="D53" s="424">
        <v>2</v>
      </c>
      <c r="E53" s="425" t="s">
        <v>2049</v>
      </c>
      <c r="F53" s="425" t="s">
        <v>2048</v>
      </c>
      <c r="G53" s="424" t="s">
        <v>197</v>
      </c>
      <c r="H53" s="424" t="s">
        <v>169</v>
      </c>
      <c r="I53" s="424">
        <v>100</v>
      </c>
      <c r="J53" s="425" t="s">
        <v>2047</v>
      </c>
      <c r="K53" s="424"/>
      <c r="L53" s="424" t="s">
        <v>34</v>
      </c>
      <c r="M53" s="424"/>
      <c r="N53" s="427">
        <v>15000</v>
      </c>
      <c r="O53" s="424"/>
      <c r="P53" s="427">
        <f>N53</f>
        <v>15000</v>
      </c>
      <c r="Q53" s="425" t="s">
        <v>2018</v>
      </c>
      <c r="R53" s="425" t="s">
        <v>2017</v>
      </c>
    </row>
    <row r="54" spans="1:18" ht="120.75" customHeight="1" x14ac:dyDescent="0.25">
      <c r="A54" s="720">
        <v>27</v>
      </c>
      <c r="B54" s="720">
        <v>1</v>
      </c>
      <c r="C54" s="720">
        <v>4</v>
      </c>
      <c r="D54" s="720">
        <v>2</v>
      </c>
      <c r="E54" s="719" t="s">
        <v>2046</v>
      </c>
      <c r="F54" s="719" t="s">
        <v>2045</v>
      </c>
      <c r="G54" s="719" t="s">
        <v>197</v>
      </c>
      <c r="H54" s="425" t="s">
        <v>2044</v>
      </c>
      <c r="I54" s="425">
        <v>2</v>
      </c>
      <c r="J54" s="719" t="s">
        <v>2043</v>
      </c>
      <c r="K54" s="720"/>
      <c r="L54" s="720" t="s">
        <v>34</v>
      </c>
      <c r="M54" s="1046"/>
      <c r="N54" s="738">
        <v>11000</v>
      </c>
      <c r="O54" s="738"/>
      <c r="P54" s="738">
        <v>11000</v>
      </c>
      <c r="Q54" s="719" t="s">
        <v>2018</v>
      </c>
      <c r="R54" s="719" t="s">
        <v>2017</v>
      </c>
    </row>
    <row r="55" spans="1:18" ht="30" x14ac:dyDescent="0.25">
      <c r="A55" s="720"/>
      <c r="B55" s="720"/>
      <c r="C55" s="720"/>
      <c r="D55" s="720"/>
      <c r="E55" s="719"/>
      <c r="F55" s="719"/>
      <c r="G55" s="719"/>
      <c r="H55" s="425" t="s">
        <v>2042</v>
      </c>
      <c r="I55" s="425">
        <v>120</v>
      </c>
      <c r="J55" s="719"/>
      <c r="K55" s="720"/>
      <c r="L55" s="720"/>
      <c r="M55" s="1046"/>
      <c r="N55" s="738"/>
      <c r="O55" s="738"/>
      <c r="P55" s="738"/>
      <c r="Q55" s="719"/>
      <c r="R55" s="719"/>
    </row>
    <row r="56" spans="1:18" ht="35.25" customHeight="1" x14ac:dyDescent="0.25">
      <c r="A56" s="720"/>
      <c r="B56" s="720"/>
      <c r="C56" s="720"/>
      <c r="D56" s="720"/>
      <c r="E56" s="719"/>
      <c r="F56" s="719"/>
      <c r="G56" s="425" t="s">
        <v>2031</v>
      </c>
      <c r="H56" s="425" t="s">
        <v>2030</v>
      </c>
      <c r="I56" s="425">
        <v>2</v>
      </c>
      <c r="J56" s="719"/>
      <c r="K56" s="720"/>
      <c r="L56" s="720"/>
      <c r="M56" s="1046"/>
      <c r="N56" s="738"/>
      <c r="O56" s="738"/>
      <c r="P56" s="738"/>
      <c r="Q56" s="719"/>
      <c r="R56" s="719"/>
    </row>
    <row r="57" spans="1:18" ht="112.5" customHeight="1" x14ac:dyDescent="0.25">
      <c r="A57" s="720">
        <v>28</v>
      </c>
      <c r="B57" s="720">
        <v>1</v>
      </c>
      <c r="C57" s="720">
        <v>4</v>
      </c>
      <c r="D57" s="720">
        <v>5</v>
      </c>
      <c r="E57" s="719" t="s">
        <v>2041</v>
      </c>
      <c r="F57" s="630" t="s">
        <v>2040</v>
      </c>
      <c r="G57" s="719" t="s">
        <v>48</v>
      </c>
      <c r="H57" s="425" t="s">
        <v>2039</v>
      </c>
      <c r="I57" s="425">
        <v>3</v>
      </c>
      <c r="J57" s="719" t="s">
        <v>2038</v>
      </c>
      <c r="K57" s="966"/>
      <c r="L57" s="720" t="s">
        <v>45</v>
      </c>
      <c r="M57" s="1047"/>
      <c r="N57" s="738">
        <v>11967.13</v>
      </c>
      <c r="O57" s="1048"/>
      <c r="P57" s="738">
        <f>N57</f>
        <v>11967.13</v>
      </c>
      <c r="Q57" s="719" t="s">
        <v>2018</v>
      </c>
      <c r="R57" s="719" t="s">
        <v>2017</v>
      </c>
    </row>
    <row r="58" spans="1:18" ht="154.5" customHeight="1" x14ac:dyDescent="0.25">
      <c r="A58" s="720"/>
      <c r="B58" s="720"/>
      <c r="C58" s="720"/>
      <c r="D58" s="720"/>
      <c r="E58" s="719"/>
      <c r="F58" s="631"/>
      <c r="G58" s="719"/>
      <c r="H58" s="425" t="s">
        <v>2037</v>
      </c>
      <c r="I58" s="425">
        <v>60</v>
      </c>
      <c r="J58" s="719"/>
      <c r="K58" s="966"/>
      <c r="L58" s="720"/>
      <c r="M58" s="1047"/>
      <c r="N58" s="738"/>
      <c r="O58" s="1048"/>
      <c r="P58" s="738"/>
      <c r="Q58" s="719"/>
      <c r="R58" s="719"/>
    </row>
    <row r="59" spans="1:18" ht="150.75" customHeight="1" x14ac:dyDescent="0.25">
      <c r="A59" s="425">
        <v>29</v>
      </c>
      <c r="B59" s="425">
        <v>1</v>
      </c>
      <c r="C59" s="425">
        <v>4</v>
      </c>
      <c r="D59" s="425">
        <v>5</v>
      </c>
      <c r="E59" s="425" t="s">
        <v>2036</v>
      </c>
      <c r="F59" s="425" t="s">
        <v>2035</v>
      </c>
      <c r="G59" s="425" t="s">
        <v>197</v>
      </c>
      <c r="H59" s="425" t="s">
        <v>169</v>
      </c>
      <c r="I59" s="425">
        <v>100</v>
      </c>
      <c r="J59" s="425" t="s">
        <v>2034</v>
      </c>
      <c r="K59" s="436"/>
      <c r="L59" s="425" t="s">
        <v>45</v>
      </c>
      <c r="M59" s="436"/>
      <c r="N59" s="429">
        <v>15936.9</v>
      </c>
      <c r="O59" s="429"/>
      <c r="P59" s="429">
        <f>N59</f>
        <v>15936.9</v>
      </c>
      <c r="Q59" s="425" t="s">
        <v>2018</v>
      </c>
      <c r="R59" s="425" t="s">
        <v>2017</v>
      </c>
    </row>
    <row r="60" spans="1:18" ht="139.5" customHeight="1" x14ac:dyDescent="0.25">
      <c r="A60" s="425">
        <v>30</v>
      </c>
      <c r="B60" s="425">
        <v>1</v>
      </c>
      <c r="C60" s="425">
        <v>4</v>
      </c>
      <c r="D60" s="425">
        <v>2</v>
      </c>
      <c r="E60" s="425" t="s">
        <v>2033</v>
      </c>
      <c r="F60" s="425" t="s">
        <v>2032</v>
      </c>
      <c r="G60" s="425" t="s">
        <v>2031</v>
      </c>
      <c r="H60" s="425" t="s">
        <v>2030</v>
      </c>
      <c r="I60" s="425">
        <v>1</v>
      </c>
      <c r="J60" s="425" t="s">
        <v>2029</v>
      </c>
      <c r="K60" s="436"/>
      <c r="L60" s="425" t="s">
        <v>34</v>
      </c>
      <c r="M60" s="425"/>
      <c r="N60" s="429">
        <v>25000</v>
      </c>
      <c r="O60" s="429"/>
      <c r="P60" s="429">
        <v>25000</v>
      </c>
      <c r="Q60" s="425" t="s">
        <v>2018</v>
      </c>
      <c r="R60" s="425" t="s">
        <v>2017</v>
      </c>
    </row>
    <row r="61" spans="1:18" s="9" customFormat="1" ht="92.25" customHeight="1" x14ac:dyDescent="0.25">
      <c r="A61" s="719">
        <v>31</v>
      </c>
      <c r="B61" s="719">
        <v>1</v>
      </c>
      <c r="C61" s="719">
        <v>4</v>
      </c>
      <c r="D61" s="719">
        <v>2</v>
      </c>
      <c r="E61" s="719" t="s">
        <v>2028</v>
      </c>
      <c r="F61" s="719" t="s">
        <v>2027</v>
      </c>
      <c r="G61" s="425" t="s">
        <v>197</v>
      </c>
      <c r="H61" s="425" t="s">
        <v>169</v>
      </c>
      <c r="I61" s="425">
        <v>60</v>
      </c>
      <c r="J61" s="719" t="s">
        <v>2026</v>
      </c>
      <c r="K61" s="719"/>
      <c r="L61" s="719" t="s">
        <v>45</v>
      </c>
      <c r="M61" s="719"/>
      <c r="N61" s="753">
        <v>14000</v>
      </c>
      <c r="O61" s="753"/>
      <c r="P61" s="753">
        <f>N61</f>
        <v>14000</v>
      </c>
      <c r="Q61" s="719" t="s">
        <v>2018</v>
      </c>
      <c r="R61" s="719" t="s">
        <v>2017</v>
      </c>
    </row>
    <row r="62" spans="1:18" s="9" customFormat="1" ht="304.5" customHeight="1" x14ac:dyDescent="0.25">
      <c r="A62" s="719"/>
      <c r="B62" s="719"/>
      <c r="C62" s="719"/>
      <c r="D62" s="719"/>
      <c r="E62" s="719"/>
      <c r="F62" s="719"/>
      <c r="G62" s="425" t="s">
        <v>57</v>
      </c>
      <c r="H62" s="425" t="s">
        <v>57</v>
      </c>
      <c r="I62" s="425">
        <v>1</v>
      </c>
      <c r="J62" s="719"/>
      <c r="K62" s="719"/>
      <c r="L62" s="719"/>
      <c r="M62" s="719"/>
      <c r="N62" s="753"/>
      <c r="O62" s="753"/>
      <c r="P62" s="753"/>
      <c r="Q62" s="719"/>
      <c r="R62" s="719"/>
    </row>
    <row r="63" spans="1:18" s="9" customFormat="1" ht="177" customHeight="1" x14ac:dyDescent="0.25">
      <c r="A63" s="425">
        <v>32</v>
      </c>
      <c r="B63" s="425">
        <v>1</v>
      </c>
      <c r="C63" s="425">
        <v>4</v>
      </c>
      <c r="D63" s="425">
        <v>2</v>
      </c>
      <c r="E63" s="425" t="s">
        <v>2025</v>
      </c>
      <c r="F63" s="425" t="s">
        <v>2024</v>
      </c>
      <c r="G63" s="425" t="s">
        <v>197</v>
      </c>
      <c r="H63" s="425" t="s">
        <v>169</v>
      </c>
      <c r="I63" s="425">
        <v>60</v>
      </c>
      <c r="J63" s="425" t="s">
        <v>2023</v>
      </c>
      <c r="K63" s="425"/>
      <c r="L63" s="425" t="s">
        <v>38</v>
      </c>
      <c r="M63" s="425"/>
      <c r="N63" s="429">
        <v>8097.6</v>
      </c>
      <c r="O63" s="429"/>
      <c r="P63" s="429">
        <f>N63</f>
        <v>8097.6</v>
      </c>
      <c r="Q63" s="425" t="s">
        <v>2018</v>
      </c>
      <c r="R63" s="425" t="s">
        <v>2017</v>
      </c>
    </row>
    <row r="64" spans="1:18" s="9" customFormat="1" ht="34.5" customHeight="1" x14ac:dyDescent="0.25">
      <c r="A64" s="719">
        <v>33</v>
      </c>
      <c r="B64" s="719">
        <v>1</v>
      </c>
      <c r="C64" s="719">
        <v>4</v>
      </c>
      <c r="D64" s="719">
        <v>2</v>
      </c>
      <c r="E64" s="719" t="s">
        <v>2022</v>
      </c>
      <c r="F64" s="719" t="s">
        <v>2021</v>
      </c>
      <c r="G64" s="719" t="s">
        <v>44</v>
      </c>
      <c r="H64" s="425" t="s">
        <v>2020</v>
      </c>
      <c r="I64" s="425">
        <v>2</v>
      </c>
      <c r="J64" s="719" t="s">
        <v>2019</v>
      </c>
      <c r="K64" s="719"/>
      <c r="L64" s="719" t="s">
        <v>34</v>
      </c>
      <c r="M64" s="719"/>
      <c r="N64" s="753">
        <v>45000</v>
      </c>
      <c r="O64" s="753"/>
      <c r="P64" s="753">
        <v>45000</v>
      </c>
      <c r="Q64" s="719" t="s">
        <v>2018</v>
      </c>
      <c r="R64" s="719" t="s">
        <v>2017</v>
      </c>
    </row>
    <row r="65" spans="1:18" ht="108" customHeight="1" x14ac:dyDescent="0.25">
      <c r="A65" s="719"/>
      <c r="B65" s="719"/>
      <c r="C65" s="719"/>
      <c r="D65" s="719"/>
      <c r="E65" s="719"/>
      <c r="F65" s="719"/>
      <c r="G65" s="719"/>
      <c r="H65" s="425" t="s">
        <v>2016</v>
      </c>
      <c r="I65" s="425">
        <v>50</v>
      </c>
      <c r="J65" s="719"/>
      <c r="K65" s="719"/>
      <c r="L65" s="719"/>
      <c r="M65" s="719"/>
      <c r="N65" s="753"/>
      <c r="O65" s="753"/>
      <c r="P65" s="753"/>
      <c r="Q65" s="719"/>
      <c r="R65" s="719"/>
    </row>
    <row r="66" spans="1:18" x14ac:dyDescent="0.25">
      <c r="A66" s="207"/>
      <c r="B66" s="207"/>
      <c r="C66" s="207"/>
      <c r="D66" s="207"/>
      <c r="E66" s="207"/>
      <c r="F66" s="207"/>
      <c r="G66" s="207"/>
      <c r="H66" s="207"/>
      <c r="I66" s="207"/>
      <c r="J66" s="207"/>
      <c r="K66" s="207"/>
      <c r="L66" s="207"/>
      <c r="M66" s="207"/>
      <c r="N66" s="246"/>
      <c r="O66" s="246"/>
      <c r="P66" s="246"/>
      <c r="Q66" s="207"/>
      <c r="R66" s="207"/>
    </row>
    <row r="67" spans="1:18" x14ac:dyDescent="0.25">
      <c r="L67" s="1042"/>
      <c r="M67" s="903" t="s">
        <v>35</v>
      </c>
      <c r="N67" s="903"/>
      <c r="O67" s="903"/>
      <c r="P67" s="1045"/>
      <c r="Q67" s="1045"/>
    </row>
    <row r="68" spans="1:18" x14ac:dyDescent="0.25">
      <c r="L68" s="1043"/>
      <c r="M68" s="903" t="s">
        <v>36</v>
      </c>
      <c r="N68" s="903" t="s">
        <v>37</v>
      </c>
      <c r="O68" s="903"/>
      <c r="P68" s="20"/>
      <c r="Q68" s="20"/>
    </row>
    <row r="69" spans="1:18" x14ac:dyDescent="0.25">
      <c r="L69" s="1044"/>
      <c r="M69" s="903"/>
      <c r="N69" s="194">
        <v>2020</v>
      </c>
      <c r="O69" s="194">
        <v>2021</v>
      </c>
      <c r="P69" s="20"/>
      <c r="Q69" s="20"/>
    </row>
    <row r="70" spans="1:18" x14ac:dyDescent="0.25">
      <c r="L70" s="260" t="s">
        <v>2931</v>
      </c>
      <c r="M70" s="56">
        <v>33</v>
      </c>
      <c r="N70" s="109">
        <f>M7+M9+M10+M12+M14+M16+M18+M20+M22+M23+M24+M28+M30+M32+M34+M36+M37+M40+M42+M46+M48+M49</f>
        <v>420000</v>
      </c>
      <c r="O70" s="109">
        <f>P24+P41+P51+P52+P53+P54+P57+P59+P60+P61+P63+P64</f>
        <v>1150000</v>
      </c>
      <c r="P70" s="2"/>
    </row>
    <row r="71" spans="1:18" x14ac:dyDescent="0.25">
      <c r="N71" s="2"/>
    </row>
  </sheetData>
  <mergeCells count="325">
    <mergeCell ref="K30:K31"/>
    <mergeCell ref="L30:L31"/>
    <mergeCell ref="M30:M31"/>
    <mergeCell ref="O30:O31"/>
    <mergeCell ref="P30:P31"/>
    <mergeCell ref="Q30:Q31"/>
    <mergeCell ref="N30:N31"/>
    <mergeCell ref="E10:E11"/>
    <mergeCell ref="F10:F11"/>
    <mergeCell ref="J20:J21"/>
    <mergeCell ref="K20:K21"/>
    <mergeCell ref="M10:M11"/>
    <mergeCell ref="Q12:Q13"/>
    <mergeCell ref="P10:P11"/>
    <mergeCell ref="M12:M13"/>
    <mergeCell ref="N12:N13"/>
    <mergeCell ref="O12:O13"/>
    <mergeCell ref="P12:P13"/>
    <mergeCell ref="K18:K19"/>
    <mergeCell ref="N20:N21"/>
    <mergeCell ref="O20:O21"/>
    <mergeCell ref="P20:P21"/>
    <mergeCell ref="E30:E31"/>
    <mergeCell ref="F30:F31"/>
    <mergeCell ref="A10:A11"/>
    <mergeCell ref="B10:B11"/>
    <mergeCell ref="C10:C11"/>
    <mergeCell ref="J10:J11"/>
    <mergeCell ref="K10:K11"/>
    <mergeCell ref="L10:L11"/>
    <mergeCell ref="D10:D11"/>
    <mergeCell ref="A20:A21"/>
    <mergeCell ref="B20:B21"/>
    <mergeCell ref="C20:C21"/>
    <mergeCell ref="D20:D21"/>
    <mergeCell ref="E20:E21"/>
    <mergeCell ref="F20:F21"/>
    <mergeCell ref="A12:A13"/>
    <mergeCell ref="B12:B13"/>
    <mergeCell ref="C12:C13"/>
    <mergeCell ref="D12:D13"/>
    <mergeCell ref="E12:E13"/>
    <mergeCell ref="F12:F13"/>
    <mergeCell ref="K16:K17"/>
    <mergeCell ref="L12:L13"/>
    <mergeCell ref="J14:J15"/>
    <mergeCell ref="A14:A15"/>
    <mergeCell ref="B14:B15"/>
    <mergeCell ref="P7:P8"/>
    <mergeCell ref="Q7:Q8"/>
    <mergeCell ref="R7:R8"/>
    <mergeCell ref="K4:L4"/>
    <mergeCell ref="M4:N4"/>
    <mergeCell ref="O4:P4"/>
    <mergeCell ref="J7:J8"/>
    <mergeCell ref="K7:K8"/>
    <mergeCell ref="L7:L8"/>
    <mergeCell ref="M7:M8"/>
    <mergeCell ref="N7:N8"/>
    <mergeCell ref="O7:O8"/>
    <mergeCell ref="J4:J5"/>
    <mergeCell ref="Q4:Q5"/>
    <mergeCell ref="R4:R5"/>
    <mergeCell ref="R12:R13"/>
    <mergeCell ref="J18:J19"/>
    <mergeCell ref="C16:C17"/>
    <mergeCell ref="A4:A5"/>
    <mergeCell ref="B4:B5"/>
    <mergeCell ref="C4:C5"/>
    <mergeCell ref="D4:D5"/>
    <mergeCell ref="E4:E5"/>
    <mergeCell ref="F4:F5"/>
    <mergeCell ref="G4:G5"/>
    <mergeCell ref="H4:I4"/>
    <mergeCell ref="R10:R11"/>
    <mergeCell ref="Q10:Q11"/>
    <mergeCell ref="A7:A8"/>
    <mergeCell ref="B7:B8"/>
    <mergeCell ref="C7:C8"/>
    <mergeCell ref="D7:D8"/>
    <mergeCell ref="E7:E8"/>
    <mergeCell ref="F7:F8"/>
    <mergeCell ref="G7:G8"/>
    <mergeCell ref="N10:N11"/>
    <mergeCell ref="O10:O11"/>
    <mergeCell ref="J12:J13"/>
    <mergeCell ref="K12:K13"/>
    <mergeCell ref="R16:R17"/>
    <mergeCell ref="L16:L17"/>
    <mergeCell ref="M16:M17"/>
    <mergeCell ref="N16:N17"/>
    <mergeCell ref="O16:O17"/>
    <mergeCell ref="P16:P17"/>
    <mergeCell ref="K14:K15"/>
    <mergeCell ref="L14:L15"/>
    <mergeCell ref="M14:M15"/>
    <mergeCell ref="N14:N15"/>
    <mergeCell ref="O14:O15"/>
    <mergeCell ref="P14:P15"/>
    <mergeCell ref="Q14:Q15"/>
    <mergeCell ref="R14:R15"/>
    <mergeCell ref="C14:C15"/>
    <mergeCell ref="D14:D15"/>
    <mergeCell ref="E14:E15"/>
    <mergeCell ref="F14:F15"/>
    <mergeCell ref="A16:A17"/>
    <mergeCell ref="B16:B17"/>
    <mergeCell ref="Q16:Q17"/>
    <mergeCell ref="D16:D17"/>
    <mergeCell ref="E16:E17"/>
    <mergeCell ref="F16:F17"/>
    <mergeCell ref="J16:J17"/>
    <mergeCell ref="A18:A19"/>
    <mergeCell ref="B18:B19"/>
    <mergeCell ref="C18:C19"/>
    <mergeCell ref="D18:D19"/>
    <mergeCell ref="E18:E19"/>
    <mergeCell ref="F18:F19"/>
    <mergeCell ref="R30:R31"/>
    <mergeCell ref="C30:C31"/>
    <mergeCell ref="D30:D31"/>
    <mergeCell ref="P24:P27"/>
    <mergeCell ref="Q24:Q27"/>
    <mergeCell ref="R24:R27"/>
    <mergeCell ref="Q20:Q21"/>
    <mergeCell ref="Q18:Q19"/>
    <mergeCell ref="R18:R19"/>
    <mergeCell ref="R20:R21"/>
    <mergeCell ref="L20:L21"/>
    <mergeCell ref="M20:M21"/>
    <mergeCell ref="L18:L19"/>
    <mergeCell ref="M18:M19"/>
    <mergeCell ref="N18:N19"/>
    <mergeCell ref="O18:O19"/>
    <mergeCell ref="R28:R29"/>
    <mergeCell ref="P18:P19"/>
    <mergeCell ref="M32:M33"/>
    <mergeCell ref="J24:J27"/>
    <mergeCell ref="K24:K27"/>
    <mergeCell ref="L24:L27"/>
    <mergeCell ref="L28:L29"/>
    <mergeCell ref="J32:J33"/>
    <mergeCell ref="K32:K33"/>
    <mergeCell ref="L32:L33"/>
    <mergeCell ref="A28:A29"/>
    <mergeCell ref="B28:B29"/>
    <mergeCell ref="C28:C29"/>
    <mergeCell ref="A32:A33"/>
    <mergeCell ref="B32:B33"/>
    <mergeCell ref="C32:C33"/>
    <mergeCell ref="D32:D33"/>
    <mergeCell ref="E32:E33"/>
    <mergeCell ref="F32:F33"/>
    <mergeCell ref="D28:D29"/>
    <mergeCell ref="E28:E29"/>
    <mergeCell ref="F28:F29"/>
    <mergeCell ref="J28:J29"/>
    <mergeCell ref="K28:K29"/>
    <mergeCell ref="B30:B31"/>
    <mergeCell ref="J30:J31"/>
    <mergeCell ref="R32:R33"/>
    <mergeCell ref="M24:M27"/>
    <mergeCell ref="N24:N27"/>
    <mergeCell ref="O24:O27"/>
    <mergeCell ref="A24:A27"/>
    <mergeCell ref="A30:A31"/>
    <mergeCell ref="Q42:Q45"/>
    <mergeCell ref="R42:R45"/>
    <mergeCell ref="M46:M47"/>
    <mergeCell ref="N32:N33"/>
    <mergeCell ref="O32:O33"/>
    <mergeCell ref="P32:P33"/>
    <mergeCell ref="Q32:Q33"/>
    <mergeCell ref="B24:B27"/>
    <mergeCell ref="C24:C27"/>
    <mergeCell ref="D24:D27"/>
    <mergeCell ref="E24:E27"/>
    <mergeCell ref="F24:F27"/>
    <mergeCell ref="G24:G25"/>
    <mergeCell ref="M28:M29"/>
    <mergeCell ref="N28:N29"/>
    <mergeCell ref="O28:O29"/>
    <mergeCell ref="P28:P29"/>
    <mergeCell ref="Q28:Q29"/>
    <mergeCell ref="Q37:Q39"/>
    <mergeCell ref="Q34:Q35"/>
    <mergeCell ref="R34:R35"/>
    <mergeCell ref="A37:A39"/>
    <mergeCell ref="B37:B39"/>
    <mergeCell ref="C37:C39"/>
    <mergeCell ref="D37:D39"/>
    <mergeCell ref="E37:E39"/>
    <mergeCell ref="F37:F39"/>
    <mergeCell ref="J37:J39"/>
    <mergeCell ref="K37:K39"/>
    <mergeCell ref="A34:A35"/>
    <mergeCell ref="B34:B35"/>
    <mergeCell ref="C34:C35"/>
    <mergeCell ref="D34:D35"/>
    <mergeCell ref="E34:E35"/>
    <mergeCell ref="F34:F35"/>
    <mergeCell ref="J34:J35"/>
    <mergeCell ref="K34:K35"/>
    <mergeCell ref="L34:L35"/>
    <mergeCell ref="R37:R39"/>
    <mergeCell ref="M34:M35"/>
    <mergeCell ref="N34:N35"/>
    <mergeCell ref="O34:O35"/>
    <mergeCell ref="P34:P35"/>
    <mergeCell ref="J46:J47"/>
    <mergeCell ref="K46:K47"/>
    <mergeCell ref="L46:L47"/>
    <mergeCell ref="L37:L39"/>
    <mergeCell ref="M37:M39"/>
    <mergeCell ref="N37:N39"/>
    <mergeCell ref="O37:O39"/>
    <mergeCell ref="P37:P39"/>
    <mergeCell ref="K42:K45"/>
    <mergeCell ref="L42:L45"/>
    <mergeCell ref="N46:N47"/>
    <mergeCell ref="O46:O47"/>
    <mergeCell ref="P46:P47"/>
    <mergeCell ref="M42:M45"/>
    <mergeCell ref="A42:A45"/>
    <mergeCell ref="B42:B45"/>
    <mergeCell ref="C42:C45"/>
    <mergeCell ref="D42:D45"/>
    <mergeCell ref="E42:E45"/>
    <mergeCell ref="N42:N45"/>
    <mergeCell ref="O42:O45"/>
    <mergeCell ref="P42:P45"/>
    <mergeCell ref="A49:A50"/>
    <mergeCell ref="B49:B50"/>
    <mergeCell ref="C49:C50"/>
    <mergeCell ref="D49:D50"/>
    <mergeCell ref="E49:E50"/>
    <mergeCell ref="F49:F50"/>
    <mergeCell ref="F42:F45"/>
    <mergeCell ref="G42:G43"/>
    <mergeCell ref="J42:J45"/>
    <mergeCell ref="A46:A47"/>
    <mergeCell ref="B46:B47"/>
    <mergeCell ref="C46:C47"/>
    <mergeCell ref="D46:D47"/>
    <mergeCell ref="E46:E47"/>
    <mergeCell ref="F46:F47"/>
    <mergeCell ref="Q46:Q47"/>
    <mergeCell ref="R46:R47"/>
    <mergeCell ref="P49:P50"/>
    <mergeCell ref="Q49:Q50"/>
    <mergeCell ref="R49:R50"/>
    <mergeCell ref="J49:J50"/>
    <mergeCell ref="K49:K50"/>
    <mergeCell ref="L49:L50"/>
    <mergeCell ref="M49:M50"/>
    <mergeCell ref="N49:N50"/>
    <mergeCell ref="O49:O50"/>
    <mergeCell ref="A54:A56"/>
    <mergeCell ref="B54:B56"/>
    <mergeCell ref="C54:C56"/>
    <mergeCell ref="D54:D56"/>
    <mergeCell ref="E54:E56"/>
    <mergeCell ref="F54:F56"/>
    <mergeCell ref="G54:G55"/>
    <mergeCell ref="J54:J56"/>
    <mergeCell ref="K57:K58"/>
    <mergeCell ref="A57:A58"/>
    <mergeCell ref="B57:B58"/>
    <mergeCell ref="C57:C58"/>
    <mergeCell ref="D57:D58"/>
    <mergeCell ref="E57:E58"/>
    <mergeCell ref="F57:F58"/>
    <mergeCell ref="K54:K56"/>
    <mergeCell ref="G57:G58"/>
    <mergeCell ref="J57:J58"/>
    <mergeCell ref="L54:L56"/>
    <mergeCell ref="M54:M56"/>
    <mergeCell ref="N54:N56"/>
    <mergeCell ref="O54:O56"/>
    <mergeCell ref="P54:P56"/>
    <mergeCell ref="Q54:Q56"/>
    <mergeCell ref="Q57:Q58"/>
    <mergeCell ref="R57:R58"/>
    <mergeCell ref="L57:L58"/>
    <mergeCell ref="M57:M58"/>
    <mergeCell ref="N57:N58"/>
    <mergeCell ref="O57:O58"/>
    <mergeCell ref="P57:P58"/>
    <mergeCell ref="R54:R56"/>
    <mergeCell ref="F61:F62"/>
    <mergeCell ref="J61:J62"/>
    <mergeCell ref="K61:K62"/>
    <mergeCell ref="L61:L62"/>
    <mergeCell ref="M61:M62"/>
    <mergeCell ref="N61:N62"/>
    <mergeCell ref="Q64:Q65"/>
    <mergeCell ref="R64:R65"/>
    <mergeCell ref="A61:A62"/>
    <mergeCell ref="B61:B62"/>
    <mergeCell ref="C61:C62"/>
    <mergeCell ref="D61:D62"/>
    <mergeCell ref="E61:E62"/>
    <mergeCell ref="K64:K65"/>
    <mergeCell ref="L64:L65"/>
    <mergeCell ref="M64:M65"/>
    <mergeCell ref="N64:N65"/>
    <mergeCell ref="O64:O65"/>
    <mergeCell ref="P64:P65"/>
    <mergeCell ref="O61:O62"/>
    <mergeCell ref="P61:P62"/>
    <mergeCell ref="Q61:Q62"/>
    <mergeCell ref="R61:R62"/>
    <mergeCell ref="L67:L69"/>
    <mergeCell ref="M67:O67"/>
    <mergeCell ref="P67:Q67"/>
    <mergeCell ref="M68:M69"/>
    <mergeCell ref="N68:O68"/>
    <mergeCell ref="A64:A65"/>
    <mergeCell ref="B64:B65"/>
    <mergeCell ref="C64:C65"/>
    <mergeCell ref="D64:D65"/>
    <mergeCell ref="E64:E65"/>
    <mergeCell ref="F64:F65"/>
    <mergeCell ref="G64:G65"/>
    <mergeCell ref="J64:J6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13112-C145-47D7-9FD9-C25A44BB8F3C}">
  <dimension ref="A2:R53"/>
  <sheetViews>
    <sheetView topLeftCell="A43" zoomScale="50" zoomScaleNormal="50" workbookViewId="0">
      <selection activeCell="F56" sqref="F56"/>
    </sheetView>
  </sheetViews>
  <sheetFormatPr defaultColWidth="9.140625" defaultRowHeight="15.75" x14ac:dyDescent="0.25"/>
  <cols>
    <col min="1" max="1" width="4.7109375" style="21" customWidth="1"/>
    <col min="2" max="2" width="12" style="21" customWidth="1"/>
    <col min="3" max="3" width="11.42578125" style="21" customWidth="1"/>
    <col min="4" max="4" width="11.7109375" style="21" customWidth="1"/>
    <col min="5" max="5" width="45.7109375" style="21" customWidth="1"/>
    <col min="6" max="6" width="75.42578125" style="153" customWidth="1"/>
    <col min="7" max="7" width="36.42578125" style="21" customWidth="1"/>
    <col min="8" max="8" width="26" style="21" customWidth="1"/>
    <col min="9" max="9" width="15.28515625" style="21" customWidth="1"/>
    <col min="10" max="10" width="39.42578125" style="21" customWidth="1"/>
    <col min="11" max="11" width="13" style="21" customWidth="1"/>
    <col min="12" max="12" width="12.7109375" style="21" customWidth="1"/>
    <col min="13" max="13" width="17.85546875" style="21" customWidth="1"/>
    <col min="14" max="14" width="17.28515625" style="21" customWidth="1"/>
    <col min="15" max="16" width="18" style="21" customWidth="1"/>
    <col min="17" max="17" width="21.28515625" style="21" customWidth="1"/>
    <col min="18" max="18" width="19" style="21" customWidth="1"/>
    <col min="19" max="16384" width="9.140625" style="21"/>
  </cols>
  <sheetData>
    <row r="2" spans="1:18" x14ac:dyDescent="0.25">
      <c r="A2" s="274" t="s">
        <v>2904</v>
      </c>
      <c r="B2" s="123"/>
      <c r="C2" s="123"/>
      <c r="D2" s="123"/>
      <c r="E2" s="151"/>
      <c r="F2" s="151"/>
      <c r="G2" s="151"/>
      <c r="H2" s="151"/>
      <c r="I2" s="151"/>
      <c r="J2" s="123"/>
      <c r="K2" s="123"/>
      <c r="L2" s="123"/>
      <c r="M2" s="123"/>
      <c r="N2" s="123"/>
      <c r="O2" s="123"/>
      <c r="P2" s="123"/>
      <c r="Q2" s="123"/>
      <c r="R2" s="123"/>
    </row>
    <row r="3" spans="1:18" x14ac:dyDescent="0.25">
      <c r="E3" s="153"/>
      <c r="G3" s="153"/>
      <c r="H3" s="153"/>
      <c r="I3" s="153"/>
      <c r="M3" s="22"/>
      <c r="N3" s="22"/>
      <c r="O3" s="22"/>
      <c r="P3" s="22"/>
    </row>
    <row r="4" spans="1:18" ht="57.75" customHeight="1" x14ac:dyDescent="0.25">
      <c r="A4" s="1070" t="s">
        <v>0</v>
      </c>
      <c r="B4" s="1072" t="s">
        <v>1</v>
      </c>
      <c r="C4" s="1072" t="s">
        <v>2</v>
      </c>
      <c r="D4" s="1072" t="s">
        <v>3</v>
      </c>
      <c r="E4" s="1070" t="s">
        <v>4</v>
      </c>
      <c r="F4" s="1070" t="s">
        <v>5</v>
      </c>
      <c r="G4" s="1070" t="s">
        <v>6</v>
      </c>
      <c r="H4" s="844" t="s">
        <v>7</v>
      </c>
      <c r="I4" s="844"/>
      <c r="J4" s="1070" t="s">
        <v>8</v>
      </c>
      <c r="K4" s="1074" t="s">
        <v>9</v>
      </c>
      <c r="L4" s="1035"/>
      <c r="M4" s="845" t="s">
        <v>10</v>
      </c>
      <c r="N4" s="845"/>
      <c r="O4" s="845" t="s">
        <v>11</v>
      </c>
      <c r="P4" s="845"/>
      <c r="Q4" s="1070" t="s">
        <v>12</v>
      </c>
      <c r="R4" s="1072" t="s">
        <v>13</v>
      </c>
    </row>
    <row r="5" spans="1:18" x14ac:dyDescent="0.25">
      <c r="A5" s="1071"/>
      <c r="B5" s="1073"/>
      <c r="C5" s="1073"/>
      <c r="D5" s="1073"/>
      <c r="E5" s="1071"/>
      <c r="F5" s="1071"/>
      <c r="G5" s="1071"/>
      <c r="H5" s="272" t="s">
        <v>14</v>
      </c>
      <c r="I5" s="272" t="s">
        <v>15</v>
      </c>
      <c r="J5" s="1071"/>
      <c r="K5" s="188">
        <v>2020</v>
      </c>
      <c r="L5" s="188">
        <v>2021</v>
      </c>
      <c r="M5" s="162">
        <v>2020</v>
      </c>
      <c r="N5" s="162">
        <v>2021</v>
      </c>
      <c r="O5" s="162">
        <v>2020</v>
      </c>
      <c r="P5" s="162">
        <v>2021</v>
      </c>
      <c r="Q5" s="1071"/>
      <c r="R5" s="1073"/>
    </row>
    <row r="6" spans="1:18" x14ac:dyDescent="0.25">
      <c r="A6" s="273" t="s">
        <v>16</v>
      </c>
      <c r="B6" s="272" t="s">
        <v>17</v>
      </c>
      <c r="C6" s="272" t="s">
        <v>18</v>
      </c>
      <c r="D6" s="272" t="s">
        <v>19</v>
      </c>
      <c r="E6" s="273" t="s">
        <v>20</v>
      </c>
      <c r="F6" s="273" t="s">
        <v>21</v>
      </c>
      <c r="G6" s="273" t="s">
        <v>22</v>
      </c>
      <c r="H6" s="272" t="s">
        <v>23</v>
      </c>
      <c r="I6" s="272" t="s">
        <v>24</v>
      </c>
      <c r="J6" s="273" t="s">
        <v>25</v>
      </c>
      <c r="K6" s="188" t="s">
        <v>26</v>
      </c>
      <c r="L6" s="188" t="s">
        <v>27</v>
      </c>
      <c r="M6" s="189" t="s">
        <v>28</v>
      </c>
      <c r="N6" s="189" t="s">
        <v>29</v>
      </c>
      <c r="O6" s="189" t="s">
        <v>30</v>
      </c>
      <c r="P6" s="189" t="s">
        <v>31</v>
      </c>
      <c r="Q6" s="273" t="s">
        <v>2340</v>
      </c>
      <c r="R6" s="272" t="s">
        <v>32</v>
      </c>
    </row>
    <row r="7" spans="1:18" ht="243.75" customHeight="1" x14ac:dyDescent="0.25">
      <c r="A7" s="118">
        <v>1</v>
      </c>
      <c r="B7" s="118">
        <v>1</v>
      </c>
      <c r="C7" s="118">
        <v>4</v>
      </c>
      <c r="D7" s="118">
        <v>2</v>
      </c>
      <c r="E7" s="525" t="s">
        <v>2339</v>
      </c>
      <c r="F7" s="119" t="s">
        <v>2338</v>
      </c>
      <c r="G7" s="118" t="s">
        <v>2337</v>
      </c>
      <c r="H7" s="119" t="s">
        <v>2238</v>
      </c>
      <c r="I7" s="119" t="s">
        <v>1185</v>
      </c>
      <c r="J7" s="119" t="s">
        <v>2336</v>
      </c>
      <c r="K7" s="118" t="s">
        <v>2331</v>
      </c>
      <c r="L7" s="118" t="s">
        <v>481</v>
      </c>
      <c r="M7" s="120">
        <v>10935</v>
      </c>
      <c r="N7" s="392" t="s">
        <v>481</v>
      </c>
      <c r="O7" s="120">
        <v>10935</v>
      </c>
      <c r="P7" s="120" t="s">
        <v>481</v>
      </c>
      <c r="Q7" s="119" t="s">
        <v>2132</v>
      </c>
      <c r="R7" s="119" t="s">
        <v>2131</v>
      </c>
    </row>
    <row r="8" spans="1:18" ht="171.75" customHeight="1" x14ac:dyDescent="0.25">
      <c r="A8" s="118">
        <v>2</v>
      </c>
      <c r="B8" s="118">
        <v>1</v>
      </c>
      <c r="C8" s="118">
        <v>4</v>
      </c>
      <c r="D8" s="118">
        <v>2</v>
      </c>
      <c r="E8" s="525" t="s">
        <v>2335</v>
      </c>
      <c r="F8" s="119" t="s">
        <v>2334</v>
      </c>
      <c r="G8" s="119" t="s">
        <v>42</v>
      </c>
      <c r="H8" s="119" t="s">
        <v>2333</v>
      </c>
      <c r="I8" s="119" t="s">
        <v>2158</v>
      </c>
      <c r="J8" s="119" t="s">
        <v>2332</v>
      </c>
      <c r="K8" s="118" t="s">
        <v>2331</v>
      </c>
      <c r="L8" s="118" t="s">
        <v>481</v>
      </c>
      <c r="M8" s="120">
        <v>5362.5</v>
      </c>
      <c r="N8" s="120" t="s">
        <v>481</v>
      </c>
      <c r="O8" s="120">
        <v>5362.5</v>
      </c>
      <c r="P8" s="120" t="s">
        <v>481</v>
      </c>
      <c r="Q8" s="119" t="s">
        <v>2132</v>
      </c>
      <c r="R8" s="119" t="s">
        <v>2131</v>
      </c>
    </row>
    <row r="9" spans="1:18" ht="243" customHeight="1" x14ac:dyDescent="0.25">
      <c r="A9" s="118">
        <v>3</v>
      </c>
      <c r="B9" s="119">
        <v>1</v>
      </c>
      <c r="C9" s="118">
        <v>4</v>
      </c>
      <c r="D9" s="119">
        <v>5</v>
      </c>
      <c r="E9" s="525" t="s">
        <v>2330</v>
      </c>
      <c r="F9" s="538" t="s">
        <v>2329</v>
      </c>
      <c r="G9" s="119" t="s">
        <v>1779</v>
      </c>
      <c r="H9" s="399" t="s">
        <v>2328</v>
      </c>
      <c r="I9" s="399" t="s">
        <v>2327</v>
      </c>
      <c r="J9" s="119" t="s">
        <v>2150</v>
      </c>
      <c r="K9" s="539" t="s">
        <v>481</v>
      </c>
      <c r="L9" s="401" t="s">
        <v>45</v>
      </c>
      <c r="M9" s="120" t="s">
        <v>481</v>
      </c>
      <c r="N9" s="534">
        <v>40000</v>
      </c>
      <c r="O9" s="120" t="s">
        <v>481</v>
      </c>
      <c r="P9" s="120">
        <v>40000</v>
      </c>
      <c r="Q9" s="119" t="s">
        <v>2132</v>
      </c>
      <c r="R9" s="119" t="s">
        <v>2137</v>
      </c>
    </row>
    <row r="10" spans="1:18" ht="138" customHeight="1" x14ac:dyDescent="0.25">
      <c r="A10" s="118">
        <v>4</v>
      </c>
      <c r="B10" s="119">
        <v>1</v>
      </c>
      <c r="C10" s="118">
        <v>4</v>
      </c>
      <c r="D10" s="119">
        <v>2</v>
      </c>
      <c r="E10" s="525" t="s">
        <v>2326</v>
      </c>
      <c r="F10" s="119" t="s">
        <v>2325</v>
      </c>
      <c r="G10" s="119" t="s">
        <v>2324</v>
      </c>
      <c r="H10" s="119" t="s">
        <v>2323</v>
      </c>
      <c r="I10" s="399" t="s">
        <v>2322</v>
      </c>
      <c r="J10" s="119" t="s">
        <v>2321</v>
      </c>
      <c r="K10" s="401" t="s">
        <v>43</v>
      </c>
      <c r="L10" s="401" t="s">
        <v>481</v>
      </c>
      <c r="M10" s="120">
        <v>18000</v>
      </c>
      <c r="N10" s="118" t="s">
        <v>481</v>
      </c>
      <c r="O10" s="120">
        <v>18000</v>
      </c>
      <c r="P10" s="120"/>
      <c r="Q10" s="119" t="s">
        <v>2138</v>
      </c>
      <c r="R10" s="119" t="s">
        <v>2137</v>
      </c>
    </row>
    <row r="11" spans="1:18" ht="143.25" customHeight="1" x14ac:dyDescent="0.25">
      <c r="A11" s="118">
        <v>5</v>
      </c>
      <c r="B11" s="118">
        <v>1</v>
      </c>
      <c r="C11" s="118">
        <v>4</v>
      </c>
      <c r="D11" s="119">
        <v>2</v>
      </c>
      <c r="E11" s="525" t="s">
        <v>2320</v>
      </c>
      <c r="F11" s="119" t="s">
        <v>2319</v>
      </c>
      <c r="G11" s="119" t="s">
        <v>2318</v>
      </c>
      <c r="H11" s="119" t="s">
        <v>2317</v>
      </c>
      <c r="I11" s="399" t="s">
        <v>2316</v>
      </c>
      <c r="J11" s="119" t="s">
        <v>2315</v>
      </c>
      <c r="K11" s="401" t="s">
        <v>43</v>
      </c>
      <c r="L11" s="401" t="s">
        <v>481</v>
      </c>
      <c r="M11" s="120">
        <v>15000</v>
      </c>
      <c r="N11" s="118" t="s">
        <v>481</v>
      </c>
      <c r="O11" s="120">
        <v>15000</v>
      </c>
      <c r="P11" s="120"/>
      <c r="Q11" s="119" t="s">
        <v>2138</v>
      </c>
      <c r="R11" s="119" t="s">
        <v>2137</v>
      </c>
    </row>
    <row r="12" spans="1:18" ht="165" customHeight="1" x14ac:dyDescent="0.25">
      <c r="A12" s="118">
        <v>6</v>
      </c>
      <c r="B12" s="118">
        <v>1</v>
      </c>
      <c r="C12" s="118">
        <v>4</v>
      </c>
      <c r="D12" s="118">
        <v>2</v>
      </c>
      <c r="E12" s="525" t="s">
        <v>2314</v>
      </c>
      <c r="F12" s="119" t="s">
        <v>2313</v>
      </c>
      <c r="G12" s="119" t="s">
        <v>2312</v>
      </c>
      <c r="H12" s="119" t="s">
        <v>2311</v>
      </c>
      <c r="I12" s="119" t="s">
        <v>2310</v>
      </c>
      <c r="J12" s="119" t="s">
        <v>2309</v>
      </c>
      <c r="K12" s="118" t="s">
        <v>2308</v>
      </c>
      <c r="L12" s="119" t="s">
        <v>481</v>
      </c>
      <c r="M12" s="120">
        <v>40000</v>
      </c>
      <c r="N12" s="526"/>
      <c r="O12" s="120">
        <v>40000</v>
      </c>
      <c r="P12" s="120"/>
      <c r="Q12" s="119" t="s">
        <v>2138</v>
      </c>
      <c r="R12" s="411" t="s">
        <v>2137</v>
      </c>
    </row>
    <row r="13" spans="1:18" ht="141" customHeight="1" x14ac:dyDescent="0.25">
      <c r="A13" s="119">
        <v>7</v>
      </c>
      <c r="B13" s="119">
        <v>1</v>
      </c>
      <c r="C13" s="119">
        <v>4</v>
      </c>
      <c r="D13" s="119">
        <v>5</v>
      </c>
      <c r="E13" s="525" t="s">
        <v>2307</v>
      </c>
      <c r="F13" s="119" t="s">
        <v>2306</v>
      </c>
      <c r="G13" s="119" t="s">
        <v>2153</v>
      </c>
      <c r="H13" s="119" t="s">
        <v>2152</v>
      </c>
      <c r="I13" s="119" t="s">
        <v>2305</v>
      </c>
      <c r="J13" s="119" t="s">
        <v>2150</v>
      </c>
      <c r="K13" s="119" t="s">
        <v>45</v>
      </c>
      <c r="L13" s="119"/>
      <c r="M13" s="120">
        <v>5860.12</v>
      </c>
      <c r="N13" s="119"/>
      <c r="O13" s="120">
        <v>5860.12</v>
      </c>
      <c r="P13" s="119"/>
      <c r="Q13" s="119" t="s">
        <v>2138</v>
      </c>
      <c r="R13" s="119" t="s">
        <v>2137</v>
      </c>
    </row>
    <row r="14" spans="1:18" ht="312.75" customHeight="1" x14ac:dyDescent="0.25">
      <c r="A14" s="118">
        <v>8</v>
      </c>
      <c r="B14" s="118">
        <v>1</v>
      </c>
      <c r="C14" s="118">
        <v>4</v>
      </c>
      <c r="D14" s="118">
        <v>2</v>
      </c>
      <c r="E14" s="525" t="s">
        <v>2304</v>
      </c>
      <c r="F14" s="119" t="s">
        <v>2303</v>
      </c>
      <c r="G14" s="118" t="s">
        <v>417</v>
      </c>
      <c r="H14" s="119" t="s">
        <v>2302</v>
      </c>
      <c r="I14" s="119" t="s">
        <v>2301</v>
      </c>
      <c r="J14" s="119" t="s">
        <v>2300</v>
      </c>
      <c r="K14" s="118" t="s">
        <v>40</v>
      </c>
      <c r="L14" s="118"/>
      <c r="M14" s="120">
        <v>11800</v>
      </c>
      <c r="N14" s="392"/>
      <c r="O14" s="120">
        <v>11800</v>
      </c>
      <c r="P14" s="118"/>
      <c r="Q14" s="119" t="s">
        <v>2132</v>
      </c>
      <c r="R14" s="119" t="s">
        <v>2131</v>
      </c>
    </row>
    <row r="15" spans="1:18" ht="162.75" customHeight="1" x14ac:dyDescent="0.25">
      <c r="A15" s="118">
        <v>9</v>
      </c>
      <c r="B15" s="118">
        <v>1</v>
      </c>
      <c r="C15" s="118">
        <v>4</v>
      </c>
      <c r="D15" s="118">
        <v>2</v>
      </c>
      <c r="E15" s="525" t="s">
        <v>2299</v>
      </c>
      <c r="F15" s="409" t="s">
        <v>2298</v>
      </c>
      <c r="G15" s="118" t="s">
        <v>2269</v>
      </c>
      <c r="H15" s="416" t="s">
        <v>2260</v>
      </c>
      <c r="I15" s="119" t="s">
        <v>2297</v>
      </c>
      <c r="J15" s="527" t="s">
        <v>2296</v>
      </c>
      <c r="K15" s="414" t="s">
        <v>53</v>
      </c>
      <c r="L15" s="414"/>
      <c r="M15" s="528">
        <v>13260</v>
      </c>
      <c r="N15" s="528"/>
      <c r="O15" s="528">
        <v>13260</v>
      </c>
      <c r="P15" s="528"/>
      <c r="Q15" s="416" t="s">
        <v>2132</v>
      </c>
      <c r="R15" s="416" t="s">
        <v>2131</v>
      </c>
    </row>
    <row r="16" spans="1:18" ht="210.75" customHeight="1" x14ac:dyDescent="0.25">
      <c r="A16" s="118">
        <v>10</v>
      </c>
      <c r="B16" s="118">
        <v>1</v>
      </c>
      <c r="C16" s="118">
        <v>4</v>
      </c>
      <c r="D16" s="118">
        <v>2</v>
      </c>
      <c r="E16" s="525" t="s">
        <v>2295</v>
      </c>
      <c r="F16" s="119" t="s">
        <v>2294</v>
      </c>
      <c r="G16" s="118" t="s">
        <v>2269</v>
      </c>
      <c r="H16" s="416" t="s">
        <v>2260</v>
      </c>
      <c r="I16" s="529" t="s">
        <v>2293</v>
      </c>
      <c r="J16" s="119" t="s">
        <v>2292</v>
      </c>
      <c r="K16" s="119" t="s">
        <v>53</v>
      </c>
      <c r="L16" s="118"/>
      <c r="M16" s="120">
        <v>11660</v>
      </c>
      <c r="N16" s="120"/>
      <c r="O16" s="120">
        <v>11660</v>
      </c>
      <c r="P16" s="120"/>
      <c r="Q16" s="119" t="s">
        <v>2132</v>
      </c>
      <c r="R16" s="119" t="s">
        <v>2131</v>
      </c>
    </row>
    <row r="17" spans="1:18" ht="384" customHeight="1" x14ac:dyDescent="0.25">
      <c r="A17" s="118">
        <v>11</v>
      </c>
      <c r="B17" s="118">
        <v>1</v>
      </c>
      <c r="C17" s="118">
        <v>4</v>
      </c>
      <c r="D17" s="118">
        <v>2</v>
      </c>
      <c r="E17" s="525" t="s">
        <v>2291</v>
      </c>
      <c r="F17" s="119" t="s">
        <v>2290</v>
      </c>
      <c r="G17" s="118" t="s">
        <v>417</v>
      </c>
      <c r="H17" s="119" t="s">
        <v>2289</v>
      </c>
      <c r="I17" s="119" t="s">
        <v>2288</v>
      </c>
      <c r="J17" s="119" t="s">
        <v>2287</v>
      </c>
      <c r="K17" s="118" t="s">
        <v>47</v>
      </c>
      <c r="L17" s="118"/>
      <c r="M17" s="120">
        <v>10714</v>
      </c>
      <c r="N17" s="392"/>
      <c r="O17" s="120">
        <v>10714</v>
      </c>
      <c r="P17" s="120"/>
      <c r="Q17" s="119" t="s">
        <v>2132</v>
      </c>
      <c r="R17" s="119" t="s">
        <v>2131</v>
      </c>
    </row>
    <row r="18" spans="1:18" ht="153" customHeight="1" x14ac:dyDescent="0.25">
      <c r="A18" s="118">
        <v>12</v>
      </c>
      <c r="B18" s="118">
        <v>1</v>
      </c>
      <c r="C18" s="118">
        <v>4</v>
      </c>
      <c r="D18" s="118">
        <v>2</v>
      </c>
      <c r="E18" s="525" t="s">
        <v>2286</v>
      </c>
      <c r="F18" s="119" t="s">
        <v>2285</v>
      </c>
      <c r="G18" s="119" t="s">
        <v>2284</v>
      </c>
      <c r="H18" s="119" t="s">
        <v>2283</v>
      </c>
      <c r="I18" s="119" t="s">
        <v>2282</v>
      </c>
      <c r="J18" s="119" t="s">
        <v>2281</v>
      </c>
      <c r="K18" s="118" t="s">
        <v>53</v>
      </c>
      <c r="L18" s="118" t="s">
        <v>34</v>
      </c>
      <c r="M18" s="120">
        <v>4301</v>
      </c>
      <c r="N18" s="120">
        <v>25500</v>
      </c>
      <c r="O18" s="120">
        <v>4301</v>
      </c>
      <c r="P18" s="120">
        <v>25500</v>
      </c>
      <c r="Q18" s="119" t="s">
        <v>2132</v>
      </c>
      <c r="R18" s="119" t="s">
        <v>2137</v>
      </c>
    </row>
    <row r="19" spans="1:18" ht="222" customHeight="1" x14ac:dyDescent="0.25">
      <c r="A19" s="118">
        <v>13</v>
      </c>
      <c r="B19" s="118">
        <v>1</v>
      </c>
      <c r="C19" s="118">
        <v>4</v>
      </c>
      <c r="D19" s="118">
        <v>5</v>
      </c>
      <c r="E19" s="525" t="s">
        <v>2280</v>
      </c>
      <c r="F19" s="119" t="s">
        <v>2279</v>
      </c>
      <c r="G19" s="118" t="s">
        <v>2278</v>
      </c>
      <c r="H19" s="119" t="s">
        <v>2243</v>
      </c>
      <c r="I19" s="119" t="s">
        <v>2277</v>
      </c>
      <c r="J19" s="119" t="s">
        <v>2276</v>
      </c>
      <c r="K19" s="118" t="s">
        <v>38</v>
      </c>
      <c r="L19" s="530"/>
      <c r="M19" s="120">
        <v>36542.97</v>
      </c>
      <c r="N19" s="412"/>
      <c r="O19" s="120">
        <v>36542.97</v>
      </c>
      <c r="P19" s="412"/>
      <c r="Q19" s="411" t="s">
        <v>2132</v>
      </c>
      <c r="R19" s="411" t="s">
        <v>2137</v>
      </c>
    </row>
    <row r="20" spans="1:18" ht="183" customHeight="1" x14ac:dyDescent="0.25">
      <c r="A20" s="118">
        <v>14</v>
      </c>
      <c r="B20" s="118">
        <v>1</v>
      </c>
      <c r="C20" s="118">
        <v>4</v>
      </c>
      <c r="D20" s="118">
        <v>2</v>
      </c>
      <c r="E20" s="525" t="s">
        <v>2275</v>
      </c>
      <c r="F20" s="119" t="s">
        <v>2274</v>
      </c>
      <c r="G20" s="118" t="s">
        <v>2963</v>
      </c>
      <c r="H20" s="119" t="s">
        <v>2964</v>
      </c>
      <c r="I20" s="119" t="s">
        <v>2273</v>
      </c>
      <c r="J20" s="119" t="s">
        <v>2272</v>
      </c>
      <c r="K20" s="118" t="s">
        <v>34</v>
      </c>
      <c r="L20" s="118" t="s">
        <v>40</v>
      </c>
      <c r="M20" s="120">
        <v>18663</v>
      </c>
      <c r="N20" s="120">
        <v>1600</v>
      </c>
      <c r="O20" s="120">
        <v>18663</v>
      </c>
      <c r="P20" s="392">
        <v>1600</v>
      </c>
      <c r="Q20" s="119" t="s">
        <v>2132</v>
      </c>
      <c r="R20" s="119" t="s">
        <v>2137</v>
      </c>
    </row>
    <row r="21" spans="1:18" ht="189.75" customHeight="1" x14ac:dyDescent="0.25">
      <c r="A21" s="414">
        <v>15</v>
      </c>
      <c r="B21" s="414">
        <v>1</v>
      </c>
      <c r="C21" s="414">
        <v>4</v>
      </c>
      <c r="D21" s="414">
        <v>2</v>
      </c>
      <c r="E21" s="525" t="s">
        <v>2271</v>
      </c>
      <c r="F21" s="416" t="s">
        <v>2270</v>
      </c>
      <c r="G21" s="414" t="s">
        <v>2269</v>
      </c>
      <c r="H21" s="416" t="s">
        <v>2260</v>
      </c>
      <c r="I21" s="416" t="s">
        <v>2268</v>
      </c>
      <c r="J21" s="416" t="s">
        <v>2222</v>
      </c>
      <c r="K21" s="414" t="s">
        <v>53</v>
      </c>
      <c r="L21" s="531"/>
      <c r="M21" s="528">
        <v>12860</v>
      </c>
      <c r="N21" s="414"/>
      <c r="O21" s="528">
        <v>12860</v>
      </c>
      <c r="P21" s="528"/>
      <c r="Q21" s="416" t="s">
        <v>2132</v>
      </c>
      <c r="R21" s="416" t="s">
        <v>2137</v>
      </c>
    </row>
    <row r="22" spans="1:18" ht="144" customHeight="1" x14ac:dyDescent="0.25">
      <c r="A22" s="118">
        <v>16</v>
      </c>
      <c r="B22" s="118">
        <v>1</v>
      </c>
      <c r="C22" s="118">
        <v>4</v>
      </c>
      <c r="D22" s="118">
        <v>2</v>
      </c>
      <c r="E22" s="525" t="s">
        <v>2267</v>
      </c>
      <c r="F22" s="119" t="s">
        <v>2266</v>
      </c>
      <c r="G22" s="119" t="s">
        <v>2265</v>
      </c>
      <c r="H22" s="119" t="s">
        <v>2264</v>
      </c>
      <c r="I22" s="119">
        <v>1</v>
      </c>
      <c r="J22" s="119" t="s">
        <v>2263</v>
      </c>
      <c r="K22" s="118" t="s">
        <v>38</v>
      </c>
      <c r="L22" s="401"/>
      <c r="M22" s="120">
        <v>5092.6000000000004</v>
      </c>
      <c r="N22" s="118"/>
      <c r="O22" s="120">
        <v>5092.6000000000004</v>
      </c>
      <c r="P22" s="120"/>
      <c r="Q22" s="119" t="s">
        <v>2132</v>
      </c>
      <c r="R22" s="119" t="s">
        <v>2137</v>
      </c>
    </row>
    <row r="23" spans="1:18" ht="144.75" customHeight="1" x14ac:dyDescent="0.25">
      <c r="A23" s="118">
        <v>17</v>
      </c>
      <c r="B23" s="118">
        <v>1</v>
      </c>
      <c r="C23" s="118">
        <v>4</v>
      </c>
      <c r="D23" s="118">
        <v>2</v>
      </c>
      <c r="E23" s="525" t="s">
        <v>2262</v>
      </c>
      <c r="F23" s="119" t="s">
        <v>2261</v>
      </c>
      <c r="G23" s="119" t="s">
        <v>2219</v>
      </c>
      <c r="H23" s="119" t="s">
        <v>2260</v>
      </c>
      <c r="I23" s="119" t="s">
        <v>2259</v>
      </c>
      <c r="J23" s="119" t="s">
        <v>2258</v>
      </c>
      <c r="K23" s="118" t="s">
        <v>38</v>
      </c>
      <c r="L23" s="401"/>
      <c r="M23" s="120">
        <v>6450</v>
      </c>
      <c r="N23" s="118"/>
      <c r="O23" s="120">
        <v>6450</v>
      </c>
      <c r="P23" s="120"/>
      <c r="Q23" s="119" t="s">
        <v>2132</v>
      </c>
      <c r="R23" s="119" t="s">
        <v>2137</v>
      </c>
    </row>
    <row r="24" spans="1:18" ht="195" customHeight="1" x14ac:dyDescent="0.25">
      <c r="A24" s="118">
        <v>18</v>
      </c>
      <c r="B24" s="118">
        <v>1</v>
      </c>
      <c r="C24" s="118">
        <v>4</v>
      </c>
      <c r="D24" s="118">
        <v>2</v>
      </c>
      <c r="E24" s="525" t="s">
        <v>2257</v>
      </c>
      <c r="F24" s="119" t="s">
        <v>2256</v>
      </c>
      <c r="G24" s="118" t="s">
        <v>2255</v>
      </c>
      <c r="H24" s="119" t="s">
        <v>2255</v>
      </c>
      <c r="I24" s="118">
        <v>1</v>
      </c>
      <c r="J24" s="119" t="s">
        <v>2242</v>
      </c>
      <c r="K24" s="118" t="s">
        <v>39</v>
      </c>
      <c r="L24" s="530"/>
      <c r="M24" s="120">
        <v>4700</v>
      </c>
      <c r="N24" s="530"/>
      <c r="O24" s="120">
        <v>4700</v>
      </c>
      <c r="P24" s="526"/>
      <c r="Q24" s="119" t="s">
        <v>2132</v>
      </c>
      <c r="R24" s="119" t="s">
        <v>2137</v>
      </c>
    </row>
    <row r="25" spans="1:18" ht="249.75" customHeight="1" x14ac:dyDescent="0.25">
      <c r="A25" s="118">
        <v>19</v>
      </c>
      <c r="B25" s="118">
        <v>1</v>
      </c>
      <c r="C25" s="118">
        <v>4</v>
      </c>
      <c r="D25" s="118">
        <v>2</v>
      </c>
      <c r="E25" s="525" t="s">
        <v>2254</v>
      </c>
      <c r="F25" s="119" t="s">
        <v>2253</v>
      </c>
      <c r="G25" s="118" t="s">
        <v>2252</v>
      </c>
      <c r="H25" s="119" t="s">
        <v>2233</v>
      </c>
      <c r="I25" s="119" t="s">
        <v>2251</v>
      </c>
      <c r="J25" s="119" t="s">
        <v>2242</v>
      </c>
      <c r="K25" s="118" t="s">
        <v>38</v>
      </c>
      <c r="L25" s="530"/>
      <c r="M25" s="120">
        <v>25000</v>
      </c>
      <c r="N25" s="118"/>
      <c r="O25" s="120">
        <v>25000</v>
      </c>
      <c r="P25" s="526"/>
      <c r="Q25" s="119" t="s">
        <v>2132</v>
      </c>
      <c r="R25" s="119" t="s">
        <v>2137</v>
      </c>
    </row>
    <row r="26" spans="1:18" ht="345" customHeight="1" x14ac:dyDescent="0.25">
      <c r="A26" s="118">
        <v>20</v>
      </c>
      <c r="B26" s="118">
        <v>1</v>
      </c>
      <c r="C26" s="118">
        <v>4</v>
      </c>
      <c r="D26" s="118">
        <v>2</v>
      </c>
      <c r="E26" s="525" t="s">
        <v>2250</v>
      </c>
      <c r="F26" s="119" t="s">
        <v>2249</v>
      </c>
      <c r="G26" s="118" t="s">
        <v>1387</v>
      </c>
      <c r="H26" s="119" t="s">
        <v>2248</v>
      </c>
      <c r="I26" s="119" t="s">
        <v>2247</v>
      </c>
      <c r="J26" s="119" t="s">
        <v>2242</v>
      </c>
      <c r="K26" s="118" t="s">
        <v>38</v>
      </c>
      <c r="L26" s="118" t="s">
        <v>89</v>
      </c>
      <c r="M26" s="120">
        <v>21500</v>
      </c>
      <c r="N26" s="120">
        <v>14000</v>
      </c>
      <c r="O26" s="120">
        <v>21500</v>
      </c>
      <c r="P26" s="120">
        <v>14000</v>
      </c>
      <c r="Q26" s="119" t="s">
        <v>2132</v>
      </c>
      <c r="R26" s="119" t="s">
        <v>2137</v>
      </c>
    </row>
    <row r="27" spans="1:18" ht="204" customHeight="1" x14ac:dyDescent="0.25">
      <c r="A27" s="414">
        <v>21</v>
      </c>
      <c r="B27" s="414">
        <v>1</v>
      </c>
      <c r="C27" s="414">
        <v>4</v>
      </c>
      <c r="D27" s="414">
        <v>5</v>
      </c>
      <c r="E27" s="532" t="s">
        <v>2246</v>
      </c>
      <c r="F27" s="416" t="s">
        <v>2245</v>
      </c>
      <c r="G27" s="414" t="s">
        <v>2244</v>
      </c>
      <c r="H27" s="416" t="s">
        <v>2243</v>
      </c>
      <c r="I27" s="409" t="s">
        <v>2158</v>
      </c>
      <c r="J27" s="416" t="s">
        <v>2242</v>
      </c>
      <c r="K27" s="414" t="s">
        <v>38</v>
      </c>
      <c r="L27" s="533"/>
      <c r="M27" s="528">
        <v>14000</v>
      </c>
      <c r="N27" s="533"/>
      <c r="O27" s="528">
        <v>14000</v>
      </c>
      <c r="P27" s="533"/>
      <c r="Q27" s="416" t="s">
        <v>2132</v>
      </c>
      <c r="R27" s="416" t="s">
        <v>2137</v>
      </c>
    </row>
    <row r="28" spans="1:18" ht="255" customHeight="1" x14ac:dyDescent="0.25">
      <c r="A28" s="118">
        <v>22</v>
      </c>
      <c r="B28" s="118">
        <v>1</v>
      </c>
      <c r="C28" s="118">
        <v>4</v>
      </c>
      <c r="D28" s="118">
        <v>2</v>
      </c>
      <c r="E28" s="525" t="s">
        <v>2197</v>
      </c>
      <c r="F28" s="119" t="s">
        <v>2965</v>
      </c>
      <c r="G28" s="119" t="s">
        <v>2241</v>
      </c>
      <c r="H28" s="119" t="s">
        <v>2240</v>
      </c>
      <c r="I28" s="119" t="s">
        <v>2966</v>
      </c>
      <c r="J28" s="119" t="s">
        <v>2239</v>
      </c>
      <c r="K28" s="119" t="s">
        <v>45</v>
      </c>
      <c r="L28" s="119"/>
      <c r="M28" s="120">
        <v>39450</v>
      </c>
      <c r="N28" s="119"/>
      <c r="O28" s="120">
        <v>39450</v>
      </c>
      <c r="P28" s="119"/>
      <c r="Q28" s="119" t="s">
        <v>2138</v>
      </c>
      <c r="R28" s="119" t="s">
        <v>2137</v>
      </c>
    </row>
    <row r="29" spans="1:18" ht="123.75" customHeight="1" x14ac:dyDescent="0.25">
      <c r="A29" s="118">
        <v>23</v>
      </c>
      <c r="B29" s="118">
        <v>1</v>
      </c>
      <c r="C29" s="118">
        <v>4</v>
      </c>
      <c r="D29" s="118">
        <v>2</v>
      </c>
      <c r="E29" s="525" t="s">
        <v>2967</v>
      </c>
      <c r="F29" s="119" t="s">
        <v>2236</v>
      </c>
      <c r="G29" s="119" t="s">
        <v>2235</v>
      </c>
      <c r="H29" s="119" t="s">
        <v>2968</v>
      </c>
      <c r="I29" s="119" t="s">
        <v>2237</v>
      </c>
      <c r="J29" s="119" t="s">
        <v>2234</v>
      </c>
      <c r="K29" s="118" t="s">
        <v>53</v>
      </c>
      <c r="L29" s="118" t="s">
        <v>481</v>
      </c>
      <c r="M29" s="120">
        <v>4600</v>
      </c>
      <c r="N29" s="392" t="s">
        <v>481</v>
      </c>
      <c r="O29" s="120">
        <v>4600</v>
      </c>
      <c r="P29" s="120" t="s">
        <v>481</v>
      </c>
      <c r="Q29" s="119" t="s">
        <v>2132</v>
      </c>
      <c r="R29" s="119" t="s">
        <v>2131</v>
      </c>
    </row>
    <row r="30" spans="1:18" ht="285.75" customHeight="1" x14ac:dyDescent="0.25">
      <c r="A30" s="118">
        <v>24</v>
      </c>
      <c r="B30" s="118">
        <v>1</v>
      </c>
      <c r="C30" s="118">
        <v>4</v>
      </c>
      <c r="D30" s="118">
        <v>2</v>
      </c>
      <c r="E30" s="525" t="s">
        <v>2232</v>
      </c>
      <c r="F30" s="119" t="s">
        <v>2231</v>
      </c>
      <c r="G30" s="118" t="s">
        <v>2969</v>
      </c>
      <c r="H30" s="119" t="s">
        <v>2230</v>
      </c>
      <c r="I30" s="119" t="s">
        <v>2229</v>
      </c>
      <c r="J30" s="119" t="s">
        <v>2228</v>
      </c>
      <c r="K30" s="118" t="s">
        <v>53</v>
      </c>
      <c r="L30" s="530"/>
      <c r="M30" s="120">
        <v>8701</v>
      </c>
      <c r="N30" s="118"/>
      <c r="O30" s="120">
        <v>8701</v>
      </c>
      <c r="P30" s="526"/>
      <c r="Q30" s="119" t="s">
        <v>2132</v>
      </c>
      <c r="R30" s="119" t="s">
        <v>2137</v>
      </c>
    </row>
    <row r="31" spans="1:18" ht="207.75" customHeight="1" x14ac:dyDescent="0.25">
      <c r="A31" s="118">
        <v>25</v>
      </c>
      <c r="B31" s="118">
        <v>1</v>
      </c>
      <c r="C31" s="118">
        <v>4</v>
      </c>
      <c r="D31" s="118">
        <v>2</v>
      </c>
      <c r="E31" s="525" t="s">
        <v>2227</v>
      </c>
      <c r="F31" s="119" t="s">
        <v>2226</v>
      </c>
      <c r="G31" s="119" t="s">
        <v>2225</v>
      </c>
      <c r="H31" s="119" t="s">
        <v>2224</v>
      </c>
      <c r="I31" s="119" t="s">
        <v>2223</v>
      </c>
      <c r="J31" s="119" t="s">
        <v>2222</v>
      </c>
      <c r="K31" s="118"/>
      <c r="L31" s="401" t="s">
        <v>45</v>
      </c>
      <c r="M31" s="120"/>
      <c r="N31" s="534">
        <v>30000</v>
      </c>
      <c r="O31" s="120"/>
      <c r="P31" s="120">
        <v>30000</v>
      </c>
      <c r="Q31" s="119" t="s">
        <v>2132</v>
      </c>
      <c r="R31" s="119" t="s">
        <v>2137</v>
      </c>
    </row>
    <row r="32" spans="1:18" ht="153.75" customHeight="1" x14ac:dyDescent="0.25">
      <c r="A32" s="118">
        <v>26</v>
      </c>
      <c r="B32" s="118">
        <v>1</v>
      </c>
      <c r="C32" s="118">
        <v>4</v>
      </c>
      <c r="D32" s="118">
        <v>2</v>
      </c>
      <c r="E32" s="525" t="s">
        <v>2221</v>
      </c>
      <c r="F32" s="119" t="s">
        <v>2220</v>
      </c>
      <c r="G32" s="119" t="s">
        <v>2219</v>
      </c>
      <c r="H32" s="416" t="s">
        <v>2218</v>
      </c>
      <c r="I32" s="529" t="s">
        <v>2217</v>
      </c>
      <c r="J32" s="119" t="s">
        <v>2216</v>
      </c>
      <c r="K32" s="118"/>
      <c r="L32" s="401" t="s">
        <v>45</v>
      </c>
      <c r="M32" s="120"/>
      <c r="N32" s="534">
        <v>6100</v>
      </c>
      <c r="O32" s="120"/>
      <c r="P32" s="120">
        <v>6100</v>
      </c>
      <c r="Q32" s="119" t="s">
        <v>2132</v>
      </c>
      <c r="R32" s="119" t="s">
        <v>2137</v>
      </c>
    </row>
    <row r="33" spans="1:18" ht="310.5" customHeight="1" x14ac:dyDescent="0.25">
      <c r="A33" s="118">
        <v>27</v>
      </c>
      <c r="B33" s="118">
        <v>1</v>
      </c>
      <c r="C33" s="118">
        <v>4</v>
      </c>
      <c r="D33" s="118">
        <v>2</v>
      </c>
      <c r="E33" s="525" t="s">
        <v>2215</v>
      </c>
      <c r="F33" s="538" t="s">
        <v>2214</v>
      </c>
      <c r="G33" s="119" t="s">
        <v>2213</v>
      </c>
      <c r="H33" s="119" t="s">
        <v>2212</v>
      </c>
      <c r="I33" s="119" t="s">
        <v>2211</v>
      </c>
      <c r="J33" s="119" t="s">
        <v>2210</v>
      </c>
      <c r="K33" s="118"/>
      <c r="L33" s="118" t="s">
        <v>45</v>
      </c>
      <c r="M33" s="120"/>
      <c r="N33" s="120">
        <v>40000</v>
      </c>
      <c r="O33" s="120"/>
      <c r="P33" s="120">
        <v>40000</v>
      </c>
      <c r="Q33" s="119" t="s">
        <v>2132</v>
      </c>
      <c r="R33" s="119" t="s">
        <v>2137</v>
      </c>
    </row>
    <row r="34" spans="1:18" ht="192.75" customHeight="1" x14ac:dyDescent="0.25">
      <c r="A34" s="118">
        <v>28</v>
      </c>
      <c r="B34" s="118">
        <v>1</v>
      </c>
      <c r="C34" s="118">
        <v>4</v>
      </c>
      <c r="D34" s="118">
        <v>2</v>
      </c>
      <c r="E34" s="525" t="s">
        <v>2209</v>
      </c>
      <c r="F34" s="119" t="s">
        <v>2208</v>
      </c>
      <c r="G34" s="118" t="s">
        <v>2207</v>
      </c>
      <c r="H34" s="119" t="s">
        <v>2206</v>
      </c>
      <c r="I34" s="119" t="s">
        <v>2205</v>
      </c>
      <c r="J34" s="119" t="s">
        <v>2204</v>
      </c>
      <c r="K34" s="118"/>
      <c r="L34" s="118" t="s">
        <v>40</v>
      </c>
      <c r="M34" s="120"/>
      <c r="N34" s="120">
        <v>1600</v>
      </c>
      <c r="O34" s="120"/>
      <c r="P34" s="392">
        <v>1600</v>
      </c>
      <c r="Q34" s="119" t="s">
        <v>2132</v>
      </c>
      <c r="R34" s="119" t="s">
        <v>2137</v>
      </c>
    </row>
    <row r="35" spans="1:18" s="150" customFormat="1" ht="210.75" customHeight="1" x14ac:dyDescent="0.25">
      <c r="A35" s="414">
        <v>29</v>
      </c>
      <c r="B35" s="414">
        <v>1</v>
      </c>
      <c r="C35" s="414">
        <v>4</v>
      </c>
      <c r="D35" s="414">
        <v>2</v>
      </c>
      <c r="E35" s="525" t="s">
        <v>2203</v>
      </c>
      <c r="F35" s="119" t="s">
        <v>2202</v>
      </c>
      <c r="G35" s="119" t="s">
        <v>2201</v>
      </c>
      <c r="H35" s="416" t="s">
        <v>2200</v>
      </c>
      <c r="I35" s="119" t="s">
        <v>2199</v>
      </c>
      <c r="J35" s="119" t="s">
        <v>2198</v>
      </c>
      <c r="K35" s="414"/>
      <c r="L35" s="414" t="s">
        <v>43</v>
      </c>
      <c r="M35" s="540"/>
      <c r="N35" s="528">
        <v>15000</v>
      </c>
      <c r="O35" s="528"/>
      <c r="P35" s="541">
        <v>15000</v>
      </c>
      <c r="Q35" s="119" t="s">
        <v>2132</v>
      </c>
      <c r="R35" s="411" t="s">
        <v>2131</v>
      </c>
    </row>
    <row r="36" spans="1:18" ht="233.25" customHeight="1" x14ac:dyDescent="0.25">
      <c r="A36" s="118">
        <v>30</v>
      </c>
      <c r="B36" s="118">
        <v>1</v>
      </c>
      <c r="C36" s="118">
        <v>4</v>
      </c>
      <c r="D36" s="118">
        <v>2</v>
      </c>
      <c r="E36" s="525" t="s">
        <v>2197</v>
      </c>
      <c r="F36" s="119" t="s">
        <v>2196</v>
      </c>
      <c r="G36" s="119" t="s">
        <v>2195</v>
      </c>
      <c r="H36" s="119" t="s">
        <v>2194</v>
      </c>
      <c r="I36" s="119" t="s">
        <v>2193</v>
      </c>
      <c r="J36" s="119" t="s">
        <v>2182</v>
      </c>
      <c r="K36" s="414"/>
      <c r="L36" s="119" t="s">
        <v>40</v>
      </c>
      <c r="M36" s="120"/>
      <c r="N36" s="535">
        <v>30200</v>
      </c>
      <c r="O36" s="120"/>
      <c r="P36" s="535">
        <v>30200</v>
      </c>
      <c r="Q36" s="119" t="s">
        <v>2138</v>
      </c>
      <c r="R36" s="119" t="s">
        <v>2137</v>
      </c>
    </row>
    <row r="37" spans="1:18" ht="153.75" customHeight="1" x14ac:dyDescent="0.25">
      <c r="A37" s="118">
        <v>31</v>
      </c>
      <c r="B37" s="118">
        <v>1</v>
      </c>
      <c r="C37" s="118">
        <v>4</v>
      </c>
      <c r="D37" s="118">
        <v>2</v>
      </c>
      <c r="E37" s="525" t="s">
        <v>2192</v>
      </c>
      <c r="F37" s="119" t="s">
        <v>2191</v>
      </c>
      <c r="G37" s="119" t="s">
        <v>2190</v>
      </c>
      <c r="H37" s="119" t="s">
        <v>2189</v>
      </c>
      <c r="I37" s="119" t="s">
        <v>2188</v>
      </c>
      <c r="J37" s="119" t="s">
        <v>2182</v>
      </c>
      <c r="K37" s="414"/>
      <c r="L37" s="119" t="s">
        <v>89</v>
      </c>
      <c r="M37" s="120"/>
      <c r="N37" s="535">
        <v>83400</v>
      </c>
      <c r="O37" s="120"/>
      <c r="P37" s="535">
        <v>83400</v>
      </c>
      <c r="Q37" s="119" t="s">
        <v>2138</v>
      </c>
      <c r="R37" s="119" t="s">
        <v>2137</v>
      </c>
    </row>
    <row r="38" spans="1:18" ht="119.45" customHeight="1" x14ac:dyDescent="0.25">
      <c r="A38" s="118">
        <v>32</v>
      </c>
      <c r="B38" s="118">
        <v>1</v>
      </c>
      <c r="C38" s="118">
        <v>4</v>
      </c>
      <c r="D38" s="118">
        <v>2</v>
      </c>
      <c r="E38" s="525" t="s">
        <v>2187</v>
      </c>
      <c r="F38" s="119" t="s">
        <v>2186</v>
      </c>
      <c r="G38" s="119" t="s">
        <v>2185</v>
      </c>
      <c r="H38" s="119" t="s">
        <v>2184</v>
      </c>
      <c r="I38" s="119" t="s">
        <v>2183</v>
      </c>
      <c r="J38" s="119" t="s">
        <v>2182</v>
      </c>
      <c r="K38" s="414"/>
      <c r="L38" s="119" t="s">
        <v>38</v>
      </c>
      <c r="M38" s="120"/>
      <c r="N38" s="535">
        <v>65400</v>
      </c>
      <c r="O38" s="120"/>
      <c r="P38" s="535">
        <v>65400</v>
      </c>
      <c r="Q38" s="119" t="s">
        <v>2138</v>
      </c>
      <c r="R38" s="119" t="s">
        <v>2137</v>
      </c>
    </row>
    <row r="39" spans="1:18" ht="184.5" customHeight="1" x14ac:dyDescent="0.25">
      <c r="A39" s="118">
        <v>33</v>
      </c>
      <c r="B39" s="118">
        <v>1</v>
      </c>
      <c r="C39" s="118">
        <v>4</v>
      </c>
      <c r="D39" s="118">
        <v>2</v>
      </c>
      <c r="E39" s="525" t="s">
        <v>2181</v>
      </c>
      <c r="F39" s="119" t="s">
        <v>2180</v>
      </c>
      <c r="G39" s="119" t="s">
        <v>2179</v>
      </c>
      <c r="H39" s="119" t="s">
        <v>2178</v>
      </c>
      <c r="I39" s="119" t="s">
        <v>2158</v>
      </c>
      <c r="J39" s="416" t="s">
        <v>2177</v>
      </c>
      <c r="K39" s="119"/>
      <c r="L39" s="119" t="s">
        <v>89</v>
      </c>
      <c r="M39" s="542"/>
      <c r="N39" s="120">
        <v>8000</v>
      </c>
      <c r="O39" s="542"/>
      <c r="P39" s="120">
        <v>8000</v>
      </c>
      <c r="Q39" s="119" t="s">
        <v>2132</v>
      </c>
      <c r="R39" s="119" t="s">
        <v>2131</v>
      </c>
    </row>
    <row r="40" spans="1:18" ht="228" customHeight="1" x14ac:dyDescent="0.25">
      <c r="A40" s="414">
        <v>34</v>
      </c>
      <c r="B40" s="118">
        <v>1</v>
      </c>
      <c r="C40" s="118">
        <v>4</v>
      </c>
      <c r="D40" s="118">
        <v>2</v>
      </c>
      <c r="E40" s="532" t="s">
        <v>2176</v>
      </c>
      <c r="F40" s="416" t="s">
        <v>2175</v>
      </c>
      <c r="G40" s="119" t="s">
        <v>2174</v>
      </c>
      <c r="H40" s="119" t="s">
        <v>2173</v>
      </c>
      <c r="I40" s="119" t="s">
        <v>2158</v>
      </c>
      <c r="J40" s="416" t="s">
        <v>2172</v>
      </c>
      <c r="K40" s="119"/>
      <c r="L40" s="119" t="s">
        <v>53</v>
      </c>
      <c r="M40" s="542"/>
      <c r="N40" s="120">
        <v>15000</v>
      </c>
      <c r="O40" s="542"/>
      <c r="P40" s="120">
        <v>15000</v>
      </c>
      <c r="Q40" s="119" t="s">
        <v>2132</v>
      </c>
      <c r="R40" s="119" t="s">
        <v>2131</v>
      </c>
    </row>
    <row r="41" spans="1:18" ht="405.75" customHeight="1" x14ac:dyDescent="0.25">
      <c r="A41" s="118">
        <v>35</v>
      </c>
      <c r="B41" s="118">
        <v>1</v>
      </c>
      <c r="C41" s="118">
        <v>4</v>
      </c>
      <c r="D41" s="118">
        <v>2</v>
      </c>
      <c r="E41" s="525" t="s">
        <v>2171</v>
      </c>
      <c r="F41" s="425" t="s">
        <v>2170</v>
      </c>
      <c r="G41" s="119" t="s">
        <v>2166</v>
      </c>
      <c r="H41" s="119" t="s">
        <v>2165</v>
      </c>
      <c r="I41" s="119" t="s">
        <v>2169</v>
      </c>
      <c r="J41" s="119" t="s">
        <v>2163</v>
      </c>
      <c r="K41" s="118"/>
      <c r="L41" s="536" t="s">
        <v>40</v>
      </c>
      <c r="M41" s="543"/>
      <c r="N41" s="120">
        <v>16000</v>
      </c>
      <c r="O41" s="542"/>
      <c r="P41" s="120">
        <v>16000</v>
      </c>
      <c r="Q41" s="544" t="s">
        <v>2132</v>
      </c>
      <c r="R41" s="545" t="s">
        <v>2131</v>
      </c>
    </row>
    <row r="42" spans="1:18" ht="384" customHeight="1" x14ac:dyDescent="0.25">
      <c r="A42" s="414">
        <v>36</v>
      </c>
      <c r="B42" s="118">
        <v>1</v>
      </c>
      <c r="C42" s="118">
        <v>4</v>
      </c>
      <c r="D42" s="118">
        <v>2</v>
      </c>
      <c r="E42" s="525" t="s">
        <v>2168</v>
      </c>
      <c r="F42" s="546" t="s">
        <v>2167</v>
      </c>
      <c r="G42" s="119" t="s">
        <v>2166</v>
      </c>
      <c r="H42" s="119" t="s">
        <v>2165</v>
      </c>
      <c r="I42" s="119" t="s">
        <v>2164</v>
      </c>
      <c r="J42" s="119" t="s">
        <v>2163</v>
      </c>
      <c r="K42" s="547"/>
      <c r="L42" s="536" t="s">
        <v>47</v>
      </c>
      <c r="M42" s="414"/>
      <c r="N42" s="120">
        <v>15000</v>
      </c>
      <c r="O42" s="541"/>
      <c r="P42" s="120">
        <v>15000</v>
      </c>
      <c r="Q42" s="119" t="s">
        <v>2132</v>
      </c>
      <c r="R42" s="411" t="s">
        <v>2131</v>
      </c>
    </row>
    <row r="43" spans="1:18" s="153" customFormat="1" ht="214.5" customHeight="1" x14ac:dyDescent="0.25">
      <c r="A43" s="118">
        <v>37</v>
      </c>
      <c r="B43" s="118">
        <v>1</v>
      </c>
      <c r="C43" s="118">
        <v>4</v>
      </c>
      <c r="D43" s="118">
        <v>2</v>
      </c>
      <c r="E43" s="525" t="s">
        <v>2162</v>
      </c>
      <c r="F43" s="119" t="s">
        <v>2161</v>
      </c>
      <c r="G43" s="119" t="s">
        <v>2160</v>
      </c>
      <c r="H43" s="119" t="s">
        <v>2159</v>
      </c>
      <c r="I43" s="119" t="s">
        <v>2158</v>
      </c>
      <c r="J43" s="119" t="s">
        <v>2157</v>
      </c>
      <c r="K43" s="118"/>
      <c r="L43" s="118" t="s">
        <v>34</v>
      </c>
      <c r="M43" s="118"/>
      <c r="N43" s="120">
        <v>25000</v>
      </c>
      <c r="O43" s="118"/>
      <c r="P43" s="120">
        <v>25000</v>
      </c>
      <c r="Q43" s="119" t="s">
        <v>2132</v>
      </c>
      <c r="R43" s="119" t="s">
        <v>2156</v>
      </c>
    </row>
    <row r="44" spans="1:18" ht="204" customHeight="1" x14ac:dyDescent="0.25">
      <c r="A44" s="119">
        <v>38</v>
      </c>
      <c r="B44" s="119">
        <v>1</v>
      </c>
      <c r="C44" s="119">
        <v>4</v>
      </c>
      <c r="D44" s="119">
        <v>5</v>
      </c>
      <c r="E44" s="525" t="s">
        <v>2155</v>
      </c>
      <c r="F44" s="119" t="s">
        <v>2154</v>
      </c>
      <c r="G44" s="119" t="s">
        <v>2153</v>
      </c>
      <c r="H44" s="119" t="s">
        <v>2152</v>
      </c>
      <c r="I44" s="119" t="s">
        <v>2151</v>
      </c>
      <c r="J44" s="119" t="s">
        <v>2150</v>
      </c>
      <c r="K44" s="548"/>
      <c r="L44" s="119" t="s">
        <v>45</v>
      </c>
      <c r="M44" s="120"/>
      <c r="N44" s="535">
        <v>5200</v>
      </c>
      <c r="O44" s="120"/>
      <c r="P44" s="535">
        <v>5200</v>
      </c>
      <c r="Q44" s="119" t="s">
        <v>2138</v>
      </c>
      <c r="R44" s="119" t="s">
        <v>2137</v>
      </c>
    </row>
    <row r="45" spans="1:18" ht="163.5" customHeight="1" x14ac:dyDescent="0.25">
      <c r="A45" s="119">
        <v>39</v>
      </c>
      <c r="B45" s="119">
        <v>1</v>
      </c>
      <c r="C45" s="119">
        <v>4</v>
      </c>
      <c r="D45" s="119">
        <v>2</v>
      </c>
      <c r="E45" s="525" t="s">
        <v>2149</v>
      </c>
      <c r="F45" s="538" t="s">
        <v>2148</v>
      </c>
      <c r="G45" s="119" t="s">
        <v>2147</v>
      </c>
      <c r="H45" s="119" t="s">
        <v>2146</v>
      </c>
      <c r="I45" s="119" t="s">
        <v>2145</v>
      </c>
      <c r="J45" s="119" t="s">
        <v>2144</v>
      </c>
      <c r="K45" s="548"/>
      <c r="L45" s="119" t="s">
        <v>45</v>
      </c>
      <c r="M45" s="120"/>
      <c r="N45" s="535">
        <v>38000</v>
      </c>
      <c r="O45" s="120"/>
      <c r="P45" s="535">
        <v>38000</v>
      </c>
      <c r="Q45" s="119" t="s">
        <v>2138</v>
      </c>
      <c r="R45" s="119" t="s">
        <v>2137</v>
      </c>
    </row>
    <row r="46" spans="1:18" ht="210" customHeight="1" x14ac:dyDescent="0.25">
      <c r="A46" s="389">
        <v>40</v>
      </c>
      <c r="B46" s="119">
        <v>1</v>
      </c>
      <c r="C46" s="119">
        <v>4</v>
      </c>
      <c r="D46" s="119">
        <v>2</v>
      </c>
      <c r="E46" s="549" t="s">
        <v>2143</v>
      </c>
      <c r="F46" s="119" t="s">
        <v>2142</v>
      </c>
      <c r="G46" s="119" t="s">
        <v>1779</v>
      </c>
      <c r="H46" s="119" t="s">
        <v>2141</v>
      </c>
      <c r="I46" s="119" t="s">
        <v>2140</v>
      </c>
      <c r="J46" s="411" t="s">
        <v>2139</v>
      </c>
      <c r="K46" s="548"/>
      <c r="L46" s="119" t="s">
        <v>45</v>
      </c>
      <c r="M46" s="550"/>
      <c r="N46" s="535">
        <v>30000</v>
      </c>
      <c r="O46" s="550"/>
      <c r="P46" s="535">
        <v>30000</v>
      </c>
      <c r="Q46" s="119" t="s">
        <v>2138</v>
      </c>
      <c r="R46" s="119" t="s">
        <v>2137</v>
      </c>
    </row>
    <row r="47" spans="1:18" ht="139.5" customHeight="1" x14ac:dyDescent="0.25">
      <c r="A47" s="537">
        <v>41</v>
      </c>
      <c r="B47" s="537">
        <v>1</v>
      </c>
      <c r="C47" s="537">
        <v>4</v>
      </c>
      <c r="D47" s="537">
        <v>2</v>
      </c>
      <c r="E47" s="620" t="s">
        <v>2136</v>
      </c>
      <c r="F47" s="1232" t="s">
        <v>2135</v>
      </c>
      <c r="G47" s="537" t="s">
        <v>1664</v>
      </c>
      <c r="H47" s="409">
        <v>1</v>
      </c>
      <c r="I47" s="409" t="s">
        <v>2134</v>
      </c>
      <c r="J47" s="409" t="s">
        <v>2133</v>
      </c>
      <c r="K47" s="537"/>
      <c r="L47" s="537" t="s">
        <v>39</v>
      </c>
      <c r="M47" s="1233"/>
      <c r="N47" s="621">
        <v>10000</v>
      </c>
      <c r="O47" s="621"/>
      <c r="P47" s="621">
        <v>10000</v>
      </c>
      <c r="Q47" s="409" t="s">
        <v>2132</v>
      </c>
      <c r="R47" s="409" t="s">
        <v>2131</v>
      </c>
    </row>
    <row r="49" spans="13:17" x14ac:dyDescent="0.25">
      <c r="M49" s="1042"/>
      <c r="N49" s="749" t="s">
        <v>35</v>
      </c>
      <c r="O49" s="750"/>
      <c r="P49" s="748"/>
    </row>
    <row r="50" spans="13:17" x14ac:dyDescent="0.25">
      <c r="M50" s="1043"/>
      <c r="N50" s="699" t="s">
        <v>36</v>
      </c>
      <c r="O50" s="749" t="s">
        <v>37</v>
      </c>
      <c r="P50" s="748"/>
    </row>
    <row r="51" spans="13:17" x14ac:dyDescent="0.25">
      <c r="M51" s="1044"/>
      <c r="N51" s="701"/>
      <c r="O51" s="168">
        <v>2020</v>
      </c>
      <c r="P51" s="168">
        <v>2021</v>
      </c>
    </row>
    <row r="52" spans="13:17" x14ac:dyDescent="0.25">
      <c r="M52" s="260" t="s">
        <v>2931</v>
      </c>
      <c r="N52" s="271">
        <v>41</v>
      </c>
      <c r="O52" s="270">
        <f>O7+O8+O10+O11+O12+O13+O14+O15+O16+O17+O18+O19+O20+O21+O22+O23+O24+O25+O26+O27+O28+O29+O30</f>
        <v>344452.19</v>
      </c>
      <c r="P52" s="270">
        <f>P9+P18+P20+P26+P31+P32+P33+P34+P35+P36+P37+P38+P39+P40+P41+P42+P43+P44+P45+P46+P47</f>
        <v>515000</v>
      </c>
      <c r="Q52" s="22"/>
    </row>
    <row r="53" spans="13:17" x14ac:dyDescent="0.25">
      <c r="O53" s="22"/>
      <c r="P53" s="22"/>
    </row>
  </sheetData>
  <mergeCells count="18">
    <mergeCell ref="R4:R5"/>
    <mergeCell ref="Q4:Q5"/>
    <mergeCell ref="D4:D5"/>
    <mergeCell ref="E4:E5"/>
    <mergeCell ref="F4:F5"/>
    <mergeCell ref="G4:G5"/>
    <mergeCell ref="J4:J5"/>
    <mergeCell ref="K4:L4"/>
    <mergeCell ref="M4:N4"/>
    <mergeCell ref="O4:P4"/>
    <mergeCell ref="H4:I4"/>
    <mergeCell ref="M49:M51"/>
    <mergeCell ref="N49:P49"/>
    <mergeCell ref="N50:N51"/>
    <mergeCell ref="O50:P50"/>
    <mergeCell ref="A4:A5"/>
    <mergeCell ref="B4:B5"/>
    <mergeCell ref="C4: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C7DB-E12B-45A9-93C3-89042C937941}">
  <dimension ref="A1:X80"/>
  <sheetViews>
    <sheetView topLeftCell="A25" zoomScale="50" zoomScaleNormal="50" workbookViewId="0">
      <selection activeCell="A27" sqref="A27"/>
    </sheetView>
  </sheetViews>
  <sheetFormatPr defaultColWidth="9.140625" defaultRowHeight="15" x14ac:dyDescent="0.25"/>
  <cols>
    <col min="1" max="1" width="5.140625" style="41" customWidth="1"/>
    <col min="2" max="2" width="9.140625" style="41"/>
    <col min="3" max="3" width="7" style="41" customWidth="1"/>
    <col min="4" max="4" width="9" style="85" customWidth="1"/>
    <col min="5" max="5" width="35.42578125" style="41" customWidth="1"/>
    <col min="6" max="6" width="70.42578125" style="41" customWidth="1"/>
    <col min="7" max="7" width="26.28515625" style="41" customWidth="1"/>
    <col min="8" max="8" width="19.85546875" style="94" customWidth="1"/>
    <col min="9" max="9" width="11.140625" style="41" customWidth="1"/>
    <col min="10" max="10" width="42.5703125" style="41" customWidth="1"/>
    <col min="11" max="11" width="14.85546875" style="85" customWidth="1"/>
    <col min="12" max="12" width="15.7109375" style="85" customWidth="1"/>
    <col min="13" max="13" width="17.7109375" style="85" customWidth="1"/>
    <col min="14" max="14" width="16.5703125" style="85" customWidth="1"/>
    <col min="15" max="15" width="18.140625" style="275" customWidth="1"/>
    <col min="16" max="16" width="16.85546875" style="275" customWidth="1"/>
    <col min="17" max="17" width="15.85546875" style="9" customWidth="1"/>
    <col min="18" max="18" width="18.42578125" style="9" customWidth="1"/>
    <col min="19" max="16384" width="9.140625" style="41"/>
  </cols>
  <sheetData>
    <row r="1" spans="1:24" x14ac:dyDescent="0.25">
      <c r="M1" s="276"/>
      <c r="N1" s="276"/>
    </row>
    <row r="2" spans="1:24" x14ac:dyDescent="0.25">
      <c r="A2" s="49" t="s">
        <v>2905</v>
      </c>
      <c r="M2" s="276"/>
      <c r="N2" s="276"/>
    </row>
    <row r="3" spans="1:24" x14ac:dyDescent="0.25">
      <c r="M3" s="276"/>
      <c r="N3" s="276"/>
    </row>
    <row r="4" spans="1:24" s="38" customFormat="1" ht="51" customHeight="1" x14ac:dyDescent="0.25">
      <c r="A4" s="1080" t="s">
        <v>0</v>
      </c>
      <c r="B4" s="708" t="s">
        <v>1</v>
      </c>
      <c r="C4" s="708" t="s">
        <v>2</v>
      </c>
      <c r="D4" s="708" t="s">
        <v>3</v>
      </c>
      <c r="E4" s="708" t="s">
        <v>4</v>
      </c>
      <c r="F4" s="708" t="s">
        <v>5</v>
      </c>
      <c r="G4" s="708" t="s">
        <v>6</v>
      </c>
      <c r="H4" s="708" t="s">
        <v>7</v>
      </c>
      <c r="I4" s="708"/>
      <c r="J4" s="1080" t="s">
        <v>8</v>
      </c>
      <c r="K4" s="708" t="s">
        <v>9</v>
      </c>
      <c r="L4" s="708"/>
      <c r="M4" s="705" t="s">
        <v>10</v>
      </c>
      <c r="N4" s="705"/>
      <c r="O4" s="705" t="s">
        <v>11</v>
      </c>
      <c r="P4" s="705"/>
      <c r="Q4" s="1080" t="s">
        <v>12</v>
      </c>
      <c r="R4" s="708" t="s">
        <v>13</v>
      </c>
      <c r="S4" s="41"/>
      <c r="T4" s="41"/>
      <c r="U4" s="41"/>
      <c r="V4" s="41"/>
      <c r="W4" s="41"/>
      <c r="X4" s="41"/>
    </row>
    <row r="5" spans="1:24" s="38" customFormat="1" x14ac:dyDescent="0.25">
      <c r="A5" s="1080"/>
      <c r="B5" s="708"/>
      <c r="C5" s="708"/>
      <c r="D5" s="708"/>
      <c r="E5" s="708"/>
      <c r="F5" s="708"/>
      <c r="G5" s="708"/>
      <c r="H5" s="176" t="s">
        <v>14</v>
      </c>
      <c r="I5" s="176" t="s">
        <v>15</v>
      </c>
      <c r="J5" s="1080"/>
      <c r="K5" s="176">
        <v>2020</v>
      </c>
      <c r="L5" s="176">
        <v>2021</v>
      </c>
      <c r="M5" s="125">
        <v>2020</v>
      </c>
      <c r="N5" s="125">
        <v>2021</v>
      </c>
      <c r="O5" s="176">
        <v>2020</v>
      </c>
      <c r="P5" s="176">
        <v>2021</v>
      </c>
      <c r="Q5" s="1080"/>
      <c r="R5" s="708"/>
      <c r="S5" s="41"/>
      <c r="T5" s="41"/>
      <c r="U5" s="41"/>
      <c r="V5" s="41"/>
      <c r="W5" s="41"/>
      <c r="X5" s="41"/>
    </row>
    <row r="6" spans="1:24" s="281" customFormat="1" x14ac:dyDescent="0.25">
      <c r="A6" s="282" t="s">
        <v>16</v>
      </c>
      <c r="B6" s="176" t="s">
        <v>17</v>
      </c>
      <c r="C6" s="176" t="s">
        <v>18</v>
      </c>
      <c r="D6" s="176" t="s">
        <v>19</v>
      </c>
      <c r="E6" s="282" t="s">
        <v>20</v>
      </c>
      <c r="F6" s="282" t="s">
        <v>21</v>
      </c>
      <c r="G6" s="282" t="s">
        <v>22</v>
      </c>
      <c r="H6" s="176" t="s">
        <v>23</v>
      </c>
      <c r="I6" s="176" t="s">
        <v>24</v>
      </c>
      <c r="J6" s="282" t="s">
        <v>25</v>
      </c>
      <c r="K6" s="176" t="s">
        <v>26</v>
      </c>
      <c r="L6" s="176" t="s">
        <v>27</v>
      </c>
      <c r="M6" s="175" t="s">
        <v>28</v>
      </c>
      <c r="N6" s="175" t="s">
        <v>29</v>
      </c>
      <c r="O6" s="175" t="s">
        <v>30</v>
      </c>
      <c r="P6" s="175" t="s">
        <v>31</v>
      </c>
      <c r="Q6" s="282" t="s">
        <v>2340</v>
      </c>
      <c r="R6" s="176" t="s">
        <v>32</v>
      </c>
      <c r="S6" s="9"/>
      <c r="T6" s="9"/>
      <c r="U6" s="9"/>
      <c r="V6" s="9"/>
      <c r="W6" s="9"/>
      <c r="X6" s="9"/>
    </row>
    <row r="7" spans="1:24" ht="120" x14ac:dyDescent="0.25">
      <c r="A7" s="280">
        <v>1</v>
      </c>
      <c r="B7" s="425">
        <v>1</v>
      </c>
      <c r="C7" s="425">
        <v>4</v>
      </c>
      <c r="D7" s="425">
        <v>2</v>
      </c>
      <c r="E7" s="280" t="s">
        <v>2401</v>
      </c>
      <c r="F7" s="425" t="s">
        <v>2400</v>
      </c>
      <c r="G7" s="425" t="s">
        <v>2350</v>
      </c>
      <c r="H7" s="425" t="s">
        <v>2349</v>
      </c>
      <c r="I7" s="425" t="s">
        <v>2399</v>
      </c>
      <c r="J7" s="425" t="s">
        <v>2398</v>
      </c>
      <c r="K7" s="425" t="s">
        <v>2331</v>
      </c>
      <c r="L7" s="424"/>
      <c r="M7" s="429">
        <v>53607</v>
      </c>
      <c r="N7" s="424"/>
      <c r="O7" s="429">
        <f>M7</f>
        <v>53607</v>
      </c>
      <c r="P7" s="427"/>
      <c r="Q7" s="425" t="s">
        <v>2342</v>
      </c>
      <c r="R7" s="425" t="s">
        <v>2341</v>
      </c>
    </row>
    <row r="8" spans="1:24" ht="375" x14ac:dyDescent="0.25">
      <c r="A8" s="280">
        <v>2</v>
      </c>
      <c r="B8" s="425">
        <v>1</v>
      </c>
      <c r="C8" s="424">
        <v>1</v>
      </c>
      <c r="D8" s="425">
        <v>2</v>
      </c>
      <c r="E8" s="425" t="s">
        <v>2397</v>
      </c>
      <c r="F8" s="425" t="s">
        <v>2396</v>
      </c>
      <c r="G8" s="425" t="s">
        <v>2395</v>
      </c>
      <c r="H8" s="425" t="s">
        <v>2394</v>
      </c>
      <c r="I8" s="425" t="s">
        <v>2393</v>
      </c>
      <c r="J8" s="425" t="s">
        <v>2392</v>
      </c>
      <c r="K8" s="425" t="s">
        <v>2391</v>
      </c>
      <c r="L8" s="425"/>
      <c r="M8" s="429">
        <v>207848.19</v>
      </c>
      <c r="N8" s="551"/>
      <c r="O8" s="429">
        <f>M8</f>
        <v>207848.19</v>
      </c>
      <c r="P8" s="551"/>
      <c r="Q8" s="425" t="s">
        <v>2342</v>
      </c>
      <c r="R8" s="425" t="s">
        <v>2341</v>
      </c>
    </row>
    <row r="9" spans="1:24" ht="409.5" x14ac:dyDescent="0.25">
      <c r="A9" s="280">
        <v>3</v>
      </c>
      <c r="B9" s="425">
        <v>1</v>
      </c>
      <c r="C9" s="425">
        <v>4</v>
      </c>
      <c r="D9" s="425">
        <v>2</v>
      </c>
      <c r="E9" s="344" t="s">
        <v>2390</v>
      </c>
      <c r="F9" s="425" t="s">
        <v>2389</v>
      </c>
      <c r="G9" s="346" t="s">
        <v>2388</v>
      </c>
      <c r="H9" s="79" t="s">
        <v>2387</v>
      </c>
      <c r="I9" s="551" t="s">
        <v>2386</v>
      </c>
      <c r="J9" s="425" t="s">
        <v>2385</v>
      </c>
      <c r="K9" s="424" t="s">
        <v>2384</v>
      </c>
      <c r="L9" s="424"/>
      <c r="M9" s="427">
        <v>151793.28</v>
      </c>
      <c r="N9" s="346"/>
      <c r="O9" s="427">
        <f>M9</f>
        <v>151793.28</v>
      </c>
      <c r="P9" s="425"/>
      <c r="Q9" s="425" t="s">
        <v>2342</v>
      </c>
      <c r="R9" s="425" t="s">
        <v>2341</v>
      </c>
    </row>
    <row r="10" spans="1:24" x14ac:dyDescent="0.25">
      <c r="A10" s="1081">
        <v>4</v>
      </c>
      <c r="B10" s="719">
        <v>1</v>
      </c>
      <c r="C10" s="720">
        <v>4</v>
      </c>
      <c r="D10" s="719">
        <v>2</v>
      </c>
      <c r="E10" s="1081" t="s">
        <v>1711</v>
      </c>
      <c r="F10" s="719" t="s">
        <v>1757</v>
      </c>
      <c r="G10" s="719" t="s">
        <v>2383</v>
      </c>
      <c r="H10" s="425" t="s">
        <v>1318</v>
      </c>
      <c r="I10" s="425">
        <v>5</v>
      </c>
      <c r="J10" s="719" t="s">
        <v>1677</v>
      </c>
      <c r="K10" s="719" t="s">
        <v>45</v>
      </c>
      <c r="L10" s="719"/>
      <c r="M10" s="753">
        <v>29756.78</v>
      </c>
      <c r="N10" s="753"/>
      <c r="O10" s="753">
        <f>M10</f>
        <v>29756.78</v>
      </c>
      <c r="P10" s="753"/>
      <c r="Q10" s="719" t="s">
        <v>2342</v>
      </c>
      <c r="R10" s="719" t="s">
        <v>2341</v>
      </c>
    </row>
    <row r="11" spans="1:24" x14ac:dyDescent="0.25">
      <c r="A11" s="1081"/>
      <c r="B11" s="719"/>
      <c r="C11" s="720"/>
      <c r="D11" s="719"/>
      <c r="E11" s="1081"/>
      <c r="F11" s="719"/>
      <c r="G11" s="719"/>
      <c r="H11" s="425" t="s">
        <v>693</v>
      </c>
      <c r="I11" s="425">
        <v>115</v>
      </c>
      <c r="J11" s="719"/>
      <c r="K11" s="719"/>
      <c r="L11" s="719"/>
      <c r="M11" s="753"/>
      <c r="N11" s="753"/>
      <c r="O11" s="753"/>
      <c r="P11" s="753"/>
      <c r="Q11" s="719"/>
      <c r="R11" s="719"/>
    </row>
    <row r="12" spans="1:24" x14ac:dyDescent="0.25">
      <c r="A12" s="1081"/>
      <c r="B12" s="719"/>
      <c r="C12" s="720"/>
      <c r="D12" s="719"/>
      <c r="E12" s="1081"/>
      <c r="F12" s="719"/>
      <c r="G12" s="424" t="s">
        <v>1345</v>
      </c>
      <c r="H12" s="424" t="s">
        <v>991</v>
      </c>
      <c r="I12" s="424">
        <v>1</v>
      </c>
      <c r="J12" s="719"/>
      <c r="K12" s="719"/>
      <c r="L12" s="719"/>
      <c r="M12" s="753"/>
      <c r="N12" s="753"/>
      <c r="O12" s="753"/>
      <c r="P12" s="753"/>
      <c r="Q12" s="719"/>
      <c r="R12" s="719"/>
    </row>
    <row r="13" spans="1:24" x14ac:dyDescent="0.25">
      <c r="A13" s="1082">
        <v>5</v>
      </c>
      <c r="B13" s="720">
        <v>1</v>
      </c>
      <c r="C13" s="720">
        <v>4</v>
      </c>
      <c r="D13" s="719">
        <v>2</v>
      </c>
      <c r="E13" s="1081" t="s">
        <v>1070</v>
      </c>
      <c r="F13" s="1083" t="s">
        <v>2382</v>
      </c>
      <c r="G13" s="1083" t="s">
        <v>2381</v>
      </c>
      <c r="H13" s="425" t="s">
        <v>1001</v>
      </c>
      <c r="I13" s="425">
        <v>2</v>
      </c>
      <c r="J13" s="719" t="s">
        <v>2380</v>
      </c>
      <c r="K13" s="719" t="s">
        <v>1408</v>
      </c>
      <c r="L13" s="719"/>
      <c r="M13" s="753">
        <v>86254.25</v>
      </c>
      <c r="N13" s="753"/>
      <c r="O13" s="753">
        <f>M13</f>
        <v>86254.25</v>
      </c>
      <c r="P13" s="753"/>
      <c r="Q13" s="719" t="s">
        <v>2342</v>
      </c>
      <c r="R13" s="1079" t="s">
        <v>2341</v>
      </c>
    </row>
    <row r="14" spans="1:24" x14ac:dyDescent="0.25">
      <c r="A14" s="1082"/>
      <c r="B14" s="720"/>
      <c r="C14" s="720"/>
      <c r="D14" s="719"/>
      <c r="E14" s="1081"/>
      <c r="F14" s="1083"/>
      <c r="G14" s="1083"/>
      <c r="H14" s="425" t="s">
        <v>56</v>
      </c>
      <c r="I14" s="425">
        <v>160</v>
      </c>
      <c r="J14" s="719"/>
      <c r="K14" s="719"/>
      <c r="L14" s="719"/>
      <c r="M14" s="753"/>
      <c r="N14" s="753"/>
      <c r="O14" s="753"/>
      <c r="P14" s="753"/>
      <c r="Q14" s="719"/>
      <c r="R14" s="1079"/>
    </row>
    <row r="15" spans="1:24" ht="30" x14ac:dyDescent="0.25">
      <c r="A15" s="1082"/>
      <c r="B15" s="720"/>
      <c r="C15" s="720"/>
      <c r="D15" s="719"/>
      <c r="E15" s="1081"/>
      <c r="F15" s="1083"/>
      <c r="G15" s="505" t="s">
        <v>2379</v>
      </c>
      <c r="H15" s="425" t="s">
        <v>922</v>
      </c>
      <c r="I15" s="79" t="s">
        <v>759</v>
      </c>
      <c r="J15" s="719"/>
      <c r="K15" s="719"/>
      <c r="L15" s="719"/>
      <c r="M15" s="753"/>
      <c r="N15" s="753"/>
      <c r="O15" s="753"/>
      <c r="P15" s="753"/>
      <c r="Q15" s="719"/>
      <c r="R15" s="1079"/>
    </row>
    <row r="16" spans="1:24" ht="30" x14ac:dyDescent="0.25">
      <c r="A16" s="1082"/>
      <c r="B16" s="720"/>
      <c r="C16" s="720"/>
      <c r="D16" s="719"/>
      <c r="E16" s="1081"/>
      <c r="F16" s="1083"/>
      <c r="G16" s="425" t="s">
        <v>1839</v>
      </c>
      <c r="H16" s="425" t="s">
        <v>58</v>
      </c>
      <c r="I16" s="79" t="s">
        <v>41</v>
      </c>
      <c r="J16" s="719"/>
      <c r="K16" s="719"/>
      <c r="L16" s="719"/>
      <c r="M16" s="753"/>
      <c r="N16" s="753"/>
      <c r="O16" s="753"/>
      <c r="P16" s="753"/>
      <c r="Q16" s="719"/>
      <c r="R16" s="1079"/>
    </row>
    <row r="17" spans="1:19" ht="30" x14ac:dyDescent="0.25">
      <c r="A17" s="1082"/>
      <c r="B17" s="720"/>
      <c r="C17" s="720"/>
      <c r="D17" s="719"/>
      <c r="E17" s="1081"/>
      <c r="F17" s="1083"/>
      <c r="G17" s="425" t="s">
        <v>2378</v>
      </c>
      <c r="H17" s="425" t="s">
        <v>401</v>
      </c>
      <c r="I17" s="425">
        <v>1</v>
      </c>
      <c r="J17" s="719"/>
      <c r="K17" s="719"/>
      <c r="L17" s="719"/>
      <c r="M17" s="753"/>
      <c r="N17" s="753"/>
      <c r="O17" s="753"/>
      <c r="P17" s="753"/>
      <c r="Q17" s="719"/>
      <c r="R17" s="1079"/>
    </row>
    <row r="18" spans="1:19" ht="165" x14ac:dyDescent="0.25">
      <c r="A18" s="344">
        <v>6</v>
      </c>
      <c r="B18" s="424">
        <v>1</v>
      </c>
      <c r="C18" s="424">
        <v>4</v>
      </c>
      <c r="D18" s="425">
        <v>2</v>
      </c>
      <c r="E18" s="280" t="s">
        <v>2377</v>
      </c>
      <c r="F18" s="425" t="s">
        <v>2376</v>
      </c>
      <c r="G18" s="425" t="s">
        <v>1709</v>
      </c>
      <c r="H18" s="425" t="s">
        <v>2375</v>
      </c>
      <c r="I18" s="79" t="s">
        <v>1588</v>
      </c>
      <c r="J18" s="425" t="s">
        <v>2374</v>
      </c>
      <c r="K18" s="439" t="s">
        <v>2373</v>
      </c>
      <c r="L18" s="439"/>
      <c r="M18" s="427">
        <v>3600</v>
      </c>
      <c r="N18" s="424"/>
      <c r="O18" s="427">
        <f>M18</f>
        <v>3600</v>
      </c>
      <c r="P18" s="427"/>
      <c r="Q18" s="425" t="s">
        <v>2342</v>
      </c>
      <c r="R18" s="425" t="s">
        <v>2341</v>
      </c>
    </row>
    <row r="19" spans="1:19" ht="255" x14ac:dyDescent="0.25">
      <c r="A19" s="424">
        <v>7</v>
      </c>
      <c r="B19" s="424">
        <v>1</v>
      </c>
      <c r="C19" s="424">
        <v>4</v>
      </c>
      <c r="D19" s="424">
        <v>5</v>
      </c>
      <c r="E19" s="280" t="s">
        <v>2372</v>
      </c>
      <c r="F19" s="425" t="s">
        <v>2371</v>
      </c>
      <c r="G19" s="346" t="s">
        <v>670</v>
      </c>
      <c r="H19" s="425" t="s">
        <v>2370</v>
      </c>
      <c r="I19" s="425">
        <v>100</v>
      </c>
      <c r="J19" s="425" t="s">
        <v>2369</v>
      </c>
      <c r="K19" s="424" t="s">
        <v>684</v>
      </c>
      <c r="L19" s="424"/>
      <c r="M19" s="427">
        <v>47787.09</v>
      </c>
      <c r="N19" s="427"/>
      <c r="O19" s="427">
        <f>M19</f>
        <v>47787.09</v>
      </c>
      <c r="P19" s="427"/>
      <c r="Q19" s="425" t="s">
        <v>2342</v>
      </c>
      <c r="R19" s="425" t="s">
        <v>2341</v>
      </c>
      <c r="S19" s="207"/>
    </row>
    <row r="20" spans="1:19" ht="135" x14ac:dyDescent="0.25">
      <c r="A20" s="424">
        <v>8</v>
      </c>
      <c r="B20" s="424">
        <v>1</v>
      </c>
      <c r="C20" s="424">
        <v>4</v>
      </c>
      <c r="D20" s="424">
        <v>5</v>
      </c>
      <c r="E20" s="280" t="s">
        <v>2368</v>
      </c>
      <c r="F20" s="425" t="s">
        <v>2367</v>
      </c>
      <c r="G20" s="425" t="s">
        <v>2366</v>
      </c>
      <c r="H20" s="425" t="s">
        <v>693</v>
      </c>
      <c r="I20" s="425">
        <v>20</v>
      </c>
      <c r="J20" s="425" t="s">
        <v>2075</v>
      </c>
      <c r="K20" s="424" t="s">
        <v>53</v>
      </c>
      <c r="L20" s="424"/>
      <c r="M20" s="556">
        <v>59000</v>
      </c>
      <c r="N20" s="344"/>
      <c r="O20" s="556">
        <f>M20</f>
        <v>59000</v>
      </c>
      <c r="P20" s="427"/>
      <c r="Q20" s="425" t="s">
        <v>2342</v>
      </c>
      <c r="R20" s="425" t="s">
        <v>2341</v>
      </c>
    </row>
    <row r="21" spans="1:19" ht="90" customHeight="1" x14ac:dyDescent="0.25">
      <c r="A21" s="720">
        <v>9</v>
      </c>
      <c r="B21" s="720">
        <v>1</v>
      </c>
      <c r="C21" s="720">
        <v>1</v>
      </c>
      <c r="D21" s="719">
        <v>5</v>
      </c>
      <c r="E21" s="719" t="s">
        <v>2365</v>
      </c>
      <c r="F21" s="719" t="s">
        <v>2364</v>
      </c>
      <c r="G21" s="425" t="s">
        <v>2350</v>
      </c>
      <c r="H21" s="436" t="s">
        <v>2363</v>
      </c>
      <c r="I21" s="425" t="s">
        <v>2362</v>
      </c>
      <c r="J21" s="719" t="s">
        <v>2361</v>
      </c>
      <c r="K21" s="719"/>
      <c r="L21" s="719" t="s">
        <v>2360</v>
      </c>
      <c r="M21" s="719"/>
      <c r="N21" s="753">
        <v>135000</v>
      </c>
      <c r="O21" s="738"/>
      <c r="P21" s="753">
        <v>135000</v>
      </c>
      <c r="Q21" s="719" t="s">
        <v>2342</v>
      </c>
      <c r="R21" s="1079" t="s">
        <v>2341</v>
      </c>
    </row>
    <row r="22" spans="1:19" ht="65.25" customHeight="1" x14ac:dyDescent="0.25">
      <c r="A22" s="720"/>
      <c r="B22" s="720"/>
      <c r="C22" s="720"/>
      <c r="D22" s="719"/>
      <c r="E22" s="719"/>
      <c r="F22" s="719"/>
      <c r="G22" s="425" t="s">
        <v>44</v>
      </c>
      <c r="H22" s="436" t="s">
        <v>2359</v>
      </c>
      <c r="I22" s="425" t="s">
        <v>2353</v>
      </c>
      <c r="J22" s="719"/>
      <c r="K22" s="719"/>
      <c r="L22" s="719"/>
      <c r="M22" s="719"/>
      <c r="N22" s="753"/>
      <c r="O22" s="738"/>
      <c r="P22" s="753"/>
      <c r="Q22" s="719"/>
      <c r="R22" s="1079"/>
    </row>
    <row r="23" spans="1:19" ht="82.5" customHeight="1" x14ac:dyDescent="0.25">
      <c r="A23" s="720">
        <v>10</v>
      </c>
      <c r="B23" s="720">
        <v>1</v>
      </c>
      <c r="C23" s="720">
        <v>1</v>
      </c>
      <c r="D23" s="720">
        <v>2</v>
      </c>
      <c r="E23" s="719" t="s">
        <v>2358</v>
      </c>
      <c r="F23" s="719" t="s">
        <v>2357</v>
      </c>
      <c r="G23" s="425" t="s">
        <v>2350</v>
      </c>
      <c r="H23" s="436" t="s">
        <v>2349</v>
      </c>
      <c r="I23" s="425" t="s">
        <v>2356</v>
      </c>
      <c r="J23" s="719" t="s">
        <v>2355</v>
      </c>
      <c r="K23" s="966"/>
      <c r="L23" s="719" t="s">
        <v>45</v>
      </c>
      <c r="M23" s="720"/>
      <c r="N23" s="753">
        <v>135000</v>
      </c>
      <c r="O23" s="738"/>
      <c r="P23" s="753">
        <v>135000</v>
      </c>
      <c r="Q23" s="719" t="s">
        <v>2342</v>
      </c>
      <c r="R23" s="1079" t="s">
        <v>2341</v>
      </c>
    </row>
    <row r="24" spans="1:19" ht="30" x14ac:dyDescent="0.25">
      <c r="A24" s="720"/>
      <c r="B24" s="720"/>
      <c r="C24" s="720"/>
      <c r="D24" s="720"/>
      <c r="E24" s="719"/>
      <c r="F24" s="719"/>
      <c r="G24" s="425" t="s">
        <v>44</v>
      </c>
      <c r="H24" s="436" t="s">
        <v>2354</v>
      </c>
      <c r="I24" s="425" t="s">
        <v>2353</v>
      </c>
      <c r="J24" s="719"/>
      <c r="K24" s="966"/>
      <c r="L24" s="719"/>
      <c r="M24" s="720"/>
      <c r="N24" s="753"/>
      <c r="O24" s="738"/>
      <c r="P24" s="753"/>
      <c r="Q24" s="719"/>
      <c r="R24" s="1079"/>
    </row>
    <row r="25" spans="1:19" ht="195" x14ac:dyDescent="0.25">
      <c r="A25" s="425">
        <v>11</v>
      </c>
      <c r="B25" s="424">
        <v>1</v>
      </c>
      <c r="C25" s="424">
        <v>1</v>
      </c>
      <c r="D25" s="424">
        <v>5</v>
      </c>
      <c r="E25" s="437" t="s">
        <v>2352</v>
      </c>
      <c r="F25" s="436" t="s">
        <v>2351</v>
      </c>
      <c r="G25" s="425" t="s">
        <v>2350</v>
      </c>
      <c r="H25" s="436" t="s">
        <v>2349</v>
      </c>
      <c r="I25" s="425" t="s">
        <v>2348</v>
      </c>
      <c r="J25" s="437" t="s">
        <v>2347</v>
      </c>
      <c r="K25" s="430"/>
      <c r="L25" s="425" t="s">
        <v>110</v>
      </c>
      <c r="M25" s="424"/>
      <c r="N25" s="429">
        <v>55000</v>
      </c>
      <c r="O25" s="427"/>
      <c r="P25" s="429">
        <v>55000</v>
      </c>
      <c r="Q25" s="425" t="s">
        <v>2342</v>
      </c>
      <c r="R25" s="554" t="s">
        <v>2341</v>
      </c>
    </row>
    <row r="26" spans="1:19" ht="255" x14ac:dyDescent="0.25">
      <c r="A26" s="555">
        <v>12</v>
      </c>
      <c r="B26" s="424">
        <v>1</v>
      </c>
      <c r="C26" s="424">
        <v>1</v>
      </c>
      <c r="D26" s="424">
        <v>2</v>
      </c>
      <c r="E26" s="437" t="s">
        <v>2346</v>
      </c>
      <c r="F26" s="437" t="s">
        <v>2345</v>
      </c>
      <c r="G26" s="557" t="s">
        <v>457</v>
      </c>
      <c r="H26" s="436" t="s">
        <v>2344</v>
      </c>
      <c r="I26" s="425" t="s">
        <v>2343</v>
      </c>
      <c r="J26" s="437" t="s">
        <v>1677</v>
      </c>
      <c r="K26" s="424"/>
      <c r="L26" s="425" t="s">
        <v>110</v>
      </c>
      <c r="M26" s="424"/>
      <c r="N26" s="429">
        <v>340000</v>
      </c>
      <c r="O26" s="427"/>
      <c r="P26" s="429">
        <v>340000</v>
      </c>
      <c r="Q26" s="425" t="s">
        <v>2342</v>
      </c>
      <c r="R26" s="554" t="s">
        <v>2341</v>
      </c>
    </row>
    <row r="28" spans="1:19" x14ac:dyDescent="0.25">
      <c r="N28" s="699"/>
      <c r="O28" s="1076" t="s">
        <v>35</v>
      </c>
      <c r="P28" s="1077"/>
      <c r="Q28" s="1078"/>
    </row>
    <row r="29" spans="1:19" x14ac:dyDescent="0.25">
      <c r="N29" s="700"/>
      <c r="O29" s="903" t="s">
        <v>36</v>
      </c>
      <c r="P29" s="903" t="s">
        <v>37</v>
      </c>
      <c r="Q29" s="903"/>
    </row>
    <row r="30" spans="1:19" x14ac:dyDescent="0.25">
      <c r="N30" s="701"/>
      <c r="O30" s="903"/>
      <c r="P30" s="194">
        <v>2020</v>
      </c>
      <c r="Q30" s="194">
        <v>2021</v>
      </c>
    </row>
    <row r="31" spans="1:19" x14ac:dyDescent="0.25">
      <c r="N31" s="279" t="s">
        <v>2931</v>
      </c>
      <c r="O31" s="56">
        <f>8+4</f>
        <v>12</v>
      </c>
      <c r="P31" s="109">
        <f>O7+O8+O9+O10+O13+O18+O19+O20</f>
        <v>639646.59</v>
      </c>
      <c r="Q31" s="109">
        <f>P21+P23+P25+P26</f>
        <v>665000</v>
      </c>
      <c r="R31" s="277"/>
    </row>
    <row r="32" spans="1:19" x14ac:dyDescent="0.25">
      <c r="N32" s="278"/>
      <c r="O32" s="85"/>
      <c r="P32" s="1075"/>
      <c r="Q32" s="1075"/>
    </row>
    <row r="33" spans="15:17" x14ac:dyDescent="0.25">
      <c r="O33" s="276"/>
      <c r="P33" s="276"/>
      <c r="Q33" s="277"/>
    </row>
    <row r="34" spans="15:17" x14ac:dyDescent="0.25">
      <c r="O34" s="276"/>
      <c r="P34" s="276"/>
    </row>
    <row r="35" spans="15:17" x14ac:dyDescent="0.25">
      <c r="O35" s="276"/>
      <c r="P35" s="276"/>
    </row>
    <row r="36" spans="15:17" x14ac:dyDescent="0.25">
      <c r="O36" s="276"/>
      <c r="P36" s="276"/>
    </row>
    <row r="37" spans="15:17" x14ac:dyDescent="0.25">
      <c r="O37" s="276"/>
      <c r="P37" s="276"/>
    </row>
    <row r="38" spans="15:17" x14ac:dyDescent="0.25">
      <c r="O38" s="276"/>
      <c r="P38" s="276"/>
    </row>
    <row r="39" spans="15:17" x14ac:dyDescent="0.25">
      <c r="O39" s="276"/>
      <c r="P39" s="276"/>
    </row>
    <row r="40" spans="15:17" x14ac:dyDescent="0.25">
      <c r="O40" s="276"/>
      <c r="P40" s="276"/>
    </row>
    <row r="41" spans="15:17" x14ac:dyDescent="0.25">
      <c r="O41" s="276"/>
      <c r="P41" s="276"/>
    </row>
    <row r="42" spans="15:17" x14ac:dyDescent="0.25">
      <c r="O42" s="276"/>
      <c r="P42" s="276"/>
    </row>
    <row r="43" spans="15:17" x14ac:dyDescent="0.25">
      <c r="O43" s="276"/>
      <c r="P43" s="276"/>
    </row>
    <row r="44" spans="15:17" x14ac:dyDescent="0.25">
      <c r="O44" s="276"/>
      <c r="P44" s="276"/>
    </row>
    <row r="45" spans="15:17" x14ac:dyDescent="0.25">
      <c r="O45" s="276"/>
      <c r="P45" s="276"/>
    </row>
    <row r="46" spans="15:17" x14ac:dyDescent="0.25">
      <c r="O46" s="276"/>
      <c r="P46" s="276"/>
    </row>
    <row r="47" spans="15:17" x14ac:dyDescent="0.25">
      <c r="O47" s="276"/>
      <c r="P47" s="276"/>
    </row>
    <row r="48" spans="15:17" x14ac:dyDescent="0.25">
      <c r="O48" s="276"/>
      <c r="P48" s="276"/>
    </row>
    <row r="49" spans="15:16" x14ac:dyDescent="0.25">
      <c r="O49" s="276"/>
      <c r="P49" s="276"/>
    </row>
    <row r="50" spans="15:16" x14ac:dyDescent="0.25">
      <c r="O50" s="276"/>
      <c r="P50" s="276"/>
    </row>
    <row r="51" spans="15:16" x14ac:dyDescent="0.25">
      <c r="O51" s="276"/>
      <c r="P51" s="276"/>
    </row>
    <row r="52" spans="15:16" x14ac:dyDescent="0.25">
      <c r="O52" s="276"/>
      <c r="P52" s="276"/>
    </row>
    <row r="53" spans="15:16" x14ac:dyDescent="0.25">
      <c r="O53" s="276"/>
      <c r="P53" s="276"/>
    </row>
    <row r="54" spans="15:16" x14ac:dyDescent="0.25">
      <c r="O54" s="276"/>
      <c r="P54" s="276"/>
    </row>
    <row r="55" spans="15:16" x14ac:dyDescent="0.25">
      <c r="O55" s="276"/>
      <c r="P55" s="276"/>
    </row>
    <row r="56" spans="15:16" x14ac:dyDescent="0.25">
      <c r="O56" s="276"/>
      <c r="P56" s="276"/>
    </row>
    <row r="57" spans="15:16" x14ac:dyDescent="0.25">
      <c r="O57" s="276"/>
      <c r="P57" s="276"/>
    </row>
    <row r="58" spans="15:16" x14ac:dyDescent="0.25">
      <c r="O58" s="276"/>
      <c r="P58" s="276"/>
    </row>
    <row r="59" spans="15:16" x14ac:dyDescent="0.25">
      <c r="O59" s="276"/>
      <c r="P59" s="276"/>
    </row>
    <row r="60" spans="15:16" x14ac:dyDescent="0.25">
      <c r="O60" s="276"/>
      <c r="P60" s="276"/>
    </row>
    <row r="61" spans="15:16" x14ac:dyDescent="0.25">
      <c r="O61" s="276"/>
      <c r="P61" s="276"/>
    </row>
    <row r="62" spans="15:16" x14ac:dyDescent="0.25">
      <c r="O62" s="276"/>
      <c r="P62" s="276"/>
    </row>
    <row r="63" spans="15:16" x14ac:dyDescent="0.25">
      <c r="O63" s="276"/>
      <c r="P63" s="276"/>
    </row>
    <row r="64" spans="15:16" x14ac:dyDescent="0.25">
      <c r="O64" s="276"/>
      <c r="P64" s="276"/>
    </row>
    <row r="65" spans="15:16" x14ac:dyDescent="0.25">
      <c r="O65" s="276"/>
      <c r="P65" s="276"/>
    </row>
    <row r="66" spans="15:16" x14ac:dyDescent="0.25">
      <c r="O66" s="276"/>
      <c r="P66" s="276"/>
    </row>
    <row r="67" spans="15:16" x14ac:dyDescent="0.25">
      <c r="O67" s="276"/>
      <c r="P67" s="276"/>
    </row>
    <row r="68" spans="15:16" x14ac:dyDescent="0.25">
      <c r="O68" s="276"/>
      <c r="P68" s="276"/>
    </row>
    <row r="69" spans="15:16" x14ac:dyDescent="0.25">
      <c r="O69" s="276"/>
      <c r="P69" s="276"/>
    </row>
    <row r="70" spans="15:16" x14ac:dyDescent="0.25">
      <c r="O70" s="276"/>
      <c r="P70" s="276"/>
    </row>
    <row r="71" spans="15:16" x14ac:dyDescent="0.25">
      <c r="O71" s="276"/>
      <c r="P71" s="276"/>
    </row>
    <row r="72" spans="15:16" x14ac:dyDescent="0.25">
      <c r="O72" s="276"/>
      <c r="P72" s="276"/>
    </row>
    <row r="73" spans="15:16" x14ac:dyDescent="0.25">
      <c r="O73" s="276"/>
      <c r="P73" s="276"/>
    </row>
    <row r="74" spans="15:16" x14ac:dyDescent="0.25">
      <c r="O74" s="276"/>
      <c r="P74" s="276"/>
    </row>
    <row r="75" spans="15:16" x14ac:dyDescent="0.25">
      <c r="O75" s="276"/>
      <c r="P75" s="276"/>
    </row>
    <row r="76" spans="15:16" x14ac:dyDescent="0.25">
      <c r="O76" s="276"/>
      <c r="P76" s="276"/>
    </row>
    <row r="77" spans="15:16" x14ac:dyDescent="0.25">
      <c r="O77" s="276"/>
      <c r="P77" s="276"/>
    </row>
    <row r="78" spans="15:16" x14ac:dyDescent="0.25">
      <c r="O78" s="276"/>
      <c r="P78" s="276"/>
    </row>
    <row r="79" spans="15:16" x14ac:dyDescent="0.25">
      <c r="O79" s="276"/>
      <c r="P79" s="276"/>
    </row>
    <row r="80" spans="15:16" x14ac:dyDescent="0.25">
      <c r="O80" s="276"/>
      <c r="P80" s="276"/>
    </row>
  </sheetData>
  <mergeCells count="81">
    <mergeCell ref="F13:F17"/>
    <mergeCell ref="G13:G14"/>
    <mergeCell ref="J13:J17"/>
    <mergeCell ref="P10:P12"/>
    <mergeCell ref="Q10:Q12"/>
    <mergeCell ref="F10:F12"/>
    <mergeCell ref="G10:G11"/>
    <mergeCell ref="J10:J12"/>
    <mergeCell ref="K10:K12"/>
    <mergeCell ref="L10:L12"/>
    <mergeCell ref="M10:M12"/>
    <mergeCell ref="N10:N12"/>
    <mergeCell ref="R4:R5"/>
    <mergeCell ref="O10:O12"/>
    <mergeCell ref="N13:N17"/>
    <mergeCell ref="R13:R17"/>
    <mergeCell ref="O13:O17"/>
    <mergeCell ref="P13:P17"/>
    <mergeCell ref="Q13:Q17"/>
    <mergeCell ref="E13:E17"/>
    <mergeCell ref="A21:A22"/>
    <mergeCell ref="Q4:Q5"/>
    <mergeCell ref="A13:A17"/>
    <mergeCell ref="B13:B17"/>
    <mergeCell ref="C13:C17"/>
    <mergeCell ref="D13:D17"/>
    <mergeCell ref="P21:P22"/>
    <mergeCell ref="Q21:Q22"/>
    <mergeCell ref="B21:B22"/>
    <mergeCell ref="C21:C22"/>
    <mergeCell ref="D21:D22"/>
    <mergeCell ref="E21:E22"/>
    <mergeCell ref="F21:F22"/>
    <mergeCell ref="A4:A5"/>
    <mergeCell ref="B4:B5"/>
    <mergeCell ref="A10:A12"/>
    <mergeCell ref="B10:B12"/>
    <mergeCell ref="C10:C12"/>
    <mergeCell ref="D10:D12"/>
    <mergeCell ref="E10:E12"/>
    <mergeCell ref="F4:F5"/>
    <mergeCell ref="G4:G5"/>
    <mergeCell ref="C4:C5"/>
    <mergeCell ref="D4:D5"/>
    <mergeCell ref="E4:E5"/>
    <mergeCell ref="H4:I4"/>
    <mergeCell ref="J4:J5"/>
    <mergeCell ref="K4:L4"/>
    <mergeCell ref="M4:N4"/>
    <mergeCell ref="R21:R22"/>
    <mergeCell ref="J21:J22"/>
    <mergeCell ref="K21:K22"/>
    <mergeCell ref="L21:L22"/>
    <mergeCell ref="M21:M22"/>
    <mergeCell ref="N21:N22"/>
    <mergeCell ref="O21:O22"/>
    <mergeCell ref="O4:P4"/>
    <mergeCell ref="R10:R12"/>
    <mergeCell ref="K13:K17"/>
    <mergeCell ref="L13:L17"/>
    <mergeCell ref="M13:M17"/>
    <mergeCell ref="A23:A24"/>
    <mergeCell ref="B23:B24"/>
    <mergeCell ref="C23:C24"/>
    <mergeCell ref="D23:D24"/>
    <mergeCell ref="E23:E24"/>
    <mergeCell ref="N23:N24"/>
    <mergeCell ref="O23:O24"/>
    <mergeCell ref="P23:P24"/>
    <mergeCell ref="Q23:Q24"/>
    <mergeCell ref="R23:R24"/>
    <mergeCell ref="F23:F24"/>
    <mergeCell ref="J23:J24"/>
    <mergeCell ref="K23:K24"/>
    <mergeCell ref="L23:L24"/>
    <mergeCell ref="M23:M24"/>
    <mergeCell ref="P32:Q32"/>
    <mergeCell ref="O28:Q28"/>
    <mergeCell ref="N28:N30"/>
    <mergeCell ref="O29:O30"/>
    <mergeCell ref="P29:Q29"/>
  </mergeCell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27"/>
  <sheetViews>
    <sheetView topLeftCell="A22" zoomScale="80" zoomScaleNormal="80" workbookViewId="0">
      <selection activeCell="G37" sqref="G37"/>
    </sheetView>
  </sheetViews>
  <sheetFormatPr defaultRowHeight="15" x14ac:dyDescent="0.25"/>
  <cols>
    <col min="1" max="1" width="4.7109375" style="41" customWidth="1"/>
    <col min="2" max="2" width="9.140625" style="41" customWidth="1"/>
    <col min="3" max="3" width="7" style="41" customWidth="1"/>
    <col min="4" max="4" width="11.5703125" style="41" customWidth="1"/>
    <col min="5" max="5" width="21.85546875" style="41" customWidth="1"/>
    <col min="6" max="6" width="39.5703125" style="41" customWidth="1"/>
    <col min="7" max="7" width="15.7109375" style="41" customWidth="1"/>
    <col min="8" max="8" width="11.5703125" style="41" customWidth="1"/>
    <col min="9" max="9" width="10.7109375" style="41" customWidth="1"/>
    <col min="10" max="10" width="22.5703125" style="41" customWidth="1"/>
    <col min="11" max="11" width="10.42578125" style="41" customWidth="1"/>
    <col min="12" max="12" width="9.85546875" style="41" customWidth="1"/>
    <col min="13" max="13" width="15.85546875" style="41" customWidth="1"/>
    <col min="14" max="14" width="12.5703125" style="41" customWidth="1"/>
    <col min="15" max="15" width="13.85546875" style="41" customWidth="1"/>
    <col min="16" max="16" width="12.42578125" style="41" customWidth="1"/>
    <col min="17" max="17" width="17.42578125" style="41" customWidth="1"/>
    <col min="18" max="18" width="15.140625" style="41" customWidth="1"/>
    <col min="19" max="19" width="19.5703125" style="23"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711" t="s">
        <v>1242</v>
      </c>
      <c r="B2" s="711"/>
      <c r="C2" s="711"/>
      <c r="D2" s="711"/>
      <c r="E2" s="711"/>
      <c r="F2" s="711"/>
      <c r="G2" s="711"/>
      <c r="H2" s="711"/>
      <c r="I2" s="711"/>
      <c r="J2" s="711"/>
      <c r="K2" s="711"/>
      <c r="L2" s="711"/>
      <c r="M2" s="711"/>
      <c r="N2" s="711"/>
      <c r="O2" s="711"/>
      <c r="P2" s="711"/>
      <c r="Q2" s="711"/>
    </row>
    <row r="4" spans="1:19" s="4" customFormat="1" ht="61.5" customHeight="1" x14ac:dyDescent="0.25">
      <c r="A4" s="706" t="s">
        <v>0</v>
      </c>
      <c r="B4" s="703" t="s">
        <v>1</v>
      </c>
      <c r="C4" s="703" t="s">
        <v>2</v>
      </c>
      <c r="D4" s="703" t="s">
        <v>3</v>
      </c>
      <c r="E4" s="706" t="s">
        <v>4</v>
      </c>
      <c r="F4" s="706" t="s">
        <v>5</v>
      </c>
      <c r="G4" s="703" t="s">
        <v>6</v>
      </c>
      <c r="H4" s="708" t="s">
        <v>7</v>
      </c>
      <c r="I4" s="708"/>
      <c r="J4" s="706" t="s">
        <v>8</v>
      </c>
      <c r="K4" s="709" t="s">
        <v>9</v>
      </c>
      <c r="L4" s="710"/>
      <c r="M4" s="705" t="s">
        <v>10</v>
      </c>
      <c r="N4" s="705"/>
      <c r="O4" s="705" t="s">
        <v>11</v>
      </c>
      <c r="P4" s="705"/>
      <c r="Q4" s="706" t="s">
        <v>12</v>
      </c>
      <c r="R4" s="703" t="s">
        <v>13</v>
      </c>
      <c r="S4" s="40"/>
    </row>
    <row r="5" spans="1:19" s="4" customFormat="1" x14ac:dyDescent="0.2">
      <c r="A5" s="707"/>
      <c r="B5" s="704"/>
      <c r="C5" s="704"/>
      <c r="D5" s="704"/>
      <c r="E5" s="707"/>
      <c r="F5" s="707"/>
      <c r="G5" s="704"/>
      <c r="H5" s="51" t="s">
        <v>14</v>
      </c>
      <c r="I5" s="51" t="s">
        <v>15</v>
      </c>
      <c r="J5" s="707"/>
      <c r="K5" s="53">
        <v>2020</v>
      </c>
      <c r="L5" s="53">
        <v>2021</v>
      </c>
      <c r="M5" s="53">
        <v>2020</v>
      </c>
      <c r="N5" s="53">
        <v>2021</v>
      </c>
      <c r="O5" s="53">
        <v>2020</v>
      </c>
      <c r="P5" s="53">
        <v>2021</v>
      </c>
      <c r="Q5" s="707"/>
      <c r="R5" s="704"/>
      <c r="S5" s="40"/>
    </row>
    <row r="6" spans="1:19" s="4" customFormat="1" x14ac:dyDescent="0.2">
      <c r="A6" s="50" t="s">
        <v>16</v>
      </c>
      <c r="B6" s="51" t="s">
        <v>17</v>
      </c>
      <c r="C6" s="51" t="s">
        <v>18</v>
      </c>
      <c r="D6" s="51" t="s">
        <v>19</v>
      </c>
      <c r="E6" s="50" t="s">
        <v>20</v>
      </c>
      <c r="F6" s="50" t="s">
        <v>21</v>
      </c>
      <c r="G6" s="50" t="s">
        <v>22</v>
      </c>
      <c r="H6" s="51" t="s">
        <v>23</v>
      </c>
      <c r="I6" s="51" t="s">
        <v>24</v>
      </c>
      <c r="J6" s="50" t="s">
        <v>25</v>
      </c>
      <c r="K6" s="53" t="s">
        <v>26</v>
      </c>
      <c r="L6" s="53" t="s">
        <v>27</v>
      </c>
      <c r="M6" s="54" t="s">
        <v>28</v>
      </c>
      <c r="N6" s="54" t="s">
        <v>29</v>
      </c>
      <c r="O6" s="54" t="s">
        <v>30</v>
      </c>
      <c r="P6" s="54" t="s">
        <v>31</v>
      </c>
      <c r="Q6" s="50" t="s">
        <v>32</v>
      </c>
      <c r="R6" s="51" t="s">
        <v>33</v>
      </c>
      <c r="S6" s="40"/>
    </row>
    <row r="7" spans="1:19" s="39" customFormat="1" ht="105" x14ac:dyDescent="0.25">
      <c r="A7" s="326">
        <v>1</v>
      </c>
      <c r="B7" s="312">
        <v>6</v>
      </c>
      <c r="C7" s="312">
        <v>1</v>
      </c>
      <c r="D7" s="311">
        <v>3</v>
      </c>
      <c r="E7" s="313" t="s">
        <v>97</v>
      </c>
      <c r="F7" s="311" t="s">
        <v>98</v>
      </c>
      <c r="G7" s="311" t="s">
        <v>57</v>
      </c>
      <c r="H7" s="79" t="s">
        <v>99</v>
      </c>
      <c r="I7" s="79" t="s">
        <v>41</v>
      </c>
      <c r="J7" s="311" t="s">
        <v>100</v>
      </c>
      <c r="K7" s="80" t="s">
        <v>45</v>
      </c>
      <c r="L7" s="327"/>
      <c r="M7" s="76">
        <v>32000</v>
      </c>
      <c r="N7" s="76"/>
      <c r="O7" s="328">
        <v>32000</v>
      </c>
      <c r="P7" s="327"/>
      <c r="Q7" s="311" t="s">
        <v>101</v>
      </c>
      <c r="R7" s="311" t="s">
        <v>102</v>
      </c>
      <c r="S7" s="74"/>
    </row>
    <row r="8" spans="1:19" s="8" customFormat="1" ht="105" x14ac:dyDescent="0.25">
      <c r="A8" s="312">
        <v>2</v>
      </c>
      <c r="B8" s="312">
        <v>6</v>
      </c>
      <c r="C8" s="312">
        <v>5</v>
      </c>
      <c r="D8" s="311">
        <v>4</v>
      </c>
      <c r="E8" s="313" t="s">
        <v>107</v>
      </c>
      <c r="F8" s="311" t="s">
        <v>103</v>
      </c>
      <c r="G8" s="311" t="s">
        <v>104</v>
      </c>
      <c r="H8" s="79" t="s">
        <v>105</v>
      </c>
      <c r="I8" s="79" t="s">
        <v>46</v>
      </c>
      <c r="J8" s="311" t="s">
        <v>106</v>
      </c>
      <c r="K8" s="80" t="s">
        <v>45</v>
      </c>
      <c r="L8" s="327"/>
      <c r="M8" s="76">
        <v>40000</v>
      </c>
      <c r="N8" s="76"/>
      <c r="O8" s="328">
        <v>40000</v>
      </c>
      <c r="P8" s="327"/>
      <c r="Q8" s="311" t="s">
        <v>101</v>
      </c>
      <c r="R8" s="311" t="s">
        <v>102</v>
      </c>
      <c r="S8" s="6"/>
    </row>
    <row r="9" spans="1:19" s="7" customFormat="1" ht="86.25" customHeight="1" x14ac:dyDescent="0.25">
      <c r="A9" s="326">
        <v>3</v>
      </c>
      <c r="B9" s="312">
        <v>6</v>
      </c>
      <c r="C9" s="312">
        <v>5</v>
      </c>
      <c r="D9" s="311">
        <v>4</v>
      </c>
      <c r="E9" s="313" t="s">
        <v>170</v>
      </c>
      <c r="F9" s="311" t="s">
        <v>108</v>
      </c>
      <c r="G9" s="311" t="s">
        <v>48</v>
      </c>
      <c r="H9" s="79" t="s">
        <v>105</v>
      </c>
      <c r="I9" s="79" t="s">
        <v>168</v>
      </c>
      <c r="J9" s="311" t="s">
        <v>109</v>
      </c>
      <c r="K9" s="80" t="s">
        <v>45</v>
      </c>
      <c r="L9" s="327"/>
      <c r="M9" s="76">
        <v>18000</v>
      </c>
      <c r="N9" s="76"/>
      <c r="O9" s="328">
        <v>18000</v>
      </c>
      <c r="P9" s="327"/>
      <c r="Q9" s="311" t="s">
        <v>101</v>
      </c>
      <c r="R9" s="311" t="s">
        <v>102</v>
      </c>
      <c r="S9" s="6"/>
    </row>
    <row r="10" spans="1:19" s="7" customFormat="1" ht="135" x14ac:dyDescent="0.25">
      <c r="A10" s="312">
        <v>4</v>
      </c>
      <c r="B10" s="312">
        <v>6</v>
      </c>
      <c r="C10" s="312">
        <v>5</v>
      </c>
      <c r="D10" s="311">
        <v>6</v>
      </c>
      <c r="E10" s="313" t="s">
        <v>208</v>
      </c>
      <c r="F10" s="311" t="s">
        <v>281</v>
      </c>
      <c r="G10" s="311" t="s">
        <v>57</v>
      </c>
      <c r="H10" s="79" t="s">
        <v>99</v>
      </c>
      <c r="I10" s="79" t="s">
        <v>41</v>
      </c>
      <c r="J10" s="311" t="s">
        <v>171</v>
      </c>
      <c r="K10" s="80" t="s">
        <v>110</v>
      </c>
      <c r="L10" s="327"/>
      <c r="M10" s="76">
        <v>5000</v>
      </c>
      <c r="N10" s="76"/>
      <c r="O10" s="328">
        <v>5000</v>
      </c>
      <c r="P10" s="327"/>
      <c r="Q10" s="311" t="s">
        <v>101</v>
      </c>
      <c r="R10" s="311" t="s">
        <v>102</v>
      </c>
      <c r="S10" s="6"/>
    </row>
    <row r="11" spans="1:19" s="7" customFormat="1" ht="135" x14ac:dyDescent="0.25">
      <c r="A11" s="326">
        <v>5</v>
      </c>
      <c r="B11" s="312">
        <v>1</v>
      </c>
      <c r="C11" s="312">
        <v>1</v>
      </c>
      <c r="D11" s="311">
        <v>6</v>
      </c>
      <c r="E11" s="313" t="s">
        <v>111</v>
      </c>
      <c r="F11" s="311" t="s">
        <v>112</v>
      </c>
      <c r="G11" s="311" t="s">
        <v>172</v>
      </c>
      <c r="H11" s="79" t="s">
        <v>105</v>
      </c>
      <c r="I11" s="79" t="s">
        <v>173</v>
      </c>
      <c r="J11" s="313" t="s">
        <v>282</v>
      </c>
      <c r="K11" s="80" t="s">
        <v>45</v>
      </c>
      <c r="L11" s="80"/>
      <c r="M11" s="76">
        <v>35000</v>
      </c>
      <c r="N11" s="327"/>
      <c r="O11" s="328">
        <v>35000</v>
      </c>
      <c r="P11" s="327"/>
      <c r="Q11" s="311" t="s">
        <v>101</v>
      </c>
      <c r="R11" s="311" t="s">
        <v>102</v>
      </c>
      <c r="S11" s="6"/>
    </row>
    <row r="12" spans="1:19" s="7" customFormat="1" ht="150" x14ac:dyDescent="0.25">
      <c r="A12" s="312">
        <v>6</v>
      </c>
      <c r="B12" s="312">
        <v>3</v>
      </c>
      <c r="C12" s="312">
        <v>1</v>
      </c>
      <c r="D12" s="311">
        <v>6</v>
      </c>
      <c r="E12" s="313" t="s">
        <v>283</v>
      </c>
      <c r="F12" s="311" t="s">
        <v>113</v>
      </c>
      <c r="G12" s="311" t="s">
        <v>42</v>
      </c>
      <c r="H12" s="311" t="s">
        <v>105</v>
      </c>
      <c r="I12" s="79" t="s">
        <v>206</v>
      </c>
      <c r="J12" s="313" t="s">
        <v>284</v>
      </c>
      <c r="K12" s="80" t="s">
        <v>45</v>
      </c>
      <c r="L12" s="80"/>
      <c r="M12" s="76">
        <v>23000</v>
      </c>
      <c r="N12" s="327"/>
      <c r="O12" s="328">
        <v>23000</v>
      </c>
      <c r="P12" s="327"/>
      <c r="Q12" s="311" t="s">
        <v>101</v>
      </c>
      <c r="R12" s="311" t="s">
        <v>102</v>
      </c>
    </row>
    <row r="13" spans="1:19" s="7" customFormat="1" ht="75" x14ac:dyDescent="0.25">
      <c r="A13" s="326">
        <v>7</v>
      </c>
      <c r="B13" s="312">
        <v>3</v>
      </c>
      <c r="C13" s="312">
        <v>2</v>
      </c>
      <c r="D13" s="311">
        <v>13</v>
      </c>
      <c r="E13" s="313" t="s">
        <v>174</v>
      </c>
      <c r="F13" s="311" t="s">
        <v>175</v>
      </c>
      <c r="G13" s="311" t="s">
        <v>55</v>
      </c>
      <c r="H13" s="311" t="s">
        <v>99</v>
      </c>
      <c r="I13" s="79" t="s">
        <v>301</v>
      </c>
      <c r="J13" s="311" t="s">
        <v>115</v>
      </c>
      <c r="K13" s="80" t="s">
        <v>116</v>
      </c>
      <c r="L13" s="327"/>
      <c r="M13" s="76">
        <v>6000</v>
      </c>
      <c r="N13" s="76"/>
      <c r="O13" s="328">
        <v>6000</v>
      </c>
      <c r="P13" s="327"/>
      <c r="Q13" s="311" t="s">
        <v>101</v>
      </c>
      <c r="R13" s="311" t="s">
        <v>102</v>
      </c>
    </row>
    <row r="14" spans="1:19" ht="104.25" customHeight="1" x14ac:dyDescent="0.25">
      <c r="A14" s="312">
        <v>8</v>
      </c>
      <c r="B14" s="329">
        <v>6</v>
      </c>
      <c r="C14" s="329">
        <v>1</v>
      </c>
      <c r="D14" s="330">
        <v>13</v>
      </c>
      <c r="E14" s="331" t="s">
        <v>117</v>
      </c>
      <c r="F14" s="330" t="s">
        <v>118</v>
      </c>
      <c r="G14" s="330" t="s">
        <v>119</v>
      </c>
      <c r="H14" s="330" t="s">
        <v>99</v>
      </c>
      <c r="I14" s="332" t="s">
        <v>87</v>
      </c>
      <c r="J14" s="330" t="s">
        <v>120</v>
      </c>
      <c r="K14" s="333" t="s">
        <v>45</v>
      </c>
      <c r="L14" s="334"/>
      <c r="M14" s="335">
        <v>25000</v>
      </c>
      <c r="N14" s="335"/>
      <c r="O14" s="336">
        <v>25000</v>
      </c>
      <c r="P14" s="334"/>
      <c r="Q14" s="330" t="s">
        <v>101</v>
      </c>
      <c r="R14" s="330" t="s">
        <v>102</v>
      </c>
    </row>
    <row r="15" spans="1:19" ht="105" x14ac:dyDescent="0.25">
      <c r="A15" s="326">
        <v>9</v>
      </c>
      <c r="B15" s="312">
        <v>6</v>
      </c>
      <c r="C15" s="312">
        <v>1</v>
      </c>
      <c r="D15" s="311">
        <v>3</v>
      </c>
      <c r="E15" s="313" t="s">
        <v>286</v>
      </c>
      <c r="F15" s="311" t="s">
        <v>98</v>
      </c>
      <c r="G15" s="311" t="s">
        <v>57</v>
      </c>
      <c r="H15" s="311" t="s">
        <v>99</v>
      </c>
      <c r="I15" s="79" t="s">
        <v>41</v>
      </c>
      <c r="J15" s="311" t="s">
        <v>100</v>
      </c>
      <c r="K15" s="80"/>
      <c r="L15" s="312" t="s">
        <v>45</v>
      </c>
      <c r="M15" s="76"/>
      <c r="N15" s="328">
        <v>100000</v>
      </c>
      <c r="O15" s="328"/>
      <c r="P15" s="328">
        <v>100000</v>
      </c>
      <c r="Q15" s="311" t="s">
        <v>101</v>
      </c>
      <c r="R15" s="311" t="s">
        <v>102</v>
      </c>
      <c r="S15" s="75"/>
    </row>
    <row r="16" spans="1:19" ht="82.5" customHeight="1" x14ac:dyDescent="0.25">
      <c r="A16" s="312">
        <v>10</v>
      </c>
      <c r="B16" s="312">
        <v>6</v>
      </c>
      <c r="C16" s="312">
        <v>5</v>
      </c>
      <c r="D16" s="311">
        <v>4</v>
      </c>
      <c r="E16" s="313" t="s">
        <v>287</v>
      </c>
      <c r="F16" s="311" t="s">
        <v>108</v>
      </c>
      <c r="G16" s="311" t="s">
        <v>48</v>
      </c>
      <c r="H16" s="311" t="s">
        <v>105</v>
      </c>
      <c r="I16" s="311">
        <v>70</v>
      </c>
      <c r="J16" s="311" t="s">
        <v>109</v>
      </c>
      <c r="K16" s="80"/>
      <c r="L16" s="312" t="s">
        <v>45</v>
      </c>
      <c r="M16" s="76"/>
      <c r="N16" s="328">
        <v>20000</v>
      </c>
      <c r="O16" s="328"/>
      <c r="P16" s="328">
        <v>20000</v>
      </c>
      <c r="Q16" s="311" t="s">
        <v>101</v>
      </c>
      <c r="R16" s="311" t="s">
        <v>102</v>
      </c>
    </row>
    <row r="17" spans="1:19" ht="195" x14ac:dyDescent="0.25">
      <c r="A17" s="326">
        <v>11</v>
      </c>
      <c r="B17" s="312">
        <v>6</v>
      </c>
      <c r="C17" s="312">
        <v>1</v>
      </c>
      <c r="D17" s="311">
        <v>9</v>
      </c>
      <c r="E17" s="313" t="s">
        <v>288</v>
      </c>
      <c r="F17" s="313" t="s">
        <v>289</v>
      </c>
      <c r="G17" s="311" t="s">
        <v>104</v>
      </c>
      <c r="H17" s="311" t="s">
        <v>105</v>
      </c>
      <c r="I17" s="79" t="s">
        <v>232</v>
      </c>
      <c r="J17" s="313" t="s">
        <v>290</v>
      </c>
      <c r="K17" s="327"/>
      <c r="L17" s="80" t="s">
        <v>34</v>
      </c>
      <c r="M17" s="76"/>
      <c r="N17" s="328">
        <v>60000</v>
      </c>
      <c r="O17" s="328"/>
      <c r="P17" s="328">
        <v>60000</v>
      </c>
      <c r="Q17" s="311" t="s">
        <v>101</v>
      </c>
      <c r="R17" s="311" t="s">
        <v>102</v>
      </c>
    </row>
    <row r="18" spans="1:19" ht="105" x14ac:dyDescent="0.25">
      <c r="A18" s="312">
        <v>12</v>
      </c>
      <c r="B18" s="312">
        <v>6</v>
      </c>
      <c r="C18" s="312">
        <v>1</v>
      </c>
      <c r="D18" s="311">
        <v>6</v>
      </c>
      <c r="E18" s="313" t="s">
        <v>291</v>
      </c>
      <c r="F18" s="313" t="s">
        <v>292</v>
      </c>
      <c r="G18" s="311" t="s">
        <v>293</v>
      </c>
      <c r="H18" s="311" t="s">
        <v>105</v>
      </c>
      <c r="I18" s="79" t="s">
        <v>231</v>
      </c>
      <c r="J18" s="313" t="s">
        <v>294</v>
      </c>
      <c r="K18" s="327"/>
      <c r="L18" s="80" t="s">
        <v>45</v>
      </c>
      <c r="M18" s="76"/>
      <c r="N18" s="328">
        <v>50000</v>
      </c>
      <c r="O18" s="328"/>
      <c r="P18" s="328">
        <v>50000</v>
      </c>
      <c r="Q18" s="311" t="s">
        <v>101</v>
      </c>
      <c r="R18" s="311" t="s">
        <v>102</v>
      </c>
    </row>
    <row r="19" spans="1:19" ht="120" x14ac:dyDescent="0.25">
      <c r="A19" s="326">
        <v>13</v>
      </c>
      <c r="B19" s="312">
        <v>3</v>
      </c>
      <c r="C19" s="312">
        <v>1</v>
      </c>
      <c r="D19" s="311">
        <v>6</v>
      </c>
      <c r="E19" s="313" t="s">
        <v>285</v>
      </c>
      <c r="F19" s="313" t="s">
        <v>295</v>
      </c>
      <c r="G19" s="311" t="s">
        <v>296</v>
      </c>
      <c r="H19" s="311" t="s">
        <v>99</v>
      </c>
      <c r="I19" s="79" t="s">
        <v>202</v>
      </c>
      <c r="J19" s="311" t="s">
        <v>297</v>
      </c>
      <c r="K19" s="80"/>
      <c r="L19" s="80" t="s">
        <v>45</v>
      </c>
      <c r="M19" s="76"/>
      <c r="N19" s="328">
        <v>20000</v>
      </c>
      <c r="O19" s="328"/>
      <c r="P19" s="328">
        <v>20000</v>
      </c>
      <c r="Q19" s="311" t="s">
        <v>101</v>
      </c>
      <c r="R19" s="311" t="s">
        <v>102</v>
      </c>
      <c r="S19" s="75"/>
    </row>
    <row r="20" spans="1:19" ht="90" x14ac:dyDescent="0.25">
      <c r="A20" s="312">
        <v>14</v>
      </c>
      <c r="B20" s="312">
        <v>3</v>
      </c>
      <c r="C20" s="312">
        <v>2</v>
      </c>
      <c r="D20" s="311">
        <v>10</v>
      </c>
      <c r="E20" s="311" t="s">
        <v>298</v>
      </c>
      <c r="F20" s="313" t="s">
        <v>299</v>
      </c>
      <c r="G20" s="311" t="s">
        <v>114</v>
      </c>
      <c r="H20" s="311" t="s">
        <v>99</v>
      </c>
      <c r="I20" s="79" t="s">
        <v>41</v>
      </c>
      <c r="J20" s="313" t="s">
        <v>115</v>
      </c>
      <c r="K20" s="327"/>
      <c r="L20" s="80" t="s">
        <v>116</v>
      </c>
      <c r="M20" s="76"/>
      <c r="N20" s="328">
        <v>15000</v>
      </c>
      <c r="O20" s="328"/>
      <c r="P20" s="328">
        <v>15000</v>
      </c>
      <c r="Q20" s="311" t="s">
        <v>101</v>
      </c>
      <c r="R20" s="311" t="s">
        <v>102</v>
      </c>
    </row>
    <row r="21" spans="1:19" ht="75" x14ac:dyDescent="0.25">
      <c r="A21" s="326">
        <v>15</v>
      </c>
      <c r="B21" s="312">
        <v>3</v>
      </c>
      <c r="C21" s="312">
        <v>2</v>
      </c>
      <c r="D21" s="311">
        <v>10</v>
      </c>
      <c r="E21" s="311" t="s">
        <v>300</v>
      </c>
      <c r="F21" s="313" t="s">
        <v>299</v>
      </c>
      <c r="G21" s="311" t="s">
        <v>114</v>
      </c>
      <c r="H21" s="311" t="s">
        <v>99</v>
      </c>
      <c r="I21" s="79" t="s">
        <v>41</v>
      </c>
      <c r="J21" s="313" t="s">
        <v>115</v>
      </c>
      <c r="K21" s="327"/>
      <c r="L21" s="80" t="s">
        <v>116</v>
      </c>
      <c r="M21" s="76"/>
      <c r="N21" s="328">
        <v>10000</v>
      </c>
      <c r="O21" s="328"/>
      <c r="P21" s="328">
        <v>10000</v>
      </c>
      <c r="Q21" s="311" t="s">
        <v>101</v>
      </c>
      <c r="R21" s="311" t="s">
        <v>102</v>
      </c>
    </row>
    <row r="22" spans="1:19" ht="90" x14ac:dyDescent="0.25">
      <c r="A22" s="312">
        <v>16</v>
      </c>
      <c r="B22" s="309">
        <v>6</v>
      </c>
      <c r="C22" s="309">
        <v>1</v>
      </c>
      <c r="D22" s="307">
        <v>13</v>
      </c>
      <c r="E22" s="338" t="s">
        <v>117</v>
      </c>
      <c r="F22" s="338" t="s">
        <v>118</v>
      </c>
      <c r="G22" s="307" t="s">
        <v>119</v>
      </c>
      <c r="H22" s="307" t="s">
        <v>99</v>
      </c>
      <c r="I22" s="339" t="s">
        <v>87</v>
      </c>
      <c r="J22" s="307" t="s">
        <v>120</v>
      </c>
      <c r="K22" s="80"/>
      <c r="L22" s="80" t="s">
        <v>45</v>
      </c>
      <c r="M22" s="76"/>
      <c r="N22" s="328">
        <v>25000</v>
      </c>
      <c r="O22" s="328"/>
      <c r="P22" s="328">
        <v>25000</v>
      </c>
      <c r="Q22" s="311" t="s">
        <v>101</v>
      </c>
      <c r="R22" s="311" t="s">
        <v>102</v>
      </c>
      <c r="S22" s="75"/>
    </row>
    <row r="23" spans="1:19" x14ac:dyDescent="0.25">
      <c r="N23" s="2"/>
      <c r="P23" s="2"/>
    </row>
    <row r="24" spans="1:19" x14ac:dyDescent="0.25">
      <c r="N24" s="699"/>
      <c r="O24" s="702" t="s">
        <v>35</v>
      </c>
      <c r="P24" s="702"/>
      <c r="Q24" s="702"/>
    </row>
    <row r="25" spans="1:19" x14ac:dyDescent="0.25">
      <c r="N25" s="700"/>
      <c r="O25" s="702" t="s">
        <v>36</v>
      </c>
      <c r="P25" s="702" t="s">
        <v>37</v>
      </c>
      <c r="Q25" s="702"/>
    </row>
    <row r="26" spans="1:19" x14ac:dyDescent="0.25">
      <c r="N26" s="701"/>
      <c r="O26" s="702"/>
      <c r="P26" s="48">
        <v>2020</v>
      </c>
      <c r="Q26" s="48">
        <v>2021</v>
      </c>
    </row>
    <row r="27" spans="1:19" x14ac:dyDescent="0.25">
      <c r="N27" s="48" t="s">
        <v>2931</v>
      </c>
      <c r="O27" s="55">
        <v>16</v>
      </c>
      <c r="P27" s="25">
        <f>O7+O8+O9+O10+O11+O12+O13+O14</f>
        <v>184000</v>
      </c>
      <c r="Q27" s="31">
        <f>P15+P16+P17+P18+P19+P20+P22+P21</f>
        <v>300000</v>
      </c>
      <c r="R27" s="144"/>
    </row>
  </sheetData>
  <mergeCells count="19">
    <mergeCell ref="N24:N26"/>
    <mergeCell ref="O24:Q24"/>
    <mergeCell ref="O25:O26"/>
    <mergeCell ref="P25:Q25"/>
    <mergeCell ref="A2:Q2"/>
    <mergeCell ref="Q4:Q5"/>
    <mergeCell ref="A4:A5"/>
    <mergeCell ref="B4:B5"/>
    <mergeCell ref="C4:C5"/>
    <mergeCell ref="D4:D5"/>
    <mergeCell ref="E4:E5"/>
    <mergeCell ref="R4:R5"/>
    <mergeCell ref="M4:N4"/>
    <mergeCell ref="O4:P4"/>
    <mergeCell ref="F4:F5"/>
    <mergeCell ref="G4:G5"/>
    <mergeCell ref="H4:I4"/>
    <mergeCell ref="J4:J5"/>
    <mergeCell ref="K4:L4"/>
  </mergeCells>
  <pageMargins left="0.7" right="0.7" top="0.75" bottom="0.75" header="0.3" footer="0.3"/>
  <pageSetup paperSize="9" orientation="portrait" horizontalDpi="30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9F8C7-1A86-4B0D-9377-E1E86A88DA59}">
  <dimension ref="A2:S54"/>
  <sheetViews>
    <sheetView topLeftCell="A47" zoomScale="70" zoomScaleNormal="70" workbookViewId="0">
      <selection activeCell="G69" sqref="G69"/>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9.42578125" style="185" customWidth="1"/>
    <col min="6" max="6" width="84.28515625" style="185" customWidth="1"/>
    <col min="7" max="7" width="35.7109375" style="85" customWidth="1"/>
    <col min="8" max="8" width="20.42578125" style="85" customWidth="1"/>
    <col min="9" max="9" width="12.140625" style="85" customWidth="1"/>
    <col min="10" max="10" width="40.140625" style="85" customWidth="1"/>
    <col min="11" max="11" width="12.140625" style="85" customWidth="1"/>
    <col min="12" max="12" width="12.7109375" style="85" customWidth="1"/>
    <col min="13" max="13" width="17.85546875" style="85" customWidth="1"/>
    <col min="14" max="14" width="26.5703125" style="85" customWidth="1"/>
    <col min="15" max="16" width="18" style="85" customWidth="1"/>
    <col min="17" max="17" width="21.28515625" style="85" customWidth="1"/>
    <col min="18" max="18" width="23.5703125" style="85"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1097" t="s">
        <v>2906</v>
      </c>
      <c r="B2" s="1097"/>
      <c r="C2" s="1097"/>
      <c r="D2" s="1097"/>
      <c r="E2" s="1097"/>
      <c r="F2" s="1097"/>
      <c r="G2" s="1097"/>
      <c r="H2" s="1097"/>
      <c r="I2" s="1097"/>
      <c r="J2" s="1097"/>
      <c r="K2" s="1097"/>
      <c r="L2" s="1097"/>
      <c r="M2" s="1097"/>
      <c r="N2" s="1097"/>
      <c r="O2" s="1097"/>
      <c r="P2" s="1097"/>
      <c r="Q2" s="1097"/>
      <c r="R2" s="1097"/>
    </row>
    <row r="3" spans="1:19" x14ac:dyDescent="0.25">
      <c r="M3" s="276"/>
      <c r="N3" s="276"/>
      <c r="O3" s="276"/>
      <c r="P3" s="276"/>
    </row>
    <row r="4" spans="1:19" s="4" customFormat="1" ht="58.5" customHeight="1" x14ac:dyDescent="0.2">
      <c r="A4" s="1026" t="s">
        <v>0</v>
      </c>
      <c r="B4" s="644" t="s">
        <v>1</v>
      </c>
      <c r="C4" s="644" t="s">
        <v>2</v>
      </c>
      <c r="D4" s="644" t="s">
        <v>3</v>
      </c>
      <c r="E4" s="644" t="s">
        <v>4</v>
      </c>
      <c r="F4" s="644" t="s">
        <v>5</v>
      </c>
      <c r="G4" s="1026" t="s">
        <v>6</v>
      </c>
      <c r="H4" s="644" t="s">
        <v>7</v>
      </c>
      <c r="I4" s="644"/>
      <c r="J4" s="1026" t="s">
        <v>8</v>
      </c>
      <c r="K4" s="644" t="s">
        <v>9</v>
      </c>
      <c r="L4" s="1098"/>
      <c r="M4" s="651" t="s">
        <v>10</v>
      </c>
      <c r="N4" s="651"/>
      <c r="O4" s="651" t="s">
        <v>11</v>
      </c>
      <c r="P4" s="651"/>
      <c r="Q4" s="1026" t="s">
        <v>12</v>
      </c>
      <c r="R4" s="644" t="s">
        <v>13</v>
      </c>
      <c r="S4" s="3"/>
    </row>
    <row r="5" spans="1:19" s="4" customFormat="1" x14ac:dyDescent="0.2">
      <c r="A5" s="1026"/>
      <c r="B5" s="644"/>
      <c r="C5" s="644"/>
      <c r="D5" s="644"/>
      <c r="E5" s="644"/>
      <c r="F5" s="644"/>
      <c r="G5" s="1026"/>
      <c r="H5" s="173" t="s">
        <v>14</v>
      </c>
      <c r="I5" s="173" t="s">
        <v>15</v>
      </c>
      <c r="J5" s="1026"/>
      <c r="K5" s="173">
        <v>2020</v>
      </c>
      <c r="L5" s="173">
        <v>2021</v>
      </c>
      <c r="M5" s="5">
        <v>2020</v>
      </c>
      <c r="N5" s="5">
        <v>2021</v>
      </c>
      <c r="O5" s="5">
        <v>2020</v>
      </c>
      <c r="P5" s="5">
        <v>2021</v>
      </c>
      <c r="Q5" s="1026"/>
      <c r="R5" s="644"/>
      <c r="S5" s="3"/>
    </row>
    <row r="6" spans="1:19" s="4" customFormat="1" x14ac:dyDescent="0.2">
      <c r="A6" s="247" t="s">
        <v>16</v>
      </c>
      <c r="B6" s="173" t="s">
        <v>17</v>
      </c>
      <c r="C6" s="173" t="s">
        <v>18</v>
      </c>
      <c r="D6" s="173" t="s">
        <v>19</v>
      </c>
      <c r="E6" s="173" t="s">
        <v>20</v>
      </c>
      <c r="F6" s="173" t="s">
        <v>21</v>
      </c>
      <c r="G6" s="247" t="s">
        <v>22</v>
      </c>
      <c r="H6" s="173" t="s">
        <v>23</v>
      </c>
      <c r="I6" s="173" t="s">
        <v>24</v>
      </c>
      <c r="J6" s="247" t="s">
        <v>25</v>
      </c>
      <c r="K6" s="173" t="s">
        <v>26</v>
      </c>
      <c r="L6" s="173" t="s">
        <v>27</v>
      </c>
      <c r="M6" s="174" t="s">
        <v>28</v>
      </c>
      <c r="N6" s="174" t="s">
        <v>29</v>
      </c>
      <c r="O6" s="174" t="s">
        <v>30</v>
      </c>
      <c r="P6" s="174" t="s">
        <v>31</v>
      </c>
      <c r="Q6" s="247" t="s">
        <v>32</v>
      </c>
      <c r="R6" s="173" t="s">
        <v>33</v>
      </c>
      <c r="S6" s="3"/>
    </row>
    <row r="7" spans="1:19" s="295" customFormat="1" ht="38.25" customHeight="1" x14ac:dyDescent="0.25">
      <c r="A7" s="720">
        <v>1</v>
      </c>
      <c r="B7" s="719">
        <v>1</v>
      </c>
      <c r="C7" s="720">
        <v>4</v>
      </c>
      <c r="D7" s="719">
        <v>2</v>
      </c>
      <c r="E7" s="719" t="s">
        <v>2486</v>
      </c>
      <c r="F7" s="719" t="s">
        <v>2485</v>
      </c>
      <c r="G7" s="453" t="s">
        <v>2433</v>
      </c>
      <c r="H7" s="719" t="s">
        <v>2434</v>
      </c>
      <c r="I7" s="79" t="s">
        <v>275</v>
      </c>
      <c r="J7" s="719" t="s">
        <v>2426</v>
      </c>
      <c r="K7" s="837" t="s">
        <v>2456</v>
      </c>
      <c r="L7" s="837" t="s">
        <v>2452</v>
      </c>
      <c r="M7" s="738">
        <v>46756.92</v>
      </c>
      <c r="N7" s="738">
        <v>27000</v>
      </c>
      <c r="O7" s="738">
        <v>46756.92</v>
      </c>
      <c r="P7" s="738">
        <v>27000</v>
      </c>
      <c r="Q7" s="719" t="s">
        <v>2403</v>
      </c>
      <c r="R7" s="719" t="s">
        <v>2402</v>
      </c>
      <c r="S7" s="383"/>
    </row>
    <row r="8" spans="1:19" s="295" customFormat="1" ht="38.25" customHeight="1" x14ac:dyDescent="0.25">
      <c r="A8" s="720"/>
      <c r="B8" s="719"/>
      <c r="C8" s="720"/>
      <c r="D8" s="719"/>
      <c r="E8" s="719"/>
      <c r="F8" s="719"/>
      <c r="G8" s="453" t="s">
        <v>2435</v>
      </c>
      <c r="H8" s="719"/>
      <c r="I8" s="79" t="s">
        <v>2431</v>
      </c>
      <c r="J8" s="719"/>
      <c r="K8" s="837"/>
      <c r="L8" s="837"/>
      <c r="M8" s="738"/>
      <c r="N8" s="738"/>
      <c r="O8" s="738"/>
      <c r="P8" s="738"/>
      <c r="Q8" s="719"/>
      <c r="R8" s="719"/>
      <c r="S8" s="383"/>
    </row>
    <row r="9" spans="1:19" s="295" customFormat="1" ht="38.25" customHeight="1" x14ac:dyDescent="0.25">
      <c r="A9" s="720"/>
      <c r="B9" s="719"/>
      <c r="C9" s="720"/>
      <c r="D9" s="719"/>
      <c r="E9" s="719"/>
      <c r="F9" s="719"/>
      <c r="G9" s="453" t="s">
        <v>2432</v>
      </c>
      <c r="H9" s="719"/>
      <c r="I9" s="79" t="s">
        <v>2431</v>
      </c>
      <c r="J9" s="719"/>
      <c r="K9" s="837"/>
      <c r="L9" s="837"/>
      <c r="M9" s="738"/>
      <c r="N9" s="738"/>
      <c r="O9" s="738"/>
      <c r="P9" s="738"/>
      <c r="Q9" s="719"/>
      <c r="R9" s="719"/>
      <c r="S9" s="383"/>
    </row>
    <row r="10" spans="1:19" s="295" customFormat="1" ht="38.25" customHeight="1" x14ac:dyDescent="0.25">
      <c r="A10" s="720"/>
      <c r="B10" s="719"/>
      <c r="C10" s="720"/>
      <c r="D10" s="719"/>
      <c r="E10" s="719"/>
      <c r="F10" s="719"/>
      <c r="G10" s="453" t="s">
        <v>2484</v>
      </c>
      <c r="H10" s="719"/>
      <c r="I10" s="79" t="s">
        <v>232</v>
      </c>
      <c r="J10" s="719"/>
      <c r="K10" s="837"/>
      <c r="L10" s="837"/>
      <c r="M10" s="738"/>
      <c r="N10" s="738"/>
      <c r="O10" s="738"/>
      <c r="P10" s="738"/>
      <c r="Q10" s="719"/>
      <c r="R10" s="719"/>
      <c r="S10" s="383"/>
    </row>
    <row r="11" spans="1:19" s="295" customFormat="1" ht="75" x14ac:dyDescent="0.25">
      <c r="A11" s="453">
        <v>2</v>
      </c>
      <c r="B11" s="453">
        <v>1</v>
      </c>
      <c r="C11" s="453">
        <v>4</v>
      </c>
      <c r="D11" s="453">
        <v>2</v>
      </c>
      <c r="E11" s="453" t="s">
        <v>2483</v>
      </c>
      <c r="F11" s="453" t="s">
        <v>2482</v>
      </c>
      <c r="G11" s="453" t="s">
        <v>1697</v>
      </c>
      <c r="H11" s="453" t="s">
        <v>2434</v>
      </c>
      <c r="I11" s="454">
        <v>75</v>
      </c>
      <c r="J11" s="453" t="s">
        <v>2481</v>
      </c>
      <c r="K11" s="454" t="s">
        <v>2407</v>
      </c>
      <c r="L11" s="461"/>
      <c r="M11" s="456">
        <v>3200</v>
      </c>
      <c r="N11" s="346"/>
      <c r="O11" s="456">
        <v>3200</v>
      </c>
      <c r="P11" s="346"/>
      <c r="Q11" s="453" t="s">
        <v>2403</v>
      </c>
      <c r="R11" s="453" t="s">
        <v>2402</v>
      </c>
    </row>
    <row r="12" spans="1:19" s="295" customFormat="1" ht="42" customHeight="1" x14ac:dyDescent="0.25">
      <c r="A12" s="720">
        <v>3</v>
      </c>
      <c r="B12" s="719">
        <v>1</v>
      </c>
      <c r="C12" s="720">
        <v>4</v>
      </c>
      <c r="D12" s="719">
        <v>2</v>
      </c>
      <c r="E12" s="719" t="s">
        <v>2480</v>
      </c>
      <c r="F12" s="719" t="s">
        <v>2479</v>
      </c>
      <c r="G12" s="453" t="s">
        <v>2478</v>
      </c>
      <c r="H12" s="453" t="s">
        <v>2434</v>
      </c>
      <c r="I12" s="79" t="s">
        <v>2477</v>
      </c>
      <c r="J12" s="719" t="s">
        <v>2476</v>
      </c>
      <c r="K12" s="837" t="s">
        <v>2407</v>
      </c>
      <c r="L12" s="837"/>
      <c r="M12" s="738">
        <v>10790.01</v>
      </c>
      <c r="N12" s="720"/>
      <c r="O12" s="738">
        <v>10790.01</v>
      </c>
      <c r="P12" s="738"/>
      <c r="Q12" s="719" t="s">
        <v>2403</v>
      </c>
      <c r="R12" s="719" t="s">
        <v>2402</v>
      </c>
    </row>
    <row r="13" spans="1:19" s="295" customFormat="1" ht="42" customHeight="1" x14ac:dyDescent="0.25">
      <c r="A13" s="720"/>
      <c r="B13" s="719"/>
      <c r="C13" s="720"/>
      <c r="D13" s="719"/>
      <c r="E13" s="719"/>
      <c r="F13" s="719"/>
      <c r="G13" s="453" t="s">
        <v>55</v>
      </c>
      <c r="H13" s="453" t="s">
        <v>922</v>
      </c>
      <c r="I13" s="79" t="s">
        <v>1075</v>
      </c>
      <c r="J13" s="719"/>
      <c r="K13" s="837"/>
      <c r="L13" s="837"/>
      <c r="M13" s="738"/>
      <c r="N13" s="720"/>
      <c r="O13" s="738"/>
      <c r="P13" s="738"/>
      <c r="Q13" s="719"/>
      <c r="R13" s="719"/>
    </row>
    <row r="14" spans="1:19" s="295" customFormat="1" ht="75" x14ac:dyDescent="0.25">
      <c r="A14" s="454">
        <v>4</v>
      </c>
      <c r="B14" s="454">
        <v>1</v>
      </c>
      <c r="C14" s="454">
        <v>4</v>
      </c>
      <c r="D14" s="453">
        <v>2</v>
      </c>
      <c r="E14" s="453" t="s">
        <v>2475</v>
      </c>
      <c r="F14" s="453" t="s">
        <v>2474</v>
      </c>
      <c r="G14" s="453" t="s">
        <v>230</v>
      </c>
      <c r="H14" s="453" t="s">
        <v>2434</v>
      </c>
      <c r="I14" s="79" t="s">
        <v>1571</v>
      </c>
      <c r="J14" s="453" t="s">
        <v>2473</v>
      </c>
      <c r="K14" s="461" t="s">
        <v>2438</v>
      </c>
      <c r="L14" s="461"/>
      <c r="M14" s="455">
        <v>38250.53</v>
      </c>
      <c r="N14" s="454"/>
      <c r="O14" s="455">
        <v>38250.53</v>
      </c>
      <c r="P14" s="455"/>
      <c r="Q14" s="453" t="s">
        <v>2403</v>
      </c>
      <c r="R14" s="453" t="s">
        <v>2402</v>
      </c>
    </row>
    <row r="15" spans="1:19" s="295" customFormat="1" ht="150" x14ac:dyDescent="0.25">
      <c r="A15" s="453">
        <v>5</v>
      </c>
      <c r="B15" s="453">
        <v>1</v>
      </c>
      <c r="C15" s="453">
        <v>4</v>
      </c>
      <c r="D15" s="453">
        <v>2</v>
      </c>
      <c r="E15" s="453" t="s">
        <v>2472</v>
      </c>
      <c r="F15" s="453" t="s">
        <v>2471</v>
      </c>
      <c r="G15" s="453" t="s">
        <v>44</v>
      </c>
      <c r="H15" s="453" t="s">
        <v>2434</v>
      </c>
      <c r="I15" s="454">
        <v>20</v>
      </c>
      <c r="J15" s="453" t="s">
        <v>2470</v>
      </c>
      <c r="K15" s="454" t="s">
        <v>2407</v>
      </c>
      <c r="L15" s="461"/>
      <c r="M15" s="456">
        <v>87012.17</v>
      </c>
      <c r="N15" s="346"/>
      <c r="O15" s="456">
        <v>87012.17</v>
      </c>
      <c r="P15" s="346"/>
      <c r="Q15" s="453" t="s">
        <v>2403</v>
      </c>
      <c r="R15" s="453" t="s">
        <v>2402</v>
      </c>
    </row>
    <row r="16" spans="1:19" s="295" customFormat="1" ht="105" x14ac:dyDescent="0.25">
      <c r="A16" s="453">
        <v>6</v>
      </c>
      <c r="B16" s="453">
        <v>1</v>
      </c>
      <c r="C16" s="453">
        <v>4</v>
      </c>
      <c r="D16" s="453">
        <v>5</v>
      </c>
      <c r="E16" s="453" t="s">
        <v>2469</v>
      </c>
      <c r="F16" s="453" t="s">
        <v>2468</v>
      </c>
      <c r="G16" s="453" t="s">
        <v>197</v>
      </c>
      <c r="H16" s="453" t="s">
        <v>2434</v>
      </c>
      <c r="I16" s="454">
        <v>50</v>
      </c>
      <c r="J16" s="453" t="s">
        <v>2467</v>
      </c>
      <c r="K16" s="454" t="s">
        <v>2452</v>
      </c>
      <c r="L16" s="461"/>
      <c r="M16" s="456"/>
      <c r="N16" s="455">
        <v>7800</v>
      </c>
      <c r="O16" s="456"/>
      <c r="P16" s="455">
        <v>7800</v>
      </c>
      <c r="Q16" s="453" t="s">
        <v>2403</v>
      </c>
      <c r="R16" s="453" t="s">
        <v>2402</v>
      </c>
    </row>
    <row r="17" spans="1:18" s="295" customFormat="1" ht="120" x14ac:dyDescent="0.25">
      <c r="A17" s="453">
        <v>7</v>
      </c>
      <c r="B17" s="453">
        <v>1</v>
      </c>
      <c r="C17" s="453">
        <v>4</v>
      </c>
      <c r="D17" s="453">
        <v>2</v>
      </c>
      <c r="E17" s="453" t="s">
        <v>2466</v>
      </c>
      <c r="F17" s="453" t="s">
        <v>2465</v>
      </c>
      <c r="G17" s="453" t="s">
        <v>55</v>
      </c>
      <c r="H17" s="453" t="s">
        <v>922</v>
      </c>
      <c r="I17" s="454">
        <v>2000</v>
      </c>
      <c r="J17" s="453" t="s">
        <v>2461</v>
      </c>
      <c r="K17" s="454" t="s">
        <v>2407</v>
      </c>
      <c r="L17" s="461"/>
      <c r="M17" s="456">
        <v>8065.12</v>
      </c>
      <c r="N17" s="346"/>
      <c r="O17" s="456">
        <v>8065.12</v>
      </c>
      <c r="P17" s="346"/>
      <c r="Q17" s="453" t="s">
        <v>2403</v>
      </c>
      <c r="R17" s="453" t="s">
        <v>2402</v>
      </c>
    </row>
    <row r="18" spans="1:18" s="295" customFormat="1" ht="252.75" customHeight="1" x14ac:dyDescent="0.25">
      <c r="A18" s="453">
        <v>8</v>
      </c>
      <c r="B18" s="453">
        <v>1</v>
      </c>
      <c r="C18" s="453">
        <v>4</v>
      </c>
      <c r="D18" s="453">
        <v>2</v>
      </c>
      <c r="E18" s="453" t="s">
        <v>2464</v>
      </c>
      <c r="F18" s="453" t="s">
        <v>2463</v>
      </c>
      <c r="G18" s="453" t="s">
        <v>2462</v>
      </c>
      <c r="H18" s="453" t="s">
        <v>2030</v>
      </c>
      <c r="I18" s="454">
        <v>9</v>
      </c>
      <c r="J18" s="453" t="s">
        <v>2461</v>
      </c>
      <c r="K18" s="454" t="s">
        <v>2456</v>
      </c>
      <c r="L18" s="461"/>
      <c r="M18" s="456">
        <v>44100</v>
      </c>
      <c r="N18" s="346"/>
      <c r="O18" s="456">
        <v>44100</v>
      </c>
      <c r="P18" s="346"/>
      <c r="Q18" s="453" t="s">
        <v>2403</v>
      </c>
      <c r="R18" s="453" t="s">
        <v>2402</v>
      </c>
    </row>
    <row r="19" spans="1:18" s="295" customFormat="1" ht="105" x14ac:dyDescent="0.25">
      <c r="A19" s="453">
        <v>9</v>
      </c>
      <c r="B19" s="453">
        <v>1</v>
      </c>
      <c r="C19" s="453">
        <v>4</v>
      </c>
      <c r="D19" s="453">
        <v>2</v>
      </c>
      <c r="E19" s="453" t="s">
        <v>2460</v>
      </c>
      <c r="F19" s="453" t="s">
        <v>2459</v>
      </c>
      <c r="G19" s="453" t="s">
        <v>55</v>
      </c>
      <c r="H19" s="453" t="s">
        <v>922</v>
      </c>
      <c r="I19" s="453">
        <v>2000</v>
      </c>
      <c r="J19" s="453" t="s">
        <v>2458</v>
      </c>
      <c r="K19" s="453" t="s">
        <v>43</v>
      </c>
      <c r="L19" s="453"/>
      <c r="M19" s="456">
        <v>11748.9</v>
      </c>
      <c r="N19" s="456"/>
      <c r="O19" s="456">
        <v>11748.9</v>
      </c>
      <c r="P19" s="453"/>
      <c r="Q19" s="453" t="s">
        <v>2403</v>
      </c>
      <c r="R19" s="453" t="s">
        <v>2402</v>
      </c>
    </row>
    <row r="20" spans="1:18" s="295" customFormat="1" ht="48" customHeight="1" x14ac:dyDescent="0.25">
      <c r="A20" s="719">
        <v>10</v>
      </c>
      <c r="B20" s="719">
        <v>1</v>
      </c>
      <c r="C20" s="719">
        <v>4</v>
      </c>
      <c r="D20" s="719">
        <v>2</v>
      </c>
      <c r="E20" s="719" t="s">
        <v>2457</v>
      </c>
      <c r="F20" s="719" t="s">
        <v>1757</v>
      </c>
      <c r="G20" s="719" t="s">
        <v>2444</v>
      </c>
      <c r="H20" s="453" t="s">
        <v>1318</v>
      </c>
      <c r="I20" s="453">
        <v>2</v>
      </c>
      <c r="J20" s="719" t="s">
        <v>2443</v>
      </c>
      <c r="K20" s="719" t="s">
        <v>2456</v>
      </c>
      <c r="L20" s="630"/>
      <c r="M20" s="753">
        <v>20000</v>
      </c>
      <c r="N20" s="753"/>
      <c r="O20" s="753">
        <v>20000</v>
      </c>
      <c r="P20" s="719"/>
      <c r="Q20" s="719" t="s">
        <v>2403</v>
      </c>
      <c r="R20" s="719" t="s">
        <v>2402</v>
      </c>
    </row>
    <row r="21" spans="1:18" s="295" customFormat="1" ht="48" customHeight="1" x14ac:dyDescent="0.25">
      <c r="A21" s="719"/>
      <c r="B21" s="719"/>
      <c r="C21" s="719"/>
      <c r="D21" s="719"/>
      <c r="E21" s="719"/>
      <c r="F21" s="719"/>
      <c r="G21" s="719"/>
      <c r="H21" s="453" t="s">
        <v>693</v>
      </c>
      <c r="I21" s="453">
        <v>31</v>
      </c>
      <c r="J21" s="719"/>
      <c r="K21" s="719"/>
      <c r="L21" s="656"/>
      <c r="M21" s="753"/>
      <c r="N21" s="753"/>
      <c r="O21" s="753"/>
      <c r="P21" s="719"/>
      <c r="Q21" s="719"/>
      <c r="R21" s="719"/>
    </row>
    <row r="22" spans="1:18" s="295" customFormat="1" ht="84.75" customHeight="1" x14ac:dyDescent="0.25">
      <c r="A22" s="719"/>
      <c r="B22" s="719"/>
      <c r="C22" s="719"/>
      <c r="D22" s="719"/>
      <c r="E22" s="719"/>
      <c r="F22" s="719"/>
      <c r="G22" s="453" t="s">
        <v>920</v>
      </c>
      <c r="H22" s="453" t="s">
        <v>922</v>
      </c>
      <c r="I22" s="453">
        <v>50</v>
      </c>
      <c r="J22" s="719"/>
      <c r="K22" s="719"/>
      <c r="L22" s="631"/>
      <c r="M22" s="753"/>
      <c r="N22" s="753"/>
      <c r="O22" s="753"/>
      <c r="P22" s="719"/>
      <c r="Q22" s="719"/>
      <c r="R22" s="719"/>
    </row>
    <row r="23" spans="1:18" s="295" customFormat="1" ht="105" x14ac:dyDescent="0.25">
      <c r="A23" s="453">
        <v>11</v>
      </c>
      <c r="B23" s="453">
        <v>1</v>
      </c>
      <c r="C23" s="453">
        <v>4</v>
      </c>
      <c r="D23" s="453">
        <v>2</v>
      </c>
      <c r="E23" s="453" t="s">
        <v>2455</v>
      </c>
      <c r="F23" s="453" t="s">
        <v>2454</v>
      </c>
      <c r="G23" s="453" t="s">
        <v>48</v>
      </c>
      <c r="H23" s="453" t="s">
        <v>693</v>
      </c>
      <c r="I23" s="453">
        <v>80</v>
      </c>
      <c r="J23" s="453" t="s">
        <v>2453</v>
      </c>
      <c r="K23" s="453" t="s">
        <v>2407</v>
      </c>
      <c r="L23" s="453" t="s">
        <v>2452</v>
      </c>
      <c r="M23" s="456">
        <v>3636.86</v>
      </c>
      <c r="N23" s="456">
        <v>12000</v>
      </c>
      <c r="O23" s="456">
        <v>3636.86</v>
      </c>
      <c r="P23" s="456">
        <v>12000</v>
      </c>
      <c r="Q23" s="453" t="s">
        <v>2403</v>
      </c>
      <c r="R23" s="453" t="s">
        <v>2402</v>
      </c>
    </row>
    <row r="24" spans="1:18" s="295" customFormat="1" ht="21.75" customHeight="1" x14ac:dyDescent="0.25">
      <c r="A24" s="630">
        <v>12</v>
      </c>
      <c r="B24" s="630">
        <v>1</v>
      </c>
      <c r="C24" s="630">
        <v>4</v>
      </c>
      <c r="D24" s="630">
        <v>2</v>
      </c>
      <c r="E24" s="630" t="s">
        <v>2451</v>
      </c>
      <c r="F24" s="630" t="s">
        <v>2450</v>
      </c>
      <c r="G24" s="819" t="s">
        <v>2449</v>
      </c>
      <c r="H24" s="459" t="s">
        <v>58</v>
      </c>
      <c r="I24" s="459">
        <v>1</v>
      </c>
      <c r="J24" s="630" t="s">
        <v>2448</v>
      </c>
      <c r="K24" s="630"/>
      <c r="L24" s="630" t="s">
        <v>2412</v>
      </c>
      <c r="M24" s="717"/>
      <c r="N24" s="717">
        <v>27640</v>
      </c>
      <c r="O24" s="717"/>
      <c r="P24" s="717">
        <v>27640</v>
      </c>
      <c r="Q24" s="630" t="s">
        <v>2403</v>
      </c>
      <c r="R24" s="630" t="s">
        <v>2402</v>
      </c>
    </row>
    <row r="25" spans="1:18" s="295" customFormat="1" ht="30" x14ac:dyDescent="0.25">
      <c r="A25" s="656"/>
      <c r="B25" s="656"/>
      <c r="C25" s="656"/>
      <c r="D25" s="656"/>
      <c r="E25" s="656"/>
      <c r="F25" s="656"/>
      <c r="G25" s="825"/>
      <c r="H25" s="459" t="s">
        <v>332</v>
      </c>
      <c r="I25" s="459">
        <v>50</v>
      </c>
      <c r="J25" s="656"/>
      <c r="K25" s="656"/>
      <c r="L25" s="656"/>
      <c r="M25" s="733"/>
      <c r="N25" s="733"/>
      <c r="O25" s="733"/>
      <c r="P25" s="733"/>
      <c r="Q25" s="656"/>
      <c r="R25" s="656"/>
    </row>
    <row r="26" spans="1:18" s="295" customFormat="1" x14ac:dyDescent="0.25">
      <c r="A26" s="656"/>
      <c r="B26" s="656"/>
      <c r="C26" s="656"/>
      <c r="D26" s="656"/>
      <c r="E26" s="656"/>
      <c r="F26" s="656"/>
      <c r="G26" s="825"/>
      <c r="H26" s="819" t="s">
        <v>2447</v>
      </c>
      <c r="I26" s="819">
        <v>5</v>
      </c>
      <c r="J26" s="656"/>
      <c r="K26" s="656"/>
      <c r="L26" s="656"/>
      <c r="M26" s="733"/>
      <c r="N26" s="733"/>
      <c r="O26" s="733"/>
      <c r="P26" s="733"/>
      <c r="Q26" s="656"/>
      <c r="R26" s="656"/>
    </row>
    <row r="27" spans="1:18" s="295" customFormat="1" ht="53.25" customHeight="1" x14ac:dyDescent="0.25">
      <c r="A27" s="656"/>
      <c r="B27" s="656"/>
      <c r="C27" s="656"/>
      <c r="D27" s="656"/>
      <c r="E27" s="656"/>
      <c r="F27" s="656"/>
      <c r="G27" s="820"/>
      <c r="H27" s="820"/>
      <c r="I27" s="820"/>
      <c r="J27" s="656"/>
      <c r="K27" s="656"/>
      <c r="L27" s="656"/>
      <c r="M27" s="733"/>
      <c r="N27" s="733"/>
      <c r="O27" s="733"/>
      <c r="P27" s="733"/>
      <c r="Q27" s="656"/>
      <c r="R27" s="656"/>
    </row>
    <row r="28" spans="1:18" s="295" customFormat="1" ht="168" customHeight="1" x14ac:dyDescent="0.25">
      <c r="A28" s="631"/>
      <c r="B28" s="631"/>
      <c r="C28" s="631"/>
      <c r="D28" s="631"/>
      <c r="E28" s="631"/>
      <c r="F28" s="631"/>
      <c r="G28" s="453" t="s">
        <v>2446</v>
      </c>
      <c r="H28" s="447" t="s">
        <v>58</v>
      </c>
      <c r="I28" s="79" t="s">
        <v>41</v>
      </c>
      <c r="J28" s="631"/>
      <c r="K28" s="631"/>
      <c r="L28" s="631"/>
      <c r="M28" s="718"/>
      <c r="N28" s="718"/>
      <c r="O28" s="718"/>
      <c r="P28" s="718"/>
      <c r="Q28" s="631"/>
      <c r="R28" s="631"/>
    </row>
    <row r="29" spans="1:18" s="295" customFormat="1" ht="84.75" customHeight="1" x14ac:dyDescent="0.25">
      <c r="A29" s="630">
        <v>13</v>
      </c>
      <c r="B29" s="630">
        <v>1</v>
      </c>
      <c r="C29" s="630">
        <v>4</v>
      </c>
      <c r="D29" s="630">
        <v>2</v>
      </c>
      <c r="E29" s="630" t="s">
        <v>2098</v>
      </c>
      <c r="F29" s="630" t="s">
        <v>2445</v>
      </c>
      <c r="G29" s="630" t="s">
        <v>2444</v>
      </c>
      <c r="H29" s="321" t="s">
        <v>1318</v>
      </c>
      <c r="I29" s="453">
        <v>16</v>
      </c>
      <c r="J29" s="630" t="s">
        <v>2443</v>
      </c>
      <c r="K29" s="827"/>
      <c r="L29" s="630" t="s">
        <v>2442</v>
      </c>
      <c r="M29" s="717"/>
      <c r="N29" s="1095">
        <v>140000</v>
      </c>
      <c r="O29" s="753"/>
      <c r="P29" s="753">
        <v>140000</v>
      </c>
      <c r="Q29" s="719" t="s">
        <v>2403</v>
      </c>
      <c r="R29" s="719" t="s">
        <v>2402</v>
      </c>
    </row>
    <row r="30" spans="1:18" s="295" customFormat="1" ht="117" customHeight="1" x14ac:dyDescent="0.25">
      <c r="A30" s="631"/>
      <c r="B30" s="631"/>
      <c r="C30" s="631"/>
      <c r="D30" s="631"/>
      <c r="E30" s="631"/>
      <c r="F30" s="631"/>
      <c r="G30" s="631"/>
      <c r="H30" s="453" t="s">
        <v>1344</v>
      </c>
      <c r="I30" s="590">
        <v>8</v>
      </c>
      <c r="J30" s="631"/>
      <c r="K30" s="829"/>
      <c r="L30" s="631"/>
      <c r="M30" s="718"/>
      <c r="N30" s="1096"/>
      <c r="O30" s="753"/>
      <c r="P30" s="753"/>
      <c r="Q30" s="719"/>
      <c r="R30" s="719"/>
    </row>
    <row r="31" spans="1:18" s="295" customFormat="1" ht="147.75" customHeight="1" x14ac:dyDescent="0.25">
      <c r="A31" s="453">
        <v>14</v>
      </c>
      <c r="B31" s="453">
        <v>1</v>
      </c>
      <c r="C31" s="453">
        <v>4</v>
      </c>
      <c r="D31" s="453">
        <v>2</v>
      </c>
      <c r="E31" s="460" t="s">
        <v>2441</v>
      </c>
      <c r="F31" s="453" t="s">
        <v>2440</v>
      </c>
      <c r="G31" s="453" t="s">
        <v>230</v>
      </c>
      <c r="H31" s="453" t="s">
        <v>693</v>
      </c>
      <c r="I31" s="453">
        <v>16</v>
      </c>
      <c r="J31" s="453" t="s">
        <v>2439</v>
      </c>
      <c r="K31" s="453"/>
      <c r="L31" s="453" t="s">
        <v>2438</v>
      </c>
      <c r="M31" s="456"/>
      <c r="N31" s="456">
        <v>28500</v>
      </c>
      <c r="O31" s="456"/>
      <c r="P31" s="456">
        <v>28500</v>
      </c>
      <c r="Q31" s="453" t="s">
        <v>2403</v>
      </c>
      <c r="R31" s="453" t="s">
        <v>2402</v>
      </c>
    </row>
    <row r="32" spans="1:18" s="295" customFormat="1" ht="22.5" customHeight="1" x14ac:dyDescent="0.25">
      <c r="A32" s="719">
        <v>15</v>
      </c>
      <c r="B32" s="719">
        <v>1</v>
      </c>
      <c r="C32" s="719">
        <v>4</v>
      </c>
      <c r="D32" s="719">
        <v>2</v>
      </c>
      <c r="E32" s="719" t="s">
        <v>2437</v>
      </c>
      <c r="F32" s="719" t="s">
        <v>2436</v>
      </c>
      <c r="G32" s="630" t="s">
        <v>2435</v>
      </c>
      <c r="H32" s="719" t="s">
        <v>2434</v>
      </c>
      <c r="I32" s="822" t="s">
        <v>2431</v>
      </c>
      <c r="J32" s="1086" t="s">
        <v>2426</v>
      </c>
      <c r="K32" s="719"/>
      <c r="L32" s="719" t="s">
        <v>2412</v>
      </c>
      <c r="M32" s="719"/>
      <c r="N32" s="753">
        <v>108820</v>
      </c>
      <c r="O32" s="719"/>
      <c r="P32" s="753">
        <v>108820</v>
      </c>
      <c r="Q32" s="719" t="s">
        <v>2403</v>
      </c>
      <c r="R32" s="719" t="s">
        <v>2402</v>
      </c>
    </row>
    <row r="33" spans="1:18" s="295" customFormat="1" ht="22.5" customHeight="1" x14ac:dyDescent="0.25">
      <c r="A33" s="719"/>
      <c r="B33" s="719"/>
      <c r="C33" s="719"/>
      <c r="D33" s="719"/>
      <c r="E33" s="719"/>
      <c r="F33" s="719"/>
      <c r="G33" s="631"/>
      <c r="H33" s="719"/>
      <c r="I33" s="824"/>
      <c r="J33" s="1094"/>
      <c r="K33" s="719"/>
      <c r="L33" s="719"/>
      <c r="M33" s="719"/>
      <c r="N33" s="753"/>
      <c r="O33" s="719"/>
      <c r="P33" s="753"/>
      <c r="Q33" s="719"/>
      <c r="R33" s="719"/>
    </row>
    <row r="34" spans="1:18" s="295" customFormat="1" ht="22.5" customHeight="1" x14ac:dyDescent="0.25">
      <c r="A34" s="719"/>
      <c r="B34" s="719"/>
      <c r="C34" s="719"/>
      <c r="D34" s="719"/>
      <c r="E34" s="719"/>
      <c r="F34" s="719"/>
      <c r="G34" s="453" t="s">
        <v>2433</v>
      </c>
      <c r="H34" s="719"/>
      <c r="I34" s="79" t="s">
        <v>168</v>
      </c>
      <c r="J34" s="1094"/>
      <c r="K34" s="719"/>
      <c r="L34" s="719"/>
      <c r="M34" s="719"/>
      <c r="N34" s="753"/>
      <c r="O34" s="719"/>
      <c r="P34" s="753"/>
      <c r="Q34" s="719"/>
      <c r="R34" s="719"/>
    </row>
    <row r="35" spans="1:18" s="295" customFormat="1" ht="22.5" customHeight="1" x14ac:dyDescent="0.25">
      <c r="A35" s="719"/>
      <c r="B35" s="719"/>
      <c r="C35" s="719"/>
      <c r="D35" s="719"/>
      <c r="E35" s="719"/>
      <c r="F35" s="719"/>
      <c r="G35" s="719" t="s">
        <v>2432</v>
      </c>
      <c r="H35" s="719"/>
      <c r="I35" s="1093" t="s">
        <v>2431</v>
      </c>
      <c r="J35" s="1094"/>
      <c r="K35" s="719"/>
      <c r="L35" s="719"/>
      <c r="M35" s="719"/>
      <c r="N35" s="753"/>
      <c r="O35" s="719"/>
      <c r="P35" s="753"/>
      <c r="Q35" s="719"/>
      <c r="R35" s="719"/>
    </row>
    <row r="36" spans="1:18" s="295" customFormat="1" ht="22.5" customHeight="1" x14ac:dyDescent="0.25">
      <c r="A36" s="719"/>
      <c r="B36" s="719"/>
      <c r="C36" s="719"/>
      <c r="D36" s="719"/>
      <c r="E36" s="719"/>
      <c r="F36" s="719"/>
      <c r="G36" s="719"/>
      <c r="H36" s="719"/>
      <c r="I36" s="1093"/>
      <c r="J36" s="1094"/>
      <c r="K36" s="719"/>
      <c r="L36" s="719"/>
      <c r="M36" s="719"/>
      <c r="N36" s="753"/>
      <c r="O36" s="719"/>
      <c r="P36" s="753"/>
      <c r="Q36" s="719"/>
      <c r="R36" s="719"/>
    </row>
    <row r="37" spans="1:18" s="295" customFormat="1" ht="93" customHeight="1" x14ac:dyDescent="0.25">
      <c r="A37" s="719"/>
      <c r="B37" s="719"/>
      <c r="C37" s="719"/>
      <c r="D37" s="719"/>
      <c r="E37" s="719"/>
      <c r="F37" s="719"/>
      <c r="G37" s="453" t="s">
        <v>1312</v>
      </c>
      <c r="H37" s="719"/>
      <c r="I37" s="79" t="s">
        <v>232</v>
      </c>
      <c r="J37" s="1087"/>
      <c r="K37" s="719"/>
      <c r="L37" s="719"/>
      <c r="M37" s="719"/>
      <c r="N37" s="753"/>
      <c r="O37" s="719"/>
      <c r="P37" s="753"/>
      <c r="Q37" s="719"/>
      <c r="R37" s="719"/>
    </row>
    <row r="38" spans="1:18" s="295" customFormat="1" ht="45.75" customHeight="1" x14ac:dyDescent="0.25">
      <c r="A38" s="827">
        <v>16</v>
      </c>
      <c r="B38" s="719">
        <v>1</v>
      </c>
      <c r="C38" s="630">
        <v>4</v>
      </c>
      <c r="D38" s="1086">
        <v>2</v>
      </c>
      <c r="E38" s="630" t="s">
        <v>2430</v>
      </c>
      <c r="F38" s="630" t="s">
        <v>2429</v>
      </c>
      <c r="G38" s="453" t="s">
        <v>230</v>
      </c>
      <c r="H38" s="453" t="s">
        <v>693</v>
      </c>
      <c r="I38" s="453">
        <v>80</v>
      </c>
      <c r="J38" s="630" t="s">
        <v>2426</v>
      </c>
      <c r="K38" s="630"/>
      <c r="L38" s="630" t="s">
        <v>2407</v>
      </c>
      <c r="M38" s="630"/>
      <c r="N38" s="1089">
        <v>90000</v>
      </c>
      <c r="O38" s="1091"/>
      <c r="P38" s="1089">
        <v>90000</v>
      </c>
      <c r="Q38" s="630" t="s">
        <v>2403</v>
      </c>
      <c r="R38" s="839" t="s">
        <v>2402</v>
      </c>
    </row>
    <row r="39" spans="1:18" s="295" customFormat="1" ht="52.5" customHeight="1" x14ac:dyDescent="0.25">
      <c r="A39" s="829"/>
      <c r="B39" s="719"/>
      <c r="C39" s="631"/>
      <c r="D39" s="1087"/>
      <c r="E39" s="631"/>
      <c r="F39" s="631"/>
      <c r="G39" s="321" t="s">
        <v>44</v>
      </c>
      <c r="H39" s="453" t="s">
        <v>693</v>
      </c>
      <c r="I39" s="453">
        <v>30</v>
      </c>
      <c r="J39" s="631"/>
      <c r="K39" s="631"/>
      <c r="L39" s="631"/>
      <c r="M39" s="631"/>
      <c r="N39" s="1090"/>
      <c r="O39" s="1092"/>
      <c r="P39" s="1090"/>
      <c r="Q39" s="631"/>
      <c r="R39" s="1088"/>
    </row>
    <row r="40" spans="1:18" s="295" customFormat="1" ht="53.25" customHeight="1" x14ac:dyDescent="0.25">
      <c r="A40" s="630">
        <v>17</v>
      </c>
      <c r="B40" s="630">
        <v>1</v>
      </c>
      <c r="C40" s="630">
        <v>4</v>
      </c>
      <c r="D40" s="630">
        <v>2</v>
      </c>
      <c r="E40" s="819" t="s">
        <v>2428</v>
      </c>
      <c r="F40" s="630" t="s">
        <v>2427</v>
      </c>
      <c r="G40" s="1084" t="s">
        <v>44</v>
      </c>
      <c r="H40" s="819" t="s">
        <v>693</v>
      </c>
      <c r="I40" s="636">
        <v>20</v>
      </c>
      <c r="J40" s="819" t="s">
        <v>2426</v>
      </c>
      <c r="K40" s="630"/>
      <c r="L40" s="630" t="s">
        <v>2407</v>
      </c>
      <c r="M40" s="630"/>
      <c r="N40" s="717">
        <v>22370</v>
      </c>
      <c r="O40" s="630"/>
      <c r="P40" s="717">
        <v>22370</v>
      </c>
      <c r="Q40" s="630" t="s">
        <v>2403</v>
      </c>
      <c r="R40" s="630" t="s">
        <v>2402</v>
      </c>
    </row>
    <row r="41" spans="1:18" s="295" customFormat="1" ht="82.5" customHeight="1" x14ac:dyDescent="0.25">
      <c r="A41" s="631"/>
      <c r="B41" s="631"/>
      <c r="C41" s="631"/>
      <c r="D41" s="631"/>
      <c r="E41" s="820"/>
      <c r="F41" s="631"/>
      <c r="G41" s="1085"/>
      <c r="H41" s="820"/>
      <c r="I41" s="637"/>
      <c r="J41" s="820"/>
      <c r="K41" s="631"/>
      <c r="L41" s="631"/>
      <c r="M41" s="631"/>
      <c r="N41" s="718"/>
      <c r="O41" s="631"/>
      <c r="P41" s="718"/>
      <c r="Q41" s="631"/>
      <c r="R41" s="631"/>
    </row>
    <row r="42" spans="1:18" s="295" customFormat="1" ht="49.5" customHeight="1" x14ac:dyDescent="0.25">
      <c r="A42" s="719">
        <v>18</v>
      </c>
      <c r="B42" s="719">
        <v>1</v>
      </c>
      <c r="C42" s="719">
        <v>4</v>
      </c>
      <c r="D42" s="719">
        <v>2</v>
      </c>
      <c r="E42" s="719" t="s">
        <v>2425</v>
      </c>
      <c r="F42" s="719" t="s">
        <v>2424</v>
      </c>
      <c r="G42" s="630" t="s">
        <v>57</v>
      </c>
      <c r="H42" s="453" t="s">
        <v>58</v>
      </c>
      <c r="I42" s="453">
        <v>1</v>
      </c>
      <c r="J42" s="719" t="s">
        <v>2423</v>
      </c>
      <c r="K42" s="719"/>
      <c r="L42" s="719" t="s">
        <v>2407</v>
      </c>
      <c r="M42" s="719"/>
      <c r="N42" s="753">
        <v>15000</v>
      </c>
      <c r="O42" s="719"/>
      <c r="P42" s="753">
        <v>15000</v>
      </c>
      <c r="Q42" s="719" t="s">
        <v>2403</v>
      </c>
      <c r="R42" s="719" t="s">
        <v>2402</v>
      </c>
    </row>
    <row r="43" spans="1:18" s="295" customFormat="1" ht="91.5" customHeight="1" x14ac:dyDescent="0.25">
      <c r="A43" s="719"/>
      <c r="B43" s="719"/>
      <c r="C43" s="719"/>
      <c r="D43" s="719"/>
      <c r="E43" s="719"/>
      <c r="F43" s="719"/>
      <c r="G43" s="631"/>
      <c r="H43" s="453" t="s">
        <v>2422</v>
      </c>
      <c r="I43" s="453">
        <v>50</v>
      </c>
      <c r="J43" s="719"/>
      <c r="K43" s="719"/>
      <c r="L43" s="719"/>
      <c r="M43" s="719"/>
      <c r="N43" s="753"/>
      <c r="O43" s="719"/>
      <c r="P43" s="753"/>
      <c r="Q43" s="719"/>
      <c r="R43" s="719"/>
    </row>
    <row r="44" spans="1:18" s="295" customFormat="1" ht="99.75" customHeight="1" x14ac:dyDescent="0.25">
      <c r="A44" s="453">
        <v>19</v>
      </c>
      <c r="B44" s="453">
        <v>1</v>
      </c>
      <c r="C44" s="453">
        <v>4</v>
      </c>
      <c r="D44" s="453">
        <v>2</v>
      </c>
      <c r="E44" s="447" t="s">
        <v>2421</v>
      </c>
      <c r="F44" s="453" t="s">
        <v>2420</v>
      </c>
      <c r="G44" s="453" t="s">
        <v>44</v>
      </c>
      <c r="H44" s="453" t="s">
        <v>693</v>
      </c>
      <c r="I44" s="453">
        <v>25</v>
      </c>
      <c r="J44" s="453" t="s">
        <v>2419</v>
      </c>
      <c r="K44" s="453"/>
      <c r="L44" s="453" t="s">
        <v>2412</v>
      </c>
      <c r="M44" s="456"/>
      <c r="N44" s="456">
        <v>40000</v>
      </c>
      <c r="O44" s="456"/>
      <c r="P44" s="456">
        <v>40000</v>
      </c>
      <c r="Q44" s="453" t="s">
        <v>2403</v>
      </c>
      <c r="R44" s="453" t="s">
        <v>2402</v>
      </c>
    </row>
    <row r="45" spans="1:18" s="295" customFormat="1" ht="205.5" customHeight="1" x14ac:dyDescent="0.25">
      <c r="A45" s="453">
        <v>20</v>
      </c>
      <c r="B45" s="453">
        <v>1</v>
      </c>
      <c r="C45" s="453">
        <v>4</v>
      </c>
      <c r="D45" s="453">
        <v>5</v>
      </c>
      <c r="E45" s="454" t="s">
        <v>2418</v>
      </c>
      <c r="F45" s="453" t="s">
        <v>2417</v>
      </c>
      <c r="G45" s="453" t="s">
        <v>44</v>
      </c>
      <c r="H45" s="453" t="s">
        <v>693</v>
      </c>
      <c r="I45" s="453">
        <v>30</v>
      </c>
      <c r="J45" s="453" t="s">
        <v>2416</v>
      </c>
      <c r="K45" s="453"/>
      <c r="L45" s="453" t="s">
        <v>2407</v>
      </c>
      <c r="M45" s="456"/>
      <c r="N45" s="456">
        <v>34854</v>
      </c>
      <c r="O45" s="456"/>
      <c r="P45" s="456">
        <v>34854</v>
      </c>
      <c r="Q45" s="453" t="s">
        <v>2403</v>
      </c>
      <c r="R45" s="453" t="s">
        <v>2402</v>
      </c>
    </row>
    <row r="46" spans="1:18" s="295" customFormat="1" ht="82.5" customHeight="1" x14ac:dyDescent="0.25">
      <c r="A46" s="453">
        <v>21</v>
      </c>
      <c r="B46" s="453">
        <v>1</v>
      </c>
      <c r="C46" s="453">
        <v>4</v>
      </c>
      <c r="D46" s="453">
        <v>2</v>
      </c>
      <c r="E46" s="368" t="s">
        <v>2415</v>
      </c>
      <c r="F46" s="453" t="s">
        <v>2414</v>
      </c>
      <c r="G46" s="453" t="s">
        <v>197</v>
      </c>
      <c r="H46" s="453" t="s">
        <v>693</v>
      </c>
      <c r="I46" s="453">
        <v>60</v>
      </c>
      <c r="J46" s="453" t="s">
        <v>2413</v>
      </c>
      <c r="K46" s="453"/>
      <c r="L46" s="453" t="s">
        <v>2412</v>
      </c>
      <c r="M46" s="456"/>
      <c r="N46" s="456">
        <v>17293.8</v>
      </c>
      <c r="O46" s="456"/>
      <c r="P46" s="456">
        <v>17293.8</v>
      </c>
      <c r="Q46" s="453" t="s">
        <v>2403</v>
      </c>
      <c r="R46" s="453" t="s">
        <v>2402</v>
      </c>
    </row>
    <row r="47" spans="1:18" s="295" customFormat="1" ht="164.25" customHeight="1" x14ac:dyDescent="0.25">
      <c r="A47" s="453">
        <v>22</v>
      </c>
      <c r="B47" s="453">
        <v>1</v>
      </c>
      <c r="C47" s="453">
        <v>4</v>
      </c>
      <c r="D47" s="453">
        <v>2</v>
      </c>
      <c r="E47" s="591" t="s">
        <v>2411</v>
      </c>
      <c r="F47" s="453" t="s">
        <v>2410</v>
      </c>
      <c r="G47" s="453" t="s">
        <v>2409</v>
      </c>
      <c r="H47" s="453" t="s">
        <v>693</v>
      </c>
      <c r="I47" s="453">
        <v>50</v>
      </c>
      <c r="J47" s="453" t="s">
        <v>2408</v>
      </c>
      <c r="K47" s="453"/>
      <c r="L47" s="453" t="s">
        <v>2407</v>
      </c>
      <c r="M47" s="456"/>
      <c r="N47" s="456">
        <v>7000</v>
      </c>
      <c r="O47" s="456"/>
      <c r="P47" s="456">
        <v>7000</v>
      </c>
      <c r="Q47" s="453" t="s">
        <v>2403</v>
      </c>
      <c r="R47" s="453" t="s">
        <v>2402</v>
      </c>
    </row>
    <row r="48" spans="1:18" s="295" customFormat="1" ht="129.75" customHeight="1" x14ac:dyDescent="0.25">
      <c r="A48" s="453">
        <v>23</v>
      </c>
      <c r="B48" s="453">
        <v>1</v>
      </c>
      <c r="C48" s="453">
        <v>4</v>
      </c>
      <c r="D48" s="453">
        <v>2</v>
      </c>
      <c r="E48" s="368" t="s">
        <v>2406</v>
      </c>
      <c r="F48" s="453" t="s">
        <v>2405</v>
      </c>
      <c r="G48" s="453" t="s">
        <v>1116</v>
      </c>
      <c r="H48" s="453" t="s">
        <v>2030</v>
      </c>
      <c r="I48" s="453">
        <v>12</v>
      </c>
      <c r="J48" s="453" t="s">
        <v>2404</v>
      </c>
      <c r="K48" s="453"/>
      <c r="L48" s="453" t="s">
        <v>45</v>
      </c>
      <c r="M48" s="456"/>
      <c r="N48" s="456">
        <v>20000</v>
      </c>
      <c r="O48" s="456"/>
      <c r="P48" s="456">
        <v>20000</v>
      </c>
      <c r="Q48" s="453" t="s">
        <v>2403</v>
      </c>
      <c r="R48" s="453" t="s">
        <v>2402</v>
      </c>
    </row>
    <row r="50" spans="13:18" ht="15.75" x14ac:dyDescent="0.25">
      <c r="M50" s="903"/>
      <c r="N50" s="904" t="s">
        <v>35</v>
      </c>
      <c r="O50" s="904"/>
      <c r="P50" s="904"/>
    </row>
    <row r="51" spans="13:18" x14ac:dyDescent="0.25">
      <c r="M51" s="903"/>
      <c r="N51" s="194" t="s">
        <v>36</v>
      </c>
      <c r="O51" s="903" t="s">
        <v>37</v>
      </c>
      <c r="P51" s="903"/>
      <c r="R51" s="276"/>
    </row>
    <row r="52" spans="13:18" x14ac:dyDescent="0.25">
      <c r="M52" s="903"/>
      <c r="N52" s="194"/>
      <c r="O52" s="194">
        <v>2020</v>
      </c>
      <c r="P52" s="194">
        <v>2021</v>
      </c>
      <c r="R52" s="13"/>
    </row>
    <row r="53" spans="13:18" x14ac:dyDescent="0.25">
      <c r="M53" s="191" t="s">
        <v>2931</v>
      </c>
      <c r="N53" s="56">
        <v>23</v>
      </c>
      <c r="O53" s="109">
        <v>273560.51</v>
      </c>
      <c r="P53" s="109">
        <v>598277.80000000005</v>
      </c>
      <c r="Q53" s="276"/>
    </row>
    <row r="54" spans="13:18" x14ac:dyDescent="0.25">
      <c r="O54" s="276"/>
      <c r="P54" s="13"/>
    </row>
  </sheetData>
  <mergeCells count="168">
    <mergeCell ref="A2:R2"/>
    <mergeCell ref="A4:A5"/>
    <mergeCell ref="B4:B5"/>
    <mergeCell ref="C4:C5"/>
    <mergeCell ref="D4:D5"/>
    <mergeCell ref="M4:N4"/>
    <mergeCell ref="O4:P4"/>
    <mergeCell ref="Q4:Q5"/>
    <mergeCell ref="E4:E5"/>
    <mergeCell ref="F4:F5"/>
    <mergeCell ref="G4:G5"/>
    <mergeCell ref="H4:I4"/>
    <mergeCell ref="J4:J5"/>
    <mergeCell ref="K4:L4"/>
    <mergeCell ref="A7:A10"/>
    <mergeCell ref="B7:B10"/>
    <mergeCell ref="C7:C10"/>
    <mergeCell ref="D7:D10"/>
    <mergeCell ref="E7:E10"/>
    <mergeCell ref="R4:R5"/>
    <mergeCell ref="J7:J10"/>
    <mergeCell ref="K7:K10"/>
    <mergeCell ref="L7:L10"/>
    <mergeCell ref="M7:M10"/>
    <mergeCell ref="N7:N10"/>
    <mergeCell ref="O7:O10"/>
    <mergeCell ref="P7:P10"/>
    <mergeCell ref="R7:R10"/>
    <mergeCell ref="Q7:Q10"/>
    <mergeCell ref="F7:F10"/>
    <mergeCell ref="H7:H10"/>
    <mergeCell ref="A12:A13"/>
    <mergeCell ref="B12:B13"/>
    <mergeCell ref="C12:C13"/>
    <mergeCell ref="D12:D13"/>
    <mergeCell ref="E12:E13"/>
    <mergeCell ref="F12:F13"/>
    <mergeCell ref="J12:J13"/>
    <mergeCell ref="K12:K13"/>
    <mergeCell ref="Q12:Q13"/>
    <mergeCell ref="F20:F22"/>
    <mergeCell ref="G20:G21"/>
    <mergeCell ref="F24:F28"/>
    <mergeCell ref="G24:G27"/>
    <mergeCell ref="J24:J28"/>
    <mergeCell ref="R12:R13"/>
    <mergeCell ref="L12:L13"/>
    <mergeCell ref="M12:M13"/>
    <mergeCell ref="N12:N13"/>
    <mergeCell ref="O12:O13"/>
    <mergeCell ref="P12:P13"/>
    <mergeCell ref="N20:N22"/>
    <mergeCell ref="O20:O22"/>
    <mergeCell ref="M24:M28"/>
    <mergeCell ref="P20:P22"/>
    <mergeCell ref="Q20:Q22"/>
    <mergeCell ref="R20:R22"/>
    <mergeCell ref="Q24:Q28"/>
    <mergeCell ref="R24:R28"/>
    <mergeCell ref="K20:K22"/>
    <mergeCell ref="L20:L22"/>
    <mergeCell ref="M20:M22"/>
    <mergeCell ref="D24:D28"/>
    <mergeCell ref="E24:E28"/>
    <mergeCell ref="H26:H27"/>
    <mergeCell ref="I26:I27"/>
    <mergeCell ref="A29:A30"/>
    <mergeCell ref="B29:B30"/>
    <mergeCell ref="C29:C30"/>
    <mergeCell ref="D29:D30"/>
    <mergeCell ref="E29:E30"/>
    <mergeCell ref="A20:A22"/>
    <mergeCell ref="B20:B22"/>
    <mergeCell ref="J20:J22"/>
    <mergeCell ref="C20:C22"/>
    <mergeCell ref="D20:D22"/>
    <mergeCell ref="E20:E22"/>
    <mergeCell ref="R29:R30"/>
    <mergeCell ref="M29:M30"/>
    <mergeCell ref="N29:N30"/>
    <mergeCell ref="O29:O30"/>
    <mergeCell ref="P29:P30"/>
    <mergeCell ref="N24:N28"/>
    <mergeCell ref="O24:O28"/>
    <mergeCell ref="P24:P28"/>
    <mergeCell ref="K29:K30"/>
    <mergeCell ref="L24:L28"/>
    <mergeCell ref="L29:L30"/>
    <mergeCell ref="K24:K28"/>
    <mergeCell ref="F29:F30"/>
    <mergeCell ref="G29:G30"/>
    <mergeCell ref="J29:J30"/>
    <mergeCell ref="A24:A28"/>
    <mergeCell ref="B24:B28"/>
    <mergeCell ref="C24:C28"/>
    <mergeCell ref="A32:A37"/>
    <mergeCell ref="B32:B37"/>
    <mergeCell ref="C32:C37"/>
    <mergeCell ref="D32:D37"/>
    <mergeCell ref="E32:E37"/>
    <mergeCell ref="Q29:Q30"/>
    <mergeCell ref="E38:E39"/>
    <mergeCell ref="F38:F39"/>
    <mergeCell ref="J38:J39"/>
    <mergeCell ref="K38:K39"/>
    <mergeCell ref="L38:L39"/>
    <mergeCell ref="M38:M39"/>
    <mergeCell ref="P32:P37"/>
    <mergeCell ref="Q32:Q37"/>
    <mergeCell ref="L32:L37"/>
    <mergeCell ref="M32:M37"/>
    <mergeCell ref="G35:G36"/>
    <mergeCell ref="I35:I36"/>
    <mergeCell ref="F32:F37"/>
    <mergeCell ref="G32:G33"/>
    <mergeCell ref="H32:H37"/>
    <mergeCell ref="I32:I33"/>
    <mergeCell ref="J32:J37"/>
    <mergeCell ref="K32:K37"/>
    <mergeCell ref="R32:R37"/>
    <mergeCell ref="N32:N37"/>
    <mergeCell ref="O32:O37"/>
    <mergeCell ref="A38:A39"/>
    <mergeCell ref="B38:B39"/>
    <mergeCell ref="C38:C39"/>
    <mergeCell ref="D38:D39"/>
    <mergeCell ref="Q40:Q41"/>
    <mergeCell ref="R40:R41"/>
    <mergeCell ref="Q38:Q39"/>
    <mergeCell ref="R38:R39"/>
    <mergeCell ref="N38:N39"/>
    <mergeCell ref="O38:O39"/>
    <mergeCell ref="P38:P39"/>
    <mergeCell ref="A40:A41"/>
    <mergeCell ref="B40:B41"/>
    <mergeCell ref="I40:I41"/>
    <mergeCell ref="J40:J41"/>
    <mergeCell ref="K40:K41"/>
    <mergeCell ref="L40:L41"/>
    <mergeCell ref="M40:M41"/>
    <mergeCell ref="C40:C41"/>
    <mergeCell ref="D40:D41"/>
    <mergeCell ref="E40:E41"/>
    <mergeCell ref="F40:F41"/>
    <mergeCell ref="G40:G41"/>
    <mergeCell ref="H40:H41"/>
    <mergeCell ref="N40:N41"/>
    <mergeCell ref="O40:O41"/>
    <mergeCell ref="P40:P41"/>
    <mergeCell ref="A42:A43"/>
    <mergeCell ref="B42:B43"/>
    <mergeCell ref="C42:C43"/>
    <mergeCell ref="D42:D43"/>
    <mergeCell ref="E42:E43"/>
    <mergeCell ref="F42:F43"/>
    <mergeCell ref="G42:G43"/>
    <mergeCell ref="J42:J43"/>
    <mergeCell ref="K42:K43"/>
    <mergeCell ref="M50:M52"/>
    <mergeCell ref="N50:P50"/>
    <mergeCell ref="O51:P51"/>
    <mergeCell ref="R42:R43"/>
    <mergeCell ref="L42:L43"/>
    <mergeCell ref="M42:M43"/>
    <mergeCell ref="N42:N43"/>
    <mergeCell ref="O42:O43"/>
    <mergeCell ref="P42:P43"/>
    <mergeCell ref="Q42:Q4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DB524-4779-4864-B797-5FF8D9AE41B1}">
  <dimension ref="A2:IO89"/>
  <sheetViews>
    <sheetView topLeftCell="A74" zoomScale="70" zoomScaleNormal="70" workbookViewId="0">
      <selection activeCell="A88" sqref="A88"/>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88.42578125" style="41" customWidth="1"/>
    <col min="7" max="7" width="35.7109375" style="41" customWidth="1"/>
    <col min="8" max="8" width="18" style="41" customWidth="1"/>
    <col min="9" max="9" width="19.85546875" style="41" customWidth="1"/>
    <col min="10" max="10" width="39.7109375" style="41" customWidth="1"/>
    <col min="11" max="11" width="12.140625" style="41" customWidth="1"/>
    <col min="12" max="12" width="12.7109375" style="41" customWidth="1"/>
    <col min="13" max="13" width="17.85546875" style="41" customWidth="1"/>
    <col min="14" max="14" width="17.28515625" style="41" customWidth="1"/>
    <col min="15" max="15" width="18.28515625" style="41" customWidth="1"/>
    <col min="16"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249" x14ac:dyDescent="0.25">
      <c r="A2" s="49" t="s">
        <v>2907</v>
      </c>
      <c r="F2" s="8"/>
    </row>
    <row r="3" spans="1:249" x14ac:dyDescent="0.25">
      <c r="M3" s="2"/>
      <c r="N3" s="2"/>
      <c r="O3" s="2"/>
      <c r="P3" s="2"/>
    </row>
    <row r="4" spans="1:249" s="4" customFormat="1" ht="47.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249" s="4" customForma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249" s="4" customFormat="1" ht="15.75" customHeigh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249" s="284" customFormat="1" ht="36.75" customHeight="1" x14ac:dyDescent="0.25">
      <c r="A7" s="1126">
        <v>1</v>
      </c>
      <c r="B7" s="1126">
        <v>1</v>
      </c>
      <c r="C7" s="1126">
        <v>4</v>
      </c>
      <c r="D7" s="819">
        <v>2</v>
      </c>
      <c r="E7" s="1129" t="s">
        <v>2560</v>
      </c>
      <c r="F7" s="819" t="s">
        <v>2979</v>
      </c>
      <c r="G7" s="1124" t="s">
        <v>1697</v>
      </c>
      <c r="H7" s="320" t="s">
        <v>991</v>
      </c>
      <c r="I7" s="79" t="s">
        <v>1458</v>
      </c>
      <c r="J7" s="819" t="s">
        <v>2980</v>
      </c>
      <c r="K7" s="1132" t="s">
        <v>53</v>
      </c>
      <c r="L7" s="755"/>
      <c r="M7" s="1135">
        <v>71000</v>
      </c>
      <c r="N7" s="755"/>
      <c r="O7" s="1135">
        <v>71000</v>
      </c>
      <c r="P7" s="755"/>
      <c r="Q7" s="819" t="s">
        <v>2489</v>
      </c>
      <c r="R7" s="819" t="s">
        <v>2488</v>
      </c>
      <c r="S7" s="13"/>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row>
    <row r="8" spans="1:249" s="284" customFormat="1" ht="39" customHeight="1" x14ac:dyDescent="0.25">
      <c r="A8" s="1127"/>
      <c r="B8" s="1127"/>
      <c r="C8" s="1127"/>
      <c r="D8" s="825"/>
      <c r="E8" s="1130"/>
      <c r="F8" s="825"/>
      <c r="G8" s="1125"/>
      <c r="H8" s="587" t="s">
        <v>1418</v>
      </c>
      <c r="I8" s="560" t="s">
        <v>2559</v>
      </c>
      <c r="J8" s="825"/>
      <c r="K8" s="1133"/>
      <c r="L8" s="756"/>
      <c r="M8" s="1136"/>
      <c r="N8" s="756"/>
      <c r="O8" s="1136"/>
      <c r="P8" s="756"/>
      <c r="Q8" s="825"/>
      <c r="R8" s="825"/>
      <c r="S8" s="13"/>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row>
    <row r="9" spans="1:249" s="284" customFormat="1" ht="44.25" customHeight="1" x14ac:dyDescent="0.25">
      <c r="A9" s="1127"/>
      <c r="B9" s="1127"/>
      <c r="C9" s="1127"/>
      <c r="D9" s="825"/>
      <c r="E9" s="1130"/>
      <c r="F9" s="825"/>
      <c r="G9" s="1124" t="s">
        <v>2527</v>
      </c>
      <c r="H9" s="587" t="s">
        <v>1115</v>
      </c>
      <c r="I9" s="560" t="s">
        <v>41</v>
      </c>
      <c r="J9" s="825"/>
      <c r="K9" s="1133"/>
      <c r="L9" s="756"/>
      <c r="M9" s="1136"/>
      <c r="N9" s="756"/>
      <c r="O9" s="1136"/>
      <c r="P9" s="756"/>
      <c r="Q9" s="825"/>
      <c r="R9" s="825"/>
      <c r="S9" s="13"/>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row>
    <row r="10" spans="1:249" s="284" customFormat="1" ht="48" customHeight="1" x14ac:dyDescent="0.25">
      <c r="A10" s="1127"/>
      <c r="B10" s="1127"/>
      <c r="C10" s="1127"/>
      <c r="D10" s="825"/>
      <c r="E10" s="1130"/>
      <c r="F10" s="825"/>
      <c r="G10" s="631"/>
      <c r="H10" s="587" t="s">
        <v>2535</v>
      </c>
      <c r="I10" s="560" t="s">
        <v>2558</v>
      </c>
      <c r="J10" s="825"/>
      <c r="K10" s="1133"/>
      <c r="L10" s="756"/>
      <c r="M10" s="1136"/>
      <c r="N10" s="756"/>
      <c r="O10" s="1136"/>
      <c r="P10" s="756"/>
      <c r="Q10" s="825"/>
      <c r="R10" s="825"/>
      <c r="S10" s="13"/>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row>
    <row r="11" spans="1:249" ht="44.25" customHeight="1" x14ac:dyDescent="0.25">
      <c r="A11" s="1127"/>
      <c r="B11" s="1127"/>
      <c r="C11" s="1127"/>
      <c r="D11" s="825"/>
      <c r="E11" s="1130"/>
      <c r="F11" s="825"/>
      <c r="G11" s="1124" t="s">
        <v>2534</v>
      </c>
      <c r="H11" s="587" t="s">
        <v>1115</v>
      </c>
      <c r="I11" s="560" t="s">
        <v>41</v>
      </c>
      <c r="J11" s="825"/>
      <c r="K11" s="1133"/>
      <c r="L11" s="756"/>
      <c r="M11" s="1136"/>
      <c r="N11" s="756"/>
      <c r="O11" s="1136"/>
      <c r="P11" s="756"/>
      <c r="Q11" s="825"/>
      <c r="R11" s="825"/>
    </row>
    <row r="12" spans="1:249" ht="95.25" customHeight="1" x14ac:dyDescent="0.25">
      <c r="A12" s="1128"/>
      <c r="B12" s="1128"/>
      <c r="C12" s="1128"/>
      <c r="D12" s="820"/>
      <c r="E12" s="1131"/>
      <c r="F12" s="820"/>
      <c r="G12" s="1125"/>
      <c r="H12" s="587" t="s">
        <v>2533</v>
      </c>
      <c r="I12" s="560" t="s">
        <v>41</v>
      </c>
      <c r="J12" s="820"/>
      <c r="K12" s="1134"/>
      <c r="L12" s="762"/>
      <c r="M12" s="1137"/>
      <c r="N12" s="762"/>
      <c r="O12" s="1137"/>
      <c r="P12" s="762"/>
      <c r="Q12" s="820"/>
      <c r="R12" s="820"/>
    </row>
    <row r="13" spans="1:249" ht="36.6" hidden="1" customHeight="1" x14ac:dyDescent="0.25">
      <c r="A13" s="1138"/>
      <c r="B13" s="1104"/>
      <c r="C13" s="1104"/>
      <c r="D13" s="1104"/>
      <c r="E13" s="1104"/>
      <c r="F13" s="1104"/>
      <c r="G13" s="1104"/>
      <c r="H13" s="1104"/>
      <c r="I13" s="1104"/>
      <c r="J13" s="1104"/>
      <c r="K13" s="1104"/>
      <c r="L13" s="1104"/>
      <c r="M13" s="1104"/>
      <c r="N13" s="1104"/>
      <c r="O13" s="1104"/>
      <c r="P13" s="1104"/>
      <c r="Q13" s="1104"/>
      <c r="R13" s="1105"/>
    </row>
    <row r="14" spans="1:249" ht="55.15" hidden="1" customHeight="1" x14ac:dyDescent="0.25">
      <c r="A14" s="1138"/>
      <c r="B14" s="1104"/>
      <c r="C14" s="1104"/>
      <c r="D14" s="1104"/>
      <c r="E14" s="1104"/>
      <c r="F14" s="1104"/>
      <c r="G14" s="1104"/>
      <c r="H14" s="1104"/>
      <c r="I14" s="1104"/>
      <c r="J14" s="1104"/>
      <c r="K14" s="1104"/>
      <c r="L14" s="1104"/>
      <c r="M14" s="1104"/>
      <c r="N14" s="1104"/>
      <c r="O14" s="1104"/>
      <c r="P14" s="1104"/>
      <c r="Q14" s="1104"/>
      <c r="R14" s="1105"/>
    </row>
    <row r="15" spans="1:249" ht="58.9" hidden="1" customHeight="1" x14ac:dyDescent="0.25">
      <c r="A15" s="1138"/>
      <c r="B15" s="1104"/>
      <c r="C15" s="1104"/>
      <c r="D15" s="1104"/>
      <c r="E15" s="1104"/>
      <c r="F15" s="1104"/>
      <c r="G15" s="1104"/>
      <c r="H15" s="1104"/>
      <c r="I15" s="1104"/>
      <c r="J15" s="1104"/>
      <c r="K15" s="1104"/>
      <c r="L15" s="1104"/>
      <c r="M15" s="1104"/>
      <c r="N15" s="1104"/>
      <c r="O15" s="1104"/>
      <c r="P15" s="1104"/>
      <c r="Q15" s="1104"/>
      <c r="R15" s="1105"/>
    </row>
    <row r="16" spans="1:249" ht="247.15" hidden="1" customHeight="1" x14ac:dyDescent="0.25">
      <c r="A16" s="1139"/>
      <c r="B16" s="1117"/>
      <c r="C16" s="1117"/>
      <c r="D16" s="1117"/>
      <c r="E16" s="1117"/>
      <c r="F16" s="1117"/>
      <c r="G16" s="1117"/>
      <c r="H16" s="1117"/>
      <c r="I16" s="1117"/>
      <c r="J16" s="1117"/>
      <c r="K16" s="1117"/>
      <c r="L16" s="1117"/>
      <c r="M16" s="1117"/>
      <c r="N16" s="1117"/>
      <c r="O16" s="1117"/>
      <c r="P16" s="1117"/>
      <c r="Q16" s="1117"/>
      <c r="R16" s="1118"/>
    </row>
    <row r="17" spans="1:18" ht="58.5" customHeight="1" x14ac:dyDescent="0.25">
      <c r="A17" s="636">
        <v>2</v>
      </c>
      <c r="B17" s="636">
        <v>1</v>
      </c>
      <c r="C17" s="636">
        <v>4</v>
      </c>
      <c r="D17" s="630">
        <v>2</v>
      </c>
      <c r="E17" s="1119" t="s">
        <v>2557</v>
      </c>
      <c r="F17" s="630" t="s">
        <v>2556</v>
      </c>
      <c r="G17" s="453" t="s">
        <v>44</v>
      </c>
      <c r="H17" s="453" t="s">
        <v>693</v>
      </c>
      <c r="I17" s="79" t="s">
        <v>231</v>
      </c>
      <c r="J17" s="630" t="s">
        <v>2555</v>
      </c>
      <c r="K17" s="731" t="s">
        <v>38</v>
      </c>
      <c r="L17" s="731"/>
      <c r="M17" s="717">
        <v>64000</v>
      </c>
      <c r="N17" s="636"/>
      <c r="O17" s="717">
        <v>64000</v>
      </c>
      <c r="P17" s="693"/>
      <c r="Q17" s="630" t="s">
        <v>2489</v>
      </c>
      <c r="R17" s="630" t="s">
        <v>2488</v>
      </c>
    </row>
    <row r="18" spans="1:18" ht="36" customHeight="1" x14ac:dyDescent="0.25">
      <c r="A18" s="670"/>
      <c r="B18" s="670"/>
      <c r="C18" s="670"/>
      <c r="D18" s="656"/>
      <c r="E18" s="1120"/>
      <c r="F18" s="656"/>
      <c r="G18" s="453" t="s">
        <v>2554</v>
      </c>
      <c r="H18" s="453" t="s">
        <v>2530</v>
      </c>
      <c r="I18" s="79" t="s">
        <v>41</v>
      </c>
      <c r="J18" s="656"/>
      <c r="K18" s="732"/>
      <c r="L18" s="732"/>
      <c r="M18" s="733"/>
      <c r="N18" s="670"/>
      <c r="O18" s="733"/>
      <c r="P18" s="694"/>
      <c r="Q18" s="656"/>
      <c r="R18" s="656"/>
    </row>
    <row r="19" spans="1:18" ht="195" customHeight="1" x14ac:dyDescent="0.25">
      <c r="A19" s="637"/>
      <c r="B19" s="637"/>
      <c r="C19" s="637"/>
      <c r="D19" s="631"/>
      <c r="E19" s="1121"/>
      <c r="F19" s="631"/>
      <c r="G19" s="453" t="s">
        <v>2527</v>
      </c>
      <c r="H19" s="453" t="s">
        <v>1115</v>
      </c>
      <c r="I19" s="79" t="s">
        <v>41</v>
      </c>
      <c r="J19" s="631"/>
      <c r="K19" s="818"/>
      <c r="L19" s="818"/>
      <c r="M19" s="718"/>
      <c r="N19" s="637"/>
      <c r="O19" s="718"/>
      <c r="P19" s="695"/>
      <c r="Q19" s="631"/>
      <c r="R19" s="631"/>
    </row>
    <row r="20" spans="1:18" ht="44.25" customHeight="1" x14ac:dyDescent="0.25">
      <c r="A20" s="1122">
        <v>3</v>
      </c>
      <c r="B20" s="636">
        <v>1</v>
      </c>
      <c r="C20" s="636">
        <v>4</v>
      </c>
      <c r="D20" s="630">
        <v>5</v>
      </c>
      <c r="E20" s="1099" t="s">
        <v>2553</v>
      </c>
      <c r="F20" s="630" t="s">
        <v>2552</v>
      </c>
      <c r="G20" s="453" t="s">
        <v>2551</v>
      </c>
      <c r="H20" s="453" t="s">
        <v>693</v>
      </c>
      <c r="I20" s="79" t="s">
        <v>232</v>
      </c>
      <c r="J20" s="630" t="s">
        <v>2550</v>
      </c>
      <c r="K20" s="731" t="s">
        <v>38</v>
      </c>
      <c r="L20" s="731"/>
      <c r="M20" s="693">
        <v>99300</v>
      </c>
      <c r="N20" s="636"/>
      <c r="O20" s="693">
        <v>99300</v>
      </c>
      <c r="P20" s="693"/>
      <c r="Q20" s="630" t="s">
        <v>2489</v>
      </c>
      <c r="R20" s="630" t="s">
        <v>2488</v>
      </c>
    </row>
    <row r="21" spans="1:18" ht="117.75" customHeight="1" x14ac:dyDescent="0.25">
      <c r="A21" s="1123"/>
      <c r="B21" s="637"/>
      <c r="C21" s="637"/>
      <c r="D21" s="631"/>
      <c r="E21" s="1101"/>
      <c r="F21" s="631"/>
      <c r="G21" s="453" t="s">
        <v>1766</v>
      </c>
      <c r="H21" s="453" t="s">
        <v>983</v>
      </c>
      <c r="I21" s="79" t="s">
        <v>41</v>
      </c>
      <c r="J21" s="631"/>
      <c r="K21" s="818"/>
      <c r="L21" s="818"/>
      <c r="M21" s="695"/>
      <c r="N21" s="637"/>
      <c r="O21" s="695"/>
      <c r="P21" s="695"/>
      <c r="Q21" s="631"/>
      <c r="R21" s="631"/>
    </row>
    <row r="22" spans="1:18" ht="47.25" customHeight="1" x14ac:dyDescent="0.25">
      <c r="A22" s="630">
        <v>4</v>
      </c>
      <c r="B22" s="630">
        <v>1</v>
      </c>
      <c r="C22" s="630">
        <v>4</v>
      </c>
      <c r="D22" s="630">
        <v>2</v>
      </c>
      <c r="E22" s="1099" t="s">
        <v>2549</v>
      </c>
      <c r="F22" s="630" t="s">
        <v>2548</v>
      </c>
      <c r="G22" s="447" t="s">
        <v>1697</v>
      </c>
      <c r="H22" s="447" t="s">
        <v>693</v>
      </c>
      <c r="I22" s="449">
        <v>89</v>
      </c>
      <c r="J22" s="630" t="s">
        <v>2981</v>
      </c>
      <c r="K22" s="636" t="s">
        <v>38</v>
      </c>
      <c r="L22" s="731"/>
      <c r="M22" s="717">
        <v>44000</v>
      </c>
      <c r="N22" s="734"/>
      <c r="O22" s="717">
        <v>44000</v>
      </c>
      <c r="P22" s="734"/>
      <c r="Q22" s="630" t="s">
        <v>2489</v>
      </c>
      <c r="R22" s="630" t="s">
        <v>2488</v>
      </c>
    </row>
    <row r="23" spans="1:18" ht="48.75" customHeight="1" x14ac:dyDescent="0.25">
      <c r="A23" s="656"/>
      <c r="B23" s="656"/>
      <c r="C23" s="656"/>
      <c r="D23" s="656"/>
      <c r="E23" s="1100"/>
      <c r="F23" s="656"/>
      <c r="G23" s="447" t="s">
        <v>2527</v>
      </c>
      <c r="H23" s="447" t="s">
        <v>2547</v>
      </c>
      <c r="I23" s="451">
        <v>100000</v>
      </c>
      <c r="J23" s="656"/>
      <c r="K23" s="670"/>
      <c r="L23" s="732"/>
      <c r="M23" s="733"/>
      <c r="N23" s="735"/>
      <c r="O23" s="733"/>
      <c r="P23" s="735"/>
      <c r="Q23" s="656"/>
      <c r="R23" s="656"/>
    </row>
    <row r="24" spans="1:18" ht="93.75" customHeight="1" x14ac:dyDescent="0.25">
      <c r="A24" s="656"/>
      <c r="B24" s="656"/>
      <c r="C24" s="656"/>
      <c r="D24" s="656"/>
      <c r="E24" s="1100"/>
      <c r="F24" s="656"/>
      <c r="G24" s="447" t="s">
        <v>920</v>
      </c>
      <c r="H24" s="447" t="s">
        <v>2487</v>
      </c>
      <c r="I24" s="449">
        <v>500</v>
      </c>
      <c r="J24" s="656"/>
      <c r="K24" s="670"/>
      <c r="L24" s="732"/>
      <c r="M24" s="733"/>
      <c r="N24" s="735"/>
      <c r="O24" s="733"/>
      <c r="P24" s="735"/>
      <c r="Q24" s="656"/>
      <c r="R24" s="656"/>
    </row>
    <row r="25" spans="1:18" ht="62.25" customHeight="1" x14ac:dyDescent="0.25">
      <c r="A25" s="656"/>
      <c r="B25" s="656"/>
      <c r="C25" s="656"/>
      <c r="D25" s="656"/>
      <c r="E25" s="1100"/>
      <c r="F25" s="656"/>
      <c r="G25" s="630" t="s">
        <v>2534</v>
      </c>
      <c r="H25" s="447" t="s">
        <v>1115</v>
      </c>
      <c r="I25" s="449">
        <v>1</v>
      </c>
      <c r="J25" s="656"/>
      <c r="K25" s="670"/>
      <c r="L25" s="732"/>
      <c r="M25" s="733"/>
      <c r="N25" s="735"/>
      <c r="O25" s="733"/>
      <c r="P25" s="735"/>
      <c r="Q25" s="656"/>
      <c r="R25" s="656"/>
    </row>
    <row r="26" spans="1:18" ht="256.5" customHeight="1" x14ac:dyDescent="0.25">
      <c r="A26" s="631"/>
      <c r="B26" s="631"/>
      <c r="C26" s="631"/>
      <c r="D26" s="631"/>
      <c r="E26" s="1101"/>
      <c r="F26" s="631"/>
      <c r="G26" s="631"/>
      <c r="H26" s="447" t="s">
        <v>2533</v>
      </c>
      <c r="I26" s="447">
        <v>1</v>
      </c>
      <c r="J26" s="631"/>
      <c r="K26" s="637"/>
      <c r="L26" s="818"/>
      <c r="M26" s="718"/>
      <c r="N26" s="1102"/>
      <c r="O26" s="718"/>
      <c r="P26" s="1102"/>
      <c r="Q26" s="631"/>
      <c r="R26" s="631"/>
    </row>
    <row r="27" spans="1:18" ht="132.6" hidden="1" customHeight="1" x14ac:dyDescent="0.25">
      <c r="A27" s="1103"/>
      <c r="B27" s="1104"/>
      <c r="C27" s="1104"/>
      <c r="D27" s="1104"/>
      <c r="E27" s="1104"/>
      <c r="F27" s="1104"/>
      <c r="G27" s="1104"/>
      <c r="H27" s="1104"/>
      <c r="I27" s="1104"/>
      <c r="J27" s="1104"/>
      <c r="K27" s="1104"/>
      <c r="L27" s="1104"/>
      <c r="M27" s="1104"/>
      <c r="N27" s="1104"/>
      <c r="O27" s="1104"/>
      <c r="P27" s="1104"/>
      <c r="Q27" s="1104"/>
      <c r="R27" s="1105"/>
    </row>
    <row r="28" spans="1:18" hidden="1" x14ac:dyDescent="0.25">
      <c r="A28" s="1103"/>
      <c r="B28" s="1104"/>
      <c r="C28" s="1104"/>
      <c r="D28" s="1104"/>
      <c r="E28" s="1104"/>
      <c r="F28" s="1104"/>
      <c r="G28" s="1104"/>
      <c r="H28" s="1104"/>
      <c r="I28" s="1104"/>
      <c r="J28" s="1104"/>
      <c r="K28" s="1104"/>
      <c r="L28" s="1104"/>
      <c r="M28" s="1104"/>
      <c r="N28" s="1104"/>
      <c r="O28" s="1104"/>
      <c r="P28" s="1104"/>
      <c r="Q28" s="1104"/>
      <c r="R28" s="1105"/>
    </row>
    <row r="29" spans="1:18" ht="97.15" hidden="1" customHeight="1" x14ac:dyDescent="0.25">
      <c r="A29" s="1103"/>
      <c r="B29" s="1104"/>
      <c r="C29" s="1104"/>
      <c r="D29" s="1104"/>
      <c r="E29" s="1104"/>
      <c r="F29" s="1104"/>
      <c r="G29" s="1104"/>
      <c r="H29" s="1104"/>
      <c r="I29" s="1104"/>
      <c r="J29" s="1104"/>
      <c r="K29" s="1104"/>
      <c r="L29" s="1104"/>
      <c r="M29" s="1104"/>
      <c r="N29" s="1104"/>
      <c r="O29" s="1104"/>
      <c r="P29" s="1104"/>
      <c r="Q29" s="1104"/>
      <c r="R29" s="1105"/>
    </row>
    <row r="30" spans="1:18" ht="15" hidden="1" customHeight="1" x14ac:dyDescent="0.25">
      <c r="A30" s="1108"/>
      <c r="B30" s="1117"/>
      <c r="C30" s="1117"/>
      <c r="D30" s="1117"/>
      <c r="E30" s="1117"/>
      <c r="F30" s="1117"/>
      <c r="G30" s="1117"/>
      <c r="H30" s="1117"/>
      <c r="I30" s="1117"/>
      <c r="J30" s="1117"/>
      <c r="K30" s="1117"/>
      <c r="L30" s="1117"/>
      <c r="M30" s="1117"/>
      <c r="N30" s="1117"/>
      <c r="O30" s="1117"/>
      <c r="P30" s="1117"/>
      <c r="Q30" s="1117"/>
      <c r="R30" s="1118"/>
    </row>
    <row r="31" spans="1:18" ht="72.75" customHeight="1" x14ac:dyDescent="0.25">
      <c r="A31" s="630">
        <v>5</v>
      </c>
      <c r="B31" s="630">
        <v>1</v>
      </c>
      <c r="C31" s="630">
        <v>4</v>
      </c>
      <c r="D31" s="630">
        <v>5</v>
      </c>
      <c r="E31" s="1099" t="s">
        <v>2546</v>
      </c>
      <c r="F31" s="805" t="s">
        <v>2545</v>
      </c>
      <c r="G31" s="453" t="s">
        <v>1333</v>
      </c>
      <c r="H31" s="453" t="s">
        <v>693</v>
      </c>
      <c r="I31" s="454">
        <v>200</v>
      </c>
      <c r="J31" s="630" t="s">
        <v>2544</v>
      </c>
      <c r="K31" s="636" t="s">
        <v>45</v>
      </c>
      <c r="L31" s="636" t="s">
        <v>89</v>
      </c>
      <c r="M31" s="693">
        <v>72700</v>
      </c>
      <c r="N31" s="693">
        <v>47300</v>
      </c>
      <c r="O31" s="693">
        <v>72700</v>
      </c>
      <c r="P31" s="693">
        <v>47300</v>
      </c>
      <c r="Q31" s="630" t="s">
        <v>2489</v>
      </c>
      <c r="R31" s="630" t="s">
        <v>2488</v>
      </c>
    </row>
    <row r="32" spans="1:18" ht="83.25" customHeight="1" x14ac:dyDescent="0.25">
      <c r="A32" s="656"/>
      <c r="B32" s="656"/>
      <c r="C32" s="656"/>
      <c r="D32" s="656"/>
      <c r="E32" s="1100"/>
      <c r="F32" s="807"/>
      <c r="G32" s="453" t="s">
        <v>2543</v>
      </c>
      <c r="H32" s="453" t="s">
        <v>1320</v>
      </c>
      <c r="I32" s="454">
        <v>1</v>
      </c>
      <c r="J32" s="656"/>
      <c r="K32" s="670"/>
      <c r="L32" s="670"/>
      <c r="M32" s="694"/>
      <c r="N32" s="694"/>
      <c r="O32" s="694"/>
      <c r="P32" s="694"/>
      <c r="Q32" s="656"/>
      <c r="R32" s="656"/>
    </row>
    <row r="33" spans="1:18" ht="259.5" customHeight="1" x14ac:dyDescent="0.25">
      <c r="A33" s="631"/>
      <c r="B33" s="631"/>
      <c r="C33" s="631"/>
      <c r="D33" s="631"/>
      <c r="E33" s="1101"/>
      <c r="F33" s="806"/>
      <c r="G33" s="453" t="s">
        <v>2542</v>
      </c>
      <c r="H33" s="453" t="s">
        <v>1320</v>
      </c>
      <c r="I33" s="454">
        <v>1</v>
      </c>
      <c r="J33" s="631"/>
      <c r="K33" s="637"/>
      <c r="L33" s="637"/>
      <c r="M33" s="695"/>
      <c r="N33" s="695"/>
      <c r="O33" s="695"/>
      <c r="P33" s="695"/>
      <c r="Q33" s="631"/>
      <c r="R33" s="631"/>
    </row>
    <row r="34" spans="1:18" ht="106.15" hidden="1" customHeight="1" x14ac:dyDescent="0.25">
      <c r="A34" s="630">
        <v>6</v>
      </c>
      <c r="B34" s="630">
        <v>1</v>
      </c>
      <c r="C34" s="630">
        <v>4</v>
      </c>
      <c r="D34" s="630">
        <v>2</v>
      </c>
      <c r="E34" s="1099" t="s">
        <v>2541</v>
      </c>
      <c r="F34" s="630" t="s">
        <v>2982</v>
      </c>
      <c r="G34" s="453" t="s">
        <v>2527</v>
      </c>
      <c r="H34" s="453" t="s">
        <v>1115</v>
      </c>
      <c r="I34" s="454">
        <v>1</v>
      </c>
      <c r="J34" s="630" t="s">
        <v>2540</v>
      </c>
      <c r="K34" s="636" t="s">
        <v>53</v>
      </c>
      <c r="L34" s="636"/>
      <c r="M34" s="693">
        <v>32000</v>
      </c>
      <c r="N34" s="693"/>
      <c r="O34" s="693">
        <v>32000</v>
      </c>
      <c r="P34" s="693"/>
      <c r="Q34" s="630" t="s">
        <v>2489</v>
      </c>
      <c r="R34" s="630" t="s">
        <v>2488</v>
      </c>
    </row>
    <row r="35" spans="1:18" ht="40.5" customHeight="1" x14ac:dyDescent="0.25">
      <c r="A35" s="656"/>
      <c r="B35" s="656"/>
      <c r="C35" s="656"/>
      <c r="D35" s="656"/>
      <c r="E35" s="1100"/>
      <c r="F35" s="656"/>
      <c r="G35" s="630" t="s">
        <v>2527</v>
      </c>
      <c r="H35" s="453" t="s">
        <v>1115</v>
      </c>
      <c r="I35" s="454">
        <v>1</v>
      </c>
      <c r="J35" s="656"/>
      <c r="K35" s="670"/>
      <c r="L35" s="670"/>
      <c r="M35" s="694"/>
      <c r="N35" s="694"/>
      <c r="O35" s="694"/>
      <c r="P35" s="694"/>
      <c r="Q35" s="656"/>
      <c r="R35" s="656"/>
    </row>
    <row r="36" spans="1:18" ht="44.25" customHeight="1" x14ac:dyDescent="0.25">
      <c r="A36" s="656"/>
      <c r="B36" s="656"/>
      <c r="C36" s="656"/>
      <c r="D36" s="656"/>
      <c r="E36" s="1100"/>
      <c r="F36" s="656"/>
      <c r="G36" s="631"/>
      <c r="H36" s="453" t="s">
        <v>2539</v>
      </c>
      <c r="I36" s="454">
        <v>42</v>
      </c>
      <c r="J36" s="656"/>
      <c r="K36" s="670"/>
      <c r="L36" s="670"/>
      <c r="M36" s="694"/>
      <c r="N36" s="694"/>
      <c r="O36" s="694"/>
      <c r="P36" s="694"/>
      <c r="Q36" s="656"/>
      <c r="R36" s="656"/>
    </row>
    <row r="37" spans="1:18" ht="37.5" customHeight="1" x14ac:dyDescent="0.25">
      <c r="A37" s="656"/>
      <c r="B37" s="656"/>
      <c r="C37" s="656"/>
      <c r="D37" s="656"/>
      <c r="E37" s="1100"/>
      <c r="F37" s="656"/>
      <c r="G37" s="630" t="s">
        <v>2534</v>
      </c>
      <c r="H37" s="453" t="s">
        <v>1115</v>
      </c>
      <c r="I37" s="454">
        <v>1</v>
      </c>
      <c r="J37" s="656"/>
      <c r="K37" s="670"/>
      <c r="L37" s="670"/>
      <c r="M37" s="694"/>
      <c r="N37" s="694"/>
      <c r="O37" s="694"/>
      <c r="P37" s="694"/>
      <c r="Q37" s="656"/>
      <c r="R37" s="656"/>
    </row>
    <row r="38" spans="1:18" ht="147" customHeight="1" x14ac:dyDescent="0.25">
      <c r="A38" s="631"/>
      <c r="B38" s="631"/>
      <c r="C38" s="631"/>
      <c r="D38" s="631"/>
      <c r="E38" s="1101"/>
      <c r="F38" s="631"/>
      <c r="G38" s="631"/>
      <c r="H38" s="453" t="s">
        <v>2533</v>
      </c>
      <c r="I38" s="79" t="s">
        <v>41</v>
      </c>
      <c r="J38" s="631"/>
      <c r="K38" s="637"/>
      <c r="L38" s="637"/>
      <c r="M38" s="695"/>
      <c r="N38" s="695"/>
      <c r="O38" s="695"/>
      <c r="P38" s="695"/>
      <c r="Q38" s="631"/>
      <c r="R38" s="631"/>
    </row>
    <row r="39" spans="1:18" ht="14.45" hidden="1" customHeight="1" x14ac:dyDescent="0.25">
      <c r="A39" s="1103"/>
      <c r="B39" s="1104"/>
      <c r="C39" s="1104"/>
      <c r="D39" s="1104"/>
      <c r="E39" s="1104"/>
      <c r="F39" s="1104"/>
      <c r="G39" s="1104"/>
      <c r="H39" s="1104"/>
      <c r="I39" s="1104"/>
      <c r="J39" s="1104"/>
      <c r="K39" s="1104"/>
      <c r="L39" s="1104"/>
      <c r="M39" s="1104"/>
      <c r="N39" s="1104"/>
      <c r="O39" s="1104"/>
      <c r="P39" s="1104"/>
      <c r="Q39" s="1104"/>
      <c r="R39" s="1105"/>
    </row>
    <row r="40" spans="1:18" ht="100.9" hidden="1" customHeight="1" x14ac:dyDescent="0.25">
      <c r="A40" s="1108"/>
      <c r="B40" s="1117"/>
      <c r="C40" s="1117"/>
      <c r="D40" s="1117"/>
      <c r="E40" s="1117"/>
      <c r="F40" s="1117"/>
      <c r="G40" s="1117"/>
      <c r="H40" s="1117"/>
      <c r="I40" s="1117"/>
      <c r="J40" s="1117"/>
      <c r="K40" s="1117"/>
      <c r="L40" s="1117"/>
      <c r="M40" s="1117"/>
      <c r="N40" s="1117"/>
      <c r="O40" s="1117"/>
      <c r="P40" s="1117"/>
      <c r="Q40" s="1117"/>
      <c r="R40" s="1118"/>
    </row>
    <row r="41" spans="1:18" x14ac:dyDescent="0.25">
      <c r="A41" s="630">
        <v>7</v>
      </c>
      <c r="B41" s="636">
        <v>1</v>
      </c>
      <c r="C41" s="630">
        <v>4</v>
      </c>
      <c r="D41" s="630">
        <v>2</v>
      </c>
      <c r="E41" s="1099" t="s">
        <v>2538</v>
      </c>
      <c r="F41" s="630" t="s">
        <v>2537</v>
      </c>
      <c r="G41" s="630" t="s">
        <v>1697</v>
      </c>
      <c r="H41" s="453" t="s">
        <v>1115</v>
      </c>
      <c r="I41" s="454">
        <v>1</v>
      </c>
      <c r="J41" s="630" t="s">
        <v>2983</v>
      </c>
      <c r="K41" s="636" t="s">
        <v>53</v>
      </c>
      <c r="L41" s="636"/>
      <c r="M41" s="1114">
        <v>44000</v>
      </c>
      <c r="N41" s="693"/>
      <c r="O41" s="1114">
        <v>44000</v>
      </c>
      <c r="P41" s="1111"/>
      <c r="Q41" s="630" t="s">
        <v>2489</v>
      </c>
      <c r="R41" s="630" t="s">
        <v>2488</v>
      </c>
    </row>
    <row r="42" spans="1:18" ht="41.45" customHeight="1" x14ac:dyDescent="0.25">
      <c r="A42" s="656"/>
      <c r="B42" s="670"/>
      <c r="C42" s="656"/>
      <c r="D42" s="656"/>
      <c r="E42" s="1100"/>
      <c r="F42" s="656"/>
      <c r="G42" s="631"/>
      <c r="H42" s="453" t="s">
        <v>693</v>
      </c>
      <c r="I42" s="454">
        <v>48</v>
      </c>
      <c r="J42" s="656"/>
      <c r="K42" s="670"/>
      <c r="L42" s="670"/>
      <c r="M42" s="1115"/>
      <c r="N42" s="694"/>
      <c r="O42" s="1115"/>
      <c r="P42" s="1112"/>
      <c r="Q42" s="656"/>
      <c r="R42" s="656"/>
    </row>
    <row r="43" spans="1:18" ht="42.75" customHeight="1" x14ac:dyDescent="0.25">
      <c r="A43" s="656"/>
      <c r="B43" s="670"/>
      <c r="C43" s="656"/>
      <c r="D43" s="656"/>
      <c r="E43" s="1100"/>
      <c r="F43" s="656"/>
      <c r="G43" s="453" t="s">
        <v>2536</v>
      </c>
      <c r="H43" s="453" t="s">
        <v>2487</v>
      </c>
      <c r="I43" s="454">
        <v>500</v>
      </c>
      <c r="J43" s="656"/>
      <c r="K43" s="670"/>
      <c r="L43" s="670"/>
      <c r="M43" s="1115"/>
      <c r="N43" s="694"/>
      <c r="O43" s="1115"/>
      <c r="P43" s="1112"/>
      <c r="Q43" s="656"/>
      <c r="R43" s="656"/>
    </row>
    <row r="44" spans="1:18" ht="30" customHeight="1" x14ac:dyDescent="0.25">
      <c r="A44" s="656"/>
      <c r="B44" s="670"/>
      <c r="C44" s="656"/>
      <c r="D44" s="656"/>
      <c r="E44" s="1100"/>
      <c r="F44" s="656"/>
      <c r="G44" s="630" t="s">
        <v>2527</v>
      </c>
      <c r="H44" s="453" t="s">
        <v>1115</v>
      </c>
      <c r="I44" s="454">
        <v>1</v>
      </c>
      <c r="J44" s="656"/>
      <c r="K44" s="670"/>
      <c r="L44" s="670"/>
      <c r="M44" s="1115"/>
      <c r="N44" s="694"/>
      <c r="O44" s="1115"/>
      <c r="P44" s="1112"/>
      <c r="Q44" s="656"/>
      <c r="R44" s="656"/>
    </row>
    <row r="45" spans="1:18" x14ac:dyDescent="0.25">
      <c r="A45" s="656"/>
      <c r="B45" s="670"/>
      <c r="C45" s="656"/>
      <c r="D45" s="656"/>
      <c r="E45" s="1100"/>
      <c r="F45" s="656"/>
      <c r="G45" s="631"/>
      <c r="H45" s="453" t="s">
        <v>2535</v>
      </c>
      <c r="I45" s="454">
        <v>42</v>
      </c>
      <c r="J45" s="656"/>
      <c r="K45" s="670"/>
      <c r="L45" s="670"/>
      <c r="M45" s="1115"/>
      <c r="N45" s="694"/>
      <c r="O45" s="1115"/>
      <c r="P45" s="1112"/>
      <c r="Q45" s="656"/>
      <c r="R45" s="656"/>
    </row>
    <row r="46" spans="1:18" ht="33.75" customHeight="1" x14ac:dyDescent="0.25">
      <c r="A46" s="656"/>
      <c r="B46" s="670"/>
      <c r="C46" s="656"/>
      <c r="D46" s="656"/>
      <c r="E46" s="1100"/>
      <c r="F46" s="656"/>
      <c r="G46" s="630" t="s">
        <v>2534</v>
      </c>
      <c r="H46" s="453" t="s">
        <v>1115</v>
      </c>
      <c r="I46" s="454">
        <v>1</v>
      </c>
      <c r="J46" s="656"/>
      <c r="K46" s="670"/>
      <c r="L46" s="670"/>
      <c r="M46" s="1115"/>
      <c r="N46" s="694"/>
      <c r="O46" s="1115"/>
      <c r="P46" s="1112"/>
      <c r="Q46" s="656"/>
      <c r="R46" s="656"/>
    </row>
    <row r="47" spans="1:18" ht="48.75" customHeight="1" x14ac:dyDescent="0.25">
      <c r="A47" s="631"/>
      <c r="B47" s="637"/>
      <c r="C47" s="631"/>
      <c r="D47" s="631"/>
      <c r="E47" s="1101"/>
      <c r="F47" s="631"/>
      <c r="G47" s="631"/>
      <c r="H47" s="453" t="s">
        <v>2533</v>
      </c>
      <c r="I47" s="454">
        <v>1</v>
      </c>
      <c r="J47" s="631"/>
      <c r="K47" s="637"/>
      <c r="L47" s="637"/>
      <c r="M47" s="1116"/>
      <c r="N47" s="695"/>
      <c r="O47" s="1116"/>
      <c r="P47" s="1113"/>
      <c r="Q47" s="631"/>
      <c r="R47" s="631"/>
    </row>
    <row r="48" spans="1:18" ht="14.45" hidden="1" customHeight="1" x14ac:dyDescent="0.25">
      <c r="A48" s="1103"/>
      <c r="B48" s="1106"/>
      <c r="C48" s="1106"/>
      <c r="D48" s="1106"/>
      <c r="E48" s="1106"/>
      <c r="F48" s="1106"/>
      <c r="G48" s="1106"/>
      <c r="H48" s="1106"/>
      <c r="I48" s="1106"/>
      <c r="J48" s="1106"/>
      <c r="K48" s="1106"/>
      <c r="L48" s="1106"/>
      <c r="M48" s="1106"/>
      <c r="N48" s="1106"/>
      <c r="O48" s="1106"/>
      <c r="P48" s="1106"/>
      <c r="Q48" s="1106"/>
      <c r="R48" s="1107"/>
    </row>
    <row r="49" spans="1:18" ht="14.45" hidden="1" customHeight="1" x14ac:dyDescent="0.25">
      <c r="A49" s="1103"/>
      <c r="B49" s="1106"/>
      <c r="C49" s="1106"/>
      <c r="D49" s="1106"/>
      <c r="E49" s="1106"/>
      <c r="F49" s="1106"/>
      <c r="G49" s="1106"/>
      <c r="H49" s="1106"/>
      <c r="I49" s="1106"/>
      <c r="J49" s="1106"/>
      <c r="K49" s="1106"/>
      <c r="L49" s="1106"/>
      <c r="M49" s="1106"/>
      <c r="N49" s="1106"/>
      <c r="O49" s="1106"/>
      <c r="P49" s="1106"/>
      <c r="Q49" s="1106"/>
      <c r="R49" s="1107"/>
    </row>
    <row r="50" spans="1:18" ht="14.45" hidden="1" customHeight="1" x14ac:dyDescent="0.25">
      <c r="A50" s="1103"/>
      <c r="B50" s="1106"/>
      <c r="C50" s="1106"/>
      <c r="D50" s="1106"/>
      <c r="E50" s="1106"/>
      <c r="F50" s="1106"/>
      <c r="G50" s="1106"/>
      <c r="H50" s="1106"/>
      <c r="I50" s="1106"/>
      <c r="J50" s="1106"/>
      <c r="K50" s="1106"/>
      <c r="L50" s="1106"/>
      <c r="M50" s="1106"/>
      <c r="N50" s="1106"/>
      <c r="O50" s="1106"/>
      <c r="P50" s="1106"/>
      <c r="Q50" s="1106"/>
      <c r="R50" s="1107"/>
    </row>
    <row r="51" spans="1:18" ht="14.45" hidden="1" customHeight="1" x14ac:dyDescent="0.25">
      <c r="A51" s="1103"/>
      <c r="B51" s="1106"/>
      <c r="C51" s="1106"/>
      <c r="D51" s="1106"/>
      <c r="E51" s="1106"/>
      <c r="F51" s="1106"/>
      <c r="G51" s="1106"/>
      <c r="H51" s="1106"/>
      <c r="I51" s="1106"/>
      <c r="J51" s="1106"/>
      <c r="K51" s="1106"/>
      <c r="L51" s="1106"/>
      <c r="M51" s="1106"/>
      <c r="N51" s="1106"/>
      <c r="O51" s="1106"/>
      <c r="P51" s="1106"/>
      <c r="Q51" s="1106"/>
      <c r="R51" s="1107"/>
    </row>
    <row r="52" spans="1:18" ht="106.15" hidden="1" customHeight="1" x14ac:dyDescent="0.25">
      <c r="A52" s="1108"/>
      <c r="B52" s="1109"/>
      <c r="C52" s="1109"/>
      <c r="D52" s="1109"/>
      <c r="E52" s="1109"/>
      <c r="F52" s="1109"/>
      <c r="G52" s="1109"/>
      <c r="H52" s="1109"/>
      <c r="I52" s="1109"/>
      <c r="J52" s="1109"/>
      <c r="K52" s="1109"/>
      <c r="L52" s="1109"/>
      <c r="M52" s="1109"/>
      <c r="N52" s="1109"/>
      <c r="O52" s="1109"/>
      <c r="P52" s="1109"/>
      <c r="Q52" s="1109"/>
      <c r="R52" s="1110"/>
    </row>
    <row r="53" spans="1:18" ht="77.25" customHeight="1" x14ac:dyDescent="0.25">
      <c r="A53" s="630">
        <v>8</v>
      </c>
      <c r="B53" s="630">
        <v>1</v>
      </c>
      <c r="C53" s="630">
        <v>4</v>
      </c>
      <c r="D53" s="630">
        <v>2</v>
      </c>
      <c r="E53" s="1099" t="s">
        <v>2532</v>
      </c>
      <c r="F53" s="805" t="s">
        <v>2531</v>
      </c>
      <c r="G53" s="630" t="s">
        <v>1697</v>
      </c>
      <c r="H53" s="453" t="s">
        <v>2530</v>
      </c>
      <c r="I53" s="454">
        <v>1</v>
      </c>
      <c r="J53" s="630" t="s">
        <v>2529</v>
      </c>
      <c r="K53" s="636" t="s">
        <v>38</v>
      </c>
      <c r="L53" s="636"/>
      <c r="M53" s="693">
        <v>5000</v>
      </c>
      <c r="N53" s="693"/>
      <c r="O53" s="693">
        <v>5000</v>
      </c>
      <c r="P53" s="693"/>
      <c r="Q53" s="630" t="s">
        <v>2489</v>
      </c>
      <c r="R53" s="630" t="s">
        <v>2488</v>
      </c>
    </row>
    <row r="54" spans="1:18" ht="84.75" customHeight="1" x14ac:dyDescent="0.25">
      <c r="A54" s="631"/>
      <c r="B54" s="631"/>
      <c r="C54" s="631"/>
      <c r="D54" s="631"/>
      <c r="E54" s="631"/>
      <c r="F54" s="806"/>
      <c r="G54" s="631"/>
      <c r="H54" s="453" t="s">
        <v>169</v>
      </c>
      <c r="I54" s="454">
        <v>64</v>
      </c>
      <c r="J54" s="631"/>
      <c r="K54" s="637"/>
      <c r="L54" s="637"/>
      <c r="M54" s="637"/>
      <c r="N54" s="637"/>
      <c r="O54" s="637"/>
      <c r="P54" s="637"/>
      <c r="Q54" s="631"/>
      <c r="R54" s="631"/>
    </row>
    <row r="55" spans="1:18" ht="78" customHeight="1" x14ac:dyDescent="0.25">
      <c r="A55" s="630">
        <v>9</v>
      </c>
      <c r="B55" s="630">
        <v>1</v>
      </c>
      <c r="C55" s="630">
        <v>4</v>
      </c>
      <c r="D55" s="630">
        <v>2</v>
      </c>
      <c r="E55" s="1099" t="s">
        <v>2528</v>
      </c>
      <c r="F55" s="630" t="s">
        <v>1757</v>
      </c>
      <c r="G55" s="630" t="s">
        <v>2527</v>
      </c>
      <c r="H55" s="453" t="s">
        <v>1115</v>
      </c>
      <c r="I55" s="454">
        <v>1</v>
      </c>
      <c r="J55" s="630" t="s">
        <v>2526</v>
      </c>
      <c r="K55" s="636" t="s">
        <v>53</v>
      </c>
      <c r="L55" s="636"/>
      <c r="M55" s="693">
        <v>27000</v>
      </c>
      <c r="N55" s="693"/>
      <c r="O55" s="693">
        <v>27000</v>
      </c>
      <c r="P55" s="693"/>
      <c r="Q55" s="630" t="s">
        <v>2489</v>
      </c>
      <c r="R55" s="630" t="s">
        <v>2488</v>
      </c>
    </row>
    <row r="56" spans="1:18" ht="26.25" customHeight="1" x14ac:dyDescent="0.25">
      <c r="A56" s="656"/>
      <c r="B56" s="656"/>
      <c r="C56" s="656"/>
      <c r="D56" s="656"/>
      <c r="E56" s="1100"/>
      <c r="F56" s="656"/>
      <c r="G56" s="631"/>
      <c r="H56" s="453" t="s">
        <v>2525</v>
      </c>
      <c r="I56" s="454">
        <v>42</v>
      </c>
      <c r="J56" s="656"/>
      <c r="K56" s="670"/>
      <c r="L56" s="670"/>
      <c r="M56" s="694"/>
      <c r="N56" s="694"/>
      <c r="O56" s="694"/>
      <c r="P56" s="694"/>
      <c r="Q56" s="656"/>
      <c r="R56" s="656"/>
    </row>
    <row r="57" spans="1:18" ht="80.25" customHeight="1" x14ac:dyDescent="0.25">
      <c r="A57" s="631"/>
      <c r="B57" s="631"/>
      <c r="C57" s="631"/>
      <c r="D57" s="631"/>
      <c r="E57" s="1101"/>
      <c r="F57" s="631"/>
      <c r="G57" s="453" t="s">
        <v>1345</v>
      </c>
      <c r="H57" s="453" t="s">
        <v>1115</v>
      </c>
      <c r="I57" s="453">
        <v>1</v>
      </c>
      <c r="J57" s="631"/>
      <c r="K57" s="637"/>
      <c r="L57" s="637"/>
      <c r="M57" s="695"/>
      <c r="N57" s="695"/>
      <c r="O57" s="695"/>
      <c r="P57" s="695"/>
      <c r="Q57" s="631"/>
      <c r="R57" s="631"/>
    </row>
    <row r="58" spans="1:18" ht="0.75" customHeight="1" x14ac:dyDescent="0.25">
      <c r="A58" s="1103"/>
      <c r="B58" s="1104"/>
      <c r="C58" s="1104"/>
      <c r="D58" s="1104"/>
      <c r="E58" s="1104"/>
      <c r="F58" s="1104"/>
      <c r="G58" s="1104"/>
      <c r="H58" s="1104"/>
      <c r="I58" s="1104"/>
      <c r="J58" s="1104"/>
      <c r="K58" s="1104"/>
      <c r="L58" s="1104"/>
      <c r="M58" s="1104"/>
      <c r="N58" s="1104"/>
      <c r="O58" s="1104"/>
      <c r="P58" s="1104"/>
      <c r="Q58" s="1104"/>
      <c r="R58" s="1105"/>
    </row>
    <row r="59" spans="1:18" ht="133.15" customHeight="1" x14ac:dyDescent="0.25">
      <c r="A59" s="453">
        <v>10</v>
      </c>
      <c r="B59" s="453">
        <v>1</v>
      </c>
      <c r="C59" s="453">
        <v>4</v>
      </c>
      <c r="D59" s="453">
        <v>2</v>
      </c>
      <c r="E59" s="552" t="s">
        <v>2497</v>
      </c>
      <c r="F59" s="460" t="s">
        <v>2524</v>
      </c>
      <c r="G59" s="453" t="s">
        <v>2495</v>
      </c>
      <c r="H59" s="453" t="s">
        <v>2494</v>
      </c>
      <c r="I59" s="454">
        <v>1</v>
      </c>
      <c r="J59" s="453" t="s">
        <v>2523</v>
      </c>
      <c r="K59" s="454" t="s">
        <v>38</v>
      </c>
      <c r="L59" s="454"/>
      <c r="M59" s="455">
        <v>50000</v>
      </c>
      <c r="N59" s="455"/>
      <c r="O59" s="455">
        <v>50000</v>
      </c>
      <c r="P59" s="455"/>
      <c r="Q59" s="453" t="s">
        <v>2489</v>
      </c>
      <c r="R59" s="453" t="s">
        <v>2488</v>
      </c>
    </row>
    <row r="60" spans="1:18" ht="59.25" customHeight="1" x14ac:dyDescent="0.25">
      <c r="A60" s="630">
        <v>11</v>
      </c>
      <c r="B60" s="630">
        <v>1</v>
      </c>
      <c r="C60" s="630">
        <v>4</v>
      </c>
      <c r="D60" s="630">
        <v>2</v>
      </c>
      <c r="E60" s="1099" t="s">
        <v>2522</v>
      </c>
      <c r="F60" s="805" t="s">
        <v>2521</v>
      </c>
      <c r="G60" s="453" t="s">
        <v>197</v>
      </c>
      <c r="H60" s="453" t="s">
        <v>169</v>
      </c>
      <c r="I60" s="454">
        <v>35</v>
      </c>
      <c r="J60" s="630" t="s">
        <v>2520</v>
      </c>
      <c r="K60" s="636"/>
      <c r="L60" s="636" t="s">
        <v>45</v>
      </c>
      <c r="M60" s="693"/>
      <c r="N60" s="693">
        <v>20000</v>
      </c>
      <c r="O60" s="693"/>
      <c r="P60" s="693">
        <v>20000</v>
      </c>
      <c r="Q60" s="630" t="s">
        <v>2489</v>
      </c>
      <c r="R60" s="630" t="s">
        <v>2488</v>
      </c>
    </row>
    <row r="61" spans="1:18" ht="221.25" customHeight="1" x14ac:dyDescent="0.25">
      <c r="A61" s="631"/>
      <c r="B61" s="631"/>
      <c r="C61" s="631"/>
      <c r="D61" s="631"/>
      <c r="E61" s="631"/>
      <c r="F61" s="806"/>
      <c r="G61" s="453" t="s">
        <v>57</v>
      </c>
      <c r="H61" s="453" t="s">
        <v>2519</v>
      </c>
      <c r="I61" s="454">
        <v>25</v>
      </c>
      <c r="J61" s="631"/>
      <c r="K61" s="637"/>
      <c r="L61" s="637"/>
      <c r="M61" s="637"/>
      <c r="N61" s="637"/>
      <c r="O61" s="637"/>
      <c r="P61" s="637"/>
      <c r="Q61" s="631"/>
      <c r="R61" s="631"/>
    </row>
    <row r="62" spans="1:18" ht="228" customHeight="1" x14ac:dyDescent="0.25">
      <c r="A62" s="448">
        <v>12</v>
      </c>
      <c r="B62" s="448">
        <v>1</v>
      </c>
      <c r="C62" s="448">
        <v>4</v>
      </c>
      <c r="D62" s="448">
        <v>2</v>
      </c>
      <c r="E62" s="588" t="s">
        <v>2518</v>
      </c>
      <c r="F62" s="457" t="s">
        <v>2517</v>
      </c>
      <c r="G62" s="453" t="s">
        <v>2516</v>
      </c>
      <c r="H62" s="453" t="s">
        <v>169</v>
      </c>
      <c r="I62" s="454">
        <v>25</v>
      </c>
      <c r="J62" s="448" t="s">
        <v>2515</v>
      </c>
      <c r="K62" s="450"/>
      <c r="L62" s="450" t="s">
        <v>45</v>
      </c>
      <c r="M62" s="450"/>
      <c r="N62" s="589">
        <v>50000</v>
      </c>
      <c r="O62" s="450"/>
      <c r="P62" s="589">
        <v>50000</v>
      </c>
      <c r="Q62" s="448" t="s">
        <v>2489</v>
      </c>
      <c r="R62" s="448" t="s">
        <v>2489</v>
      </c>
    </row>
    <row r="63" spans="1:18" ht="72.75" customHeight="1" x14ac:dyDescent="0.25">
      <c r="A63" s="630">
        <v>13</v>
      </c>
      <c r="B63" s="630">
        <v>1</v>
      </c>
      <c r="C63" s="630">
        <v>4</v>
      </c>
      <c r="D63" s="630">
        <v>2</v>
      </c>
      <c r="E63" s="1099" t="s">
        <v>2514</v>
      </c>
      <c r="F63" s="805" t="s">
        <v>2513</v>
      </c>
      <c r="G63" s="453" t="s">
        <v>42</v>
      </c>
      <c r="H63" s="453" t="s">
        <v>169</v>
      </c>
      <c r="I63" s="454">
        <v>80</v>
      </c>
      <c r="J63" s="630" t="s">
        <v>2512</v>
      </c>
      <c r="K63" s="636"/>
      <c r="L63" s="636" t="s">
        <v>34</v>
      </c>
      <c r="M63" s="636"/>
      <c r="N63" s="734">
        <v>18000</v>
      </c>
      <c r="O63" s="636"/>
      <c r="P63" s="734">
        <v>18000</v>
      </c>
      <c r="Q63" s="630" t="s">
        <v>2489</v>
      </c>
      <c r="R63" s="630" t="s">
        <v>2489</v>
      </c>
    </row>
    <row r="64" spans="1:18" ht="92.45" customHeight="1" x14ac:dyDescent="0.25">
      <c r="A64" s="631"/>
      <c r="B64" s="631"/>
      <c r="C64" s="631"/>
      <c r="D64" s="631"/>
      <c r="E64" s="631"/>
      <c r="F64" s="806"/>
      <c r="G64" s="453" t="s">
        <v>920</v>
      </c>
      <c r="H64" s="453" t="s">
        <v>2487</v>
      </c>
      <c r="I64" s="454">
        <v>500</v>
      </c>
      <c r="J64" s="631"/>
      <c r="K64" s="637"/>
      <c r="L64" s="637"/>
      <c r="M64" s="637"/>
      <c r="N64" s="1102"/>
      <c r="O64" s="637"/>
      <c r="P64" s="1102"/>
      <c r="Q64" s="631"/>
      <c r="R64" s="631"/>
    </row>
    <row r="65" spans="1:18" ht="61.15" customHeight="1" x14ac:dyDescent="0.25">
      <c r="A65" s="630">
        <v>14</v>
      </c>
      <c r="B65" s="630">
        <v>1</v>
      </c>
      <c r="C65" s="630">
        <v>4</v>
      </c>
      <c r="D65" s="630">
        <v>2</v>
      </c>
      <c r="E65" s="1099" t="s">
        <v>2511</v>
      </c>
      <c r="F65" s="805" t="s">
        <v>2510</v>
      </c>
      <c r="G65" s="453" t="s">
        <v>197</v>
      </c>
      <c r="H65" s="453" t="s">
        <v>169</v>
      </c>
      <c r="I65" s="454">
        <v>80</v>
      </c>
      <c r="J65" s="630" t="s">
        <v>2509</v>
      </c>
      <c r="K65" s="636"/>
      <c r="L65" s="636" t="s">
        <v>34</v>
      </c>
      <c r="M65" s="636"/>
      <c r="N65" s="734">
        <v>18000</v>
      </c>
      <c r="O65" s="636"/>
      <c r="P65" s="734">
        <v>18000</v>
      </c>
      <c r="Q65" s="630" t="s">
        <v>2489</v>
      </c>
      <c r="R65" s="630" t="s">
        <v>2489</v>
      </c>
    </row>
    <row r="66" spans="1:18" ht="132.6" customHeight="1" x14ac:dyDescent="0.25">
      <c r="A66" s="631"/>
      <c r="B66" s="631"/>
      <c r="C66" s="631"/>
      <c r="D66" s="631"/>
      <c r="E66" s="1101"/>
      <c r="F66" s="806"/>
      <c r="G66" s="453" t="s">
        <v>1766</v>
      </c>
      <c r="H66" s="453" t="s">
        <v>1115</v>
      </c>
      <c r="I66" s="454">
        <v>1</v>
      </c>
      <c r="J66" s="631"/>
      <c r="K66" s="637"/>
      <c r="L66" s="637"/>
      <c r="M66" s="637"/>
      <c r="N66" s="637"/>
      <c r="O66" s="637"/>
      <c r="P66" s="637"/>
      <c r="Q66" s="631"/>
      <c r="R66" s="631"/>
    </row>
    <row r="67" spans="1:18" ht="77.25" customHeight="1" x14ac:dyDescent="0.25">
      <c r="A67" s="630">
        <v>15</v>
      </c>
      <c r="B67" s="630">
        <v>1</v>
      </c>
      <c r="C67" s="630">
        <v>4</v>
      </c>
      <c r="D67" s="630">
        <v>2</v>
      </c>
      <c r="E67" s="1099" t="s">
        <v>2508</v>
      </c>
      <c r="F67" s="805" t="s">
        <v>2507</v>
      </c>
      <c r="G67" s="453" t="s">
        <v>197</v>
      </c>
      <c r="H67" s="453" t="s">
        <v>169</v>
      </c>
      <c r="I67" s="454">
        <v>80</v>
      </c>
      <c r="J67" s="630" t="s">
        <v>2506</v>
      </c>
      <c r="K67" s="636"/>
      <c r="L67" s="636" t="s">
        <v>34</v>
      </c>
      <c r="M67" s="636"/>
      <c r="N67" s="734">
        <v>27700</v>
      </c>
      <c r="O67" s="636"/>
      <c r="P67" s="734">
        <v>27700</v>
      </c>
      <c r="Q67" s="630" t="s">
        <v>2489</v>
      </c>
      <c r="R67" s="630" t="s">
        <v>2489</v>
      </c>
    </row>
    <row r="68" spans="1:18" ht="78.75" customHeight="1" x14ac:dyDescent="0.25">
      <c r="A68" s="631"/>
      <c r="B68" s="631"/>
      <c r="C68" s="631"/>
      <c r="D68" s="631"/>
      <c r="E68" s="631"/>
      <c r="F68" s="806"/>
      <c r="G68" s="453" t="s">
        <v>1766</v>
      </c>
      <c r="H68" s="453" t="s">
        <v>1115</v>
      </c>
      <c r="I68" s="454">
        <v>1</v>
      </c>
      <c r="J68" s="631"/>
      <c r="K68" s="637"/>
      <c r="L68" s="637"/>
      <c r="M68" s="637"/>
      <c r="N68" s="1102"/>
      <c r="O68" s="637"/>
      <c r="P68" s="1102"/>
      <c r="Q68" s="631"/>
      <c r="R68" s="631"/>
    </row>
    <row r="69" spans="1:18" ht="47.25" customHeight="1" x14ac:dyDescent="0.25">
      <c r="A69" s="630">
        <v>16</v>
      </c>
      <c r="B69" s="630">
        <v>1</v>
      </c>
      <c r="C69" s="630">
        <v>4</v>
      </c>
      <c r="D69" s="630">
        <v>2</v>
      </c>
      <c r="E69" s="1099" t="s">
        <v>2505</v>
      </c>
      <c r="F69" s="805" t="s">
        <v>2504</v>
      </c>
      <c r="G69" s="630" t="s">
        <v>1333</v>
      </c>
      <c r="H69" s="453" t="s">
        <v>2503</v>
      </c>
      <c r="I69" s="454">
        <v>64</v>
      </c>
      <c r="J69" s="630" t="s">
        <v>2502</v>
      </c>
      <c r="K69" s="636"/>
      <c r="L69" s="636" t="s">
        <v>34</v>
      </c>
      <c r="M69" s="636"/>
      <c r="N69" s="734">
        <v>279000</v>
      </c>
      <c r="O69" s="636"/>
      <c r="P69" s="734">
        <v>279000</v>
      </c>
      <c r="Q69" s="630" t="s">
        <v>2489</v>
      </c>
      <c r="R69" s="630" t="s">
        <v>2489</v>
      </c>
    </row>
    <row r="70" spans="1:18" ht="30.75" customHeight="1" x14ac:dyDescent="0.25">
      <c r="A70" s="656"/>
      <c r="B70" s="656"/>
      <c r="C70" s="656"/>
      <c r="D70" s="656"/>
      <c r="E70" s="1100"/>
      <c r="F70" s="807"/>
      <c r="G70" s="631"/>
      <c r="H70" s="453" t="s">
        <v>169</v>
      </c>
      <c r="I70" s="454">
        <v>1280</v>
      </c>
      <c r="J70" s="656"/>
      <c r="K70" s="670"/>
      <c r="L70" s="670"/>
      <c r="M70" s="670"/>
      <c r="N70" s="670"/>
      <c r="O70" s="670"/>
      <c r="P70" s="670"/>
      <c r="Q70" s="656"/>
      <c r="R70" s="656"/>
    </row>
    <row r="71" spans="1:18" ht="41.25" customHeight="1" x14ac:dyDescent="0.25">
      <c r="A71" s="656"/>
      <c r="B71" s="656"/>
      <c r="C71" s="656"/>
      <c r="D71" s="656"/>
      <c r="E71" s="1100"/>
      <c r="F71" s="807"/>
      <c r="G71" s="453" t="s">
        <v>2501</v>
      </c>
      <c r="H71" s="453" t="s">
        <v>1115</v>
      </c>
      <c r="I71" s="454">
        <v>16</v>
      </c>
      <c r="J71" s="656"/>
      <c r="K71" s="670"/>
      <c r="L71" s="670"/>
      <c r="M71" s="670"/>
      <c r="N71" s="670"/>
      <c r="O71" s="670"/>
      <c r="P71" s="670"/>
      <c r="Q71" s="656"/>
      <c r="R71" s="656"/>
    </row>
    <row r="72" spans="1:18" ht="42.75" customHeight="1" x14ac:dyDescent="0.25">
      <c r="A72" s="656"/>
      <c r="B72" s="656"/>
      <c r="C72" s="656"/>
      <c r="D72" s="656"/>
      <c r="E72" s="1100"/>
      <c r="F72" s="807"/>
      <c r="G72" s="453" t="s">
        <v>1024</v>
      </c>
      <c r="H72" s="453" t="s">
        <v>1115</v>
      </c>
      <c r="I72" s="454">
        <v>1</v>
      </c>
      <c r="J72" s="656"/>
      <c r="K72" s="670"/>
      <c r="L72" s="670"/>
      <c r="M72" s="670"/>
      <c r="N72" s="670"/>
      <c r="O72" s="670"/>
      <c r="P72" s="670"/>
      <c r="Q72" s="656"/>
      <c r="R72" s="656"/>
    </row>
    <row r="73" spans="1:18" ht="40.5" customHeight="1" x14ac:dyDescent="0.25">
      <c r="A73" s="656"/>
      <c r="B73" s="656"/>
      <c r="C73" s="656"/>
      <c r="D73" s="656"/>
      <c r="E73" s="1100"/>
      <c r="F73" s="807"/>
      <c r="G73" s="630" t="s">
        <v>197</v>
      </c>
      <c r="H73" s="453" t="s">
        <v>1115</v>
      </c>
      <c r="I73" s="454">
        <v>1</v>
      </c>
      <c r="J73" s="656"/>
      <c r="K73" s="670"/>
      <c r="L73" s="670"/>
      <c r="M73" s="670"/>
      <c r="N73" s="670"/>
      <c r="O73" s="670"/>
      <c r="P73" s="670"/>
      <c r="Q73" s="656"/>
      <c r="R73" s="656"/>
    </row>
    <row r="74" spans="1:18" ht="16.5" customHeight="1" x14ac:dyDescent="0.25">
      <c r="A74" s="656"/>
      <c r="B74" s="656"/>
      <c r="C74" s="656"/>
      <c r="D74" s="656"/>
      <c r="E74" s="1100"/>
      <c r="F74" s="807"/>
      <c r="G74" s="631"/>
      <c r="H74" s="453" t="s">
        <v>169</v>
      </c>
      <c r="I74" s="454">
        <v>60</v>
      </c>
      <c r="J74" s="656"/>
      <c r="K74" s="670"/>
      <c r="L74" s="670"/>
      <c r="M74" s="670"/>
      <c r="N74" s="670"/>
      <c r="O74" s="670"/>
      <c r="P74" s="670"/>
      <c r="Q74" s="656"/>
      <c r="R74" s="656"/>
    </row>
    <row r="75" spans="1:18" ht="55.5" customHeight="1" x14ac:dyDescent="0.25">
      <c r="A75" s="631"/>
      <c r="B75" s="631"/>
      <c r="C75" s="631"/>
      <c r="D75" s="631"/>
      <c r="E75" s="1101"/>
      <c r="F75" s="806"/>
      <c r="G75" s="453" t="s">
        <v>1345</v>
      </c>
      <c r="H75" s="453" t="s">
        <v>1115</v>
      </c>
      <c r="I75" s="454">
        <v>15</v>
      </c>
      <c r="J75" s="631"/>
      <c r="K75" s="637"/>
      <c r="L75" s="637"/>
      <c r="M75" s="637"/>
      <c r="N75" s="637"/>
      <c r="O75" s="637"/>
      <c r="P75" s="637"/>
      <c r="Q75" s="631"/>
      <c r="R75" s="631"/>
    </row>
    <row r="76" spans="1:18" ht="65.25" customHeight="1" x14ac:dyDescent="0.25">
      <c r="A76" s="630">
        <v>17</v>
      </c>
      <c r="B76" s="630">
        <v>1</v>
      </c>
      <c r="C76" s="630">
        <v>4</v>
      </c>
      <c r="D76" s="630">
        <v>2</v>
      </c>
      <c r="E76" s="1099" t="s">
        <v>2500</v>
      </c>
      <c r="F76" s="805" t="s">
        <v>2499</v>
      </c>
      <c r="G76" s="453" t="s">
        <v>197</v>
      </c>
      <c r="H76" s="453" t="s">
        <v>169</v>
      </c>
      <c r="I76" s="454">
        <v>80</v>
      </c>
      <c r="J76" s="630" t="s">
        <v>2498</v>
      </c>
      <c r="K76" s="636"/>
      <c r="L76" s="636" t="s">
        <v>34</v>
      </c>
      <c r="M76" s="636"/>
      <c r="N76" s="734">
        <v>26000</v>
      </c>
      <c r="O76" s="636"/>
      <c r="P76" s="734">
        <v>26000</v>
      </c>
      <c r="Q76" s="630" t="s">
        <v>2489</v>
      </c>
      <c r="R76" s="630" t="s">
        <v>2489</v>
      </c>
    </row>
    <row r="77" spans="1:18" ht="108.75" customHeight="1" x14ac:dyDescent="0.25">
      <c r="A77" s="631"/>
      <c r="B77" s="631"/>
      <c r="C77" s="631"/>
      <c r="D77" s="631"/>
      <c r="E77" s="1101"/>
      <c r="F77" s="806"/>
      <c r="G77" s="453" t="s">
        <v>1766</v>
      </c>
      <c r="H77" s="453" t="s">
        <v>1115</v>
      </c>
      <c r="I77" s="454">
        <v>1</v>
      </c>
      <c r="J77" s="631"/>
      <c r="K77" s="637"/>
      <c r="L77" s="637"/>
      <c r="M77" s="637"/>
      <c r="N77" s="1102"/>
      <c r="O77" s="637"/>
      <c r="P77" s="637"/>
      <c r="Q77" s="631"/>
      <c r="R77" s="631"/>
    </row>
    <row r="78" spans="1:18" ht="147.75" customHeight="1" x14ac:dyDescent="0.25">
      <c r="A78" s="453">
        <v>18</v>
      </c>
      <c r="B78" s="453">
        <v>1</v>
      </c>
      <c r="C78" s="453">
        <v>4</v>
      </c>
      <c r="D78" s="453">
        <v>2</v>
      </c>
      <c r="E78" s="552" t="s">
        <v>2497</v>
      </c>
      <c r="F78" s="460" t="s">
        <v>2496</v>
      </c>
      <c r="G78" s="453" t="s">
        <v>2495</v>
      </c>
      <c r="H78" s="453" t="s">
        <v>2494</v>
      </c>
      <c r="I78" s="454">
        <v>1</v>
      </c>
      <c r="J78" s="453" t="s">
        <v>2493</v>
      </c>
      <c r="K78" s="454"/>
      <c r="L78" s="454" t="s">
        <v>34</v>
      </c>
      <c r="M78" s="455"/>
      <c r="N78" s="455">
        <v>45000</v>
      </c>
      <c r="O78" s="455"/>
      <c r="P78" s="455">
        <v>45000</v>
      </c>
      <c r="Q78" s="453" t="s">
        <v>2489</v>
      </c>
      <c r="R78" s="453" t="s">
        <v>2488</v>
      </c>
    </row>
    <row r="79" spans="1:18" ht="52.5" customHeight="1" x14ac:dyDescent="0.25">
      <c r="A79" s="630">
        <v>19</v>
      </c>
      <c r="B79" s="630">
        <v>1</v>
      </c>
      <c r="C79" s="630">
        <v>4</v>
      </c>
      <c r="D79" s="630">
        <v>2</v>
      </c>
      <c r="E79" s="1099" t="s">
        <v>2492</v>
      </c>
      <c r="F79" s="811" t="s">
        <v>2491</v>
      </c>
      <c r="G79" s="630" t="s">
        <v>197</v>
      </c>
      <c r="H79" s="453" t="s">
        <v>991</v>
      </c>
      <c r="I79" s="454">
        <v>1</v>
      </c>
      <c r="J79" s="630" t="s">
        <v>2490</v>
      </c>
      <c r="K79" s="636"/>
      <c r="L79" s="636" t="s">
        <v>45</v>
      </c>
      <c r="M79" s="693"/>
      <c r="N79" s="693">
        <v>18000</v>
      </c>
      <c r="O79" s="693"/>
      <c r="P79" s="693">
        <v>18000</v>
      </c>
      <c r="Q79" s="630" t="s">
        <v>2489</v>
      </c>
      <c r="R79" s="630" t="s">
        <v>2488</v>
      </c>
    </row>
    <row r="80" spans="1:18" ht="36.75" customHeight="1" x14ac:dyDescent="0.25">
      <c r="A80" s="656"/>
      <c r="B80" s="656"/>
      <c r="C80" s="656"/>
      <c r="D80" s="656"/>
      <c r="E80" s="1100"/>
      <c r="F80" s="812"/>
      <c r="G80" s="631"/>
      <c r="H80" s="453" t="s">
        <v>693</v>
      </c>
      <c r="I80" s="454">
        <v>80</v>
      </c>
      <c r="J80" s="656"/>
      <c r="K80" s="670"/>
      <c r="L80" s="670"/>
      <c r="M80" s="694"/>
      <c r="N80" s="694"/>
      <c r="O80" s="694"/>
      <c r="P80" s="694"/>
      <c r="Q80" s="656"/>
      <c r="R80" s="656"/>
    </row>
    <row r="81" spans="1:18" x14ac:dyDescent="0.25">
      <c r="A81" s="656"/>
      <c r="B81" s="656"/>
      <c r="C81" s="656"/>
      <c r="D81" s="656"/>
      <c r="E81" s="1100"/>
      <c r="F81" s="812"/>
      <c r="G81" s="636" t="s">
        <v>920</v>
      </c>
      <c r="H81" s="630" t="s">
        <v>2487</v>
      </c>
      <c r="I81" s="630" t="s">
        <v>2984</v>
      </c>
      <c r="J81" s="656"/>
      <c r="K81" s="670"/>
      <c r="L81" s="670"/>
      <c r="M81" s="694"/>
      <c r="N81" s="694"/>
      <c r="O81" s="694"/>
      <c r="P81" s="694"/>
      <c r="Q81" s="656"/>
      <c r="R81" s="656"/>
    </row>
    <row r="82" spans="1:18" ht="96.75" customHeight="1" x14ac:dyDescent="0.25">
      <c r="A82" s="631"/>
      <c r="B82" s="631"/>
      <c r="C82" s="631"/>
      <c r="D82" s="631"/>
      <c r="E82" s="1101"/>
      <c r="F82" s="813"/>
      <c r="G82" s="637"/>
      <c r="H82" s="631"/>
      <c r="I82" s="631"/>
      <c r="J82" s="631"/>
      <c r="K82" s="637"/>
      <c r="L82" s="637"/>
      <c r="M82" s="695"/>
      <c r="N82" s="695"/>
      <c r="O82" s="695"/>
      <c r="P82" s="695"/>
      <c r="Q82" s="631"/>
      <c r="R82" s="631"/>
    </row>
    <row r="84" spans="1:18" ht="15.75" x14ac:dyDescent="0.25">
      <c r="M84" s="903"/>
      <c r="N84" s="904" t="s">
        <v>35</v>
      </c>
      <c r="O84" s="904"/>
      <c r="P84" s="904"/>
    </row>
    <row r="85" spans="1:18" x14ac:dyDescent="0.25">
      <c r="M85" s="903"/>
      <c r="N85" s="194" t="s">
        <v>36</v>
      </c>
      <c r="O85" s="903" t="s">
        <v>37</v>
      </c>
      <c r="P85" s="903"/>
    </row>
    <row r="86" spans="1:18" x14ac:dyDescent="0.25">
      <c r="M86" s="903"/>
      <c r="N86" s="194"/>
      <c r="O86" s="194">
        <v>2020</v>
      </c>
      <c r="P86" s="194">
        <v>2021</v>
      </c>
    </row>
    <row r="87" spans="1:18" x14ac:dyDescent="0.25">
      <c r="M87" s="168" t="s">
        <v>2931</v>
      </c>
      <c r="N87" s="55">
        <v>19</v>
      </c>
      <c r="O87" s="245">
        <v>509000</v>
      </c>
      <c r="P87" s="245">
        <f>SUM(P31+P60+P62+P63+P65+P67+P69+P76+P78+P79)</f>
        <v>549000</v>
      </c>
      <c r="Q87" s="2"/>
    </row>
    <row r="88" spans="1:18" x14ac:dyDescent="0.25">
      <c r="N88" s="9"/>
      <c r="O88" s="277"/>
      <c r="P88" s="283"/>
    </row>
    <row r="89" spans="1:18" x14ac:dyDescent="0.25">
      <c r="P89" s="2"/>
    </row>
  </sheetData>
  <mergeCells count="279">
    <mergeCell ref="G4:G5"/>
    <mergeCell ref="H4:I4"/>
    <mergeCell ref="J4:J5"/>
    <mergeCell ref="A4:A5"/>
    <mergeCell ref="B4:B5"/>
    <mergeCell ref="C4:C5"/>
    <mergeCell ref="D4:D5"/>
    <mergeCell ref="E4:E5"/>
    <mergeCell ref="F4:F5"/>
    <mergeCell ref="Q4:Q5"/>
    <mergeCell ref="R4:R5"/>
    <mergeCell ref="K4:L4"/>
    <mergeCell ref="M4:N4"/>
    <mergeCell ref="O4:P4"/>
    <mergeCell ref="K17:K19"/>
    <mergeCell ref="L17:L19"/>
    <mergeCell ref="A7:A12"/>
    <mergeCell ref="B7:B12"/>
    <mergeCell ref="C7:C12"/>
    <mergeCell ref="D7:D12"/>
    <mergeCell ref="E7:E12"/>
    <mergeCell ref="F7:F12"/>
    <mergeCell ref="K7:K12"/>
    <mergeCell ref="L7:L12"/>
    <mergeCell ref="M7:M12"/>
    <mergeCell ref="A13:R16"/>
    <mergeCell ref="A17:A19"/>
    <mergeCell ref="B17:B19"/>
    <mergeCell ref="C17:C19"/>
    <mergeCell ref="N7:N12"/>
    <mergeCell ref="O7:O12"/>
    <mergeCell ref="P7:P12"/>
    <mergeCell ref="Q7:Q12"/>
    <mergeCell ref="R7:R12"/>
    <mergeCell ref="G9:G10"/>
    <mergeCell ref="G11:G12"/>
    <mergeCell ref="G7:G8"/>
    <mergeCell ref="J7:J12"/>
    <mergeCell ref="M17:M19"/>
    <mergeCell ref="O17:O19"/>
    <mergeCell ref="P17:P19"/>
    <mergeCell ref="Q17:Q19"/>
    <mergeCell ref="R17:R19"/>
    <mergeCell ref="N17:N19"/>
    <mergeCell ref="D17:D19"/>
    <mergeCell ref="E17:E19"/>
    <mergeCell ref="F17:F19"/>
    <mergeCell ref="J17:J19"/>
    <mergeCell ref="A20:A21"/>
    <mergeCell ref="B20:B21"/>
    <mergeCell ref="C20:C21"/>
    <mergeCell ref="D20:D21"/>
    <mergeCell ref="E20:E21"/>
    <mergeCell ref="F20:F21"/>
    <mergeCell ref="Q20:Q21"/>
    <mergeCell ref="R20:R21"/>
    <mergeCell ref="J20:J21"/>
    <mergeCell ref="K20:K21"/>
    <mergeCell ref="L20:L21"/>
    <mergeCell ref="N20:N21"/>
    <mergeCell ref="O20:O21"/>
    <mergeCell ref="O22:O26"/>
    <mergeCell ref="N22:N26"/>
    <mergeCell ref="K22:K26"/>
    <mergeCell ref="L22:L26"/>
    <mergeCell ref="M20:M21"/>
    <mergeCell ref="J31:J33"/>
    <mergeCell ref="K31:K33"/>
    <mergeCell ref="L31:L33"/>
    <mergeCell ref="M22:M26"/>
    <mergeCell ref="M31:M33"/>
    <mergeCell ref="P20:P21"/>
    <mergeCell ref="A41:A47"/>
    <mergeCell ref="N31:N33"/>
    <mergeCell ref="A27:R30"/>
    <mergeCell ref="E22:E26"/>
    <mergeCell ref="F22:F26"/>
    <mergeCell ref="P22:P26"/>
    <mergeCell ref="Q22:Q26"/>
    <mergeCell ref="R22:R26"/>
    <mergeCell ref="G25:G26"/>
    <mergeCell ref="A31:A33"/>
    <mergeCell ref="B31:B33"/>
    <mergeCell ref="C31:C33"/>
    <mergeCell ref="D31:D33"/>
    <mergeCell ref="E31:E33"/>
    <mergeCell ref="F31:F33"/>
    <mergeCell ref="O31:O33"/>
    <mergeCell ref="P31:P33"/>
    <mergeCell ref="Q31:Q33"/>
    <mergeCell ref="R31:R33"/>
    <mergeCell ref="A22:A26"/>
    <mergeCell ref="B22:B26"/>
    <mergeCell ref="C22:C26"/>
    <mergeCell ref="D22:D26"/>
    <mergeCell ref="J22:J26"/>
    <mergeCell ref="G35:G36"/>
    <mergeCell ref="G37:G38"/>
    <mergeCell ref="A39:R40"/>
    <mergeCell ref="A34:A38"/>
    <mergeCell ref="B34:B38"/>
    <mergeCell ref="C34:C38"/>
    <mergeCell ref="D34:D38"/>
    <mergeCell ref="E34:E38"/>
    <mergeCell ref="F34:F38"/>
    <mergeCell ref="J34:J38"/>
    <mergeCell ref="M34:M38"/>
    <mergeCell ref="N34:N38"/>
    <mergeCell ref="O34:O38"/>
    <mergeCell ref="P34:P38"/>
    <mergeCell ref="Q34:Q38"/>
    <mergeCell ref="R34:R38"/>
    <mergeCell ref="K34:K38"/>
    <mergeCell ref="L34:L38"/>
    <mergeCell ref="K41:K47"/>
    <mergeCell ref="L41:L47"/>
    <mergeCell ref="M41:M47"/>
    <mergeCell ref="N41:N47"/>
    <mergeCell ref="O41:O47"/>
    <mergeCell ref="C41:C47"/>
    <mergeCell ref="D41:D47"/>
    <mergeCell ref="E41:E47"/>
    <mergeCell ref="F41:F47"/>
    <mergeCell ref="G41:G42"/>
    <mergeCell ref="B41:B47"/>
    <mergeCell ref="G44:G45"/>
    <mergeCell ref="G46:G47"/>
    <mergeCell ref="A48:R52"/>
    <mergeCell ref="A53:A54"/>
    <mergeCell ref="B53:B54"/>
    <mergeCell ref="C53:C54"/>
    <mergeCell ref="D53:D54"/>
    <mergeCell ref="E53:E54"/>
    <mergeCell ref="F53:F54"/>
    <mergeCell ref="G53:G54"/>
    <mergeCell ref="J53:J54"/>
    <mergeCell ref="K53:K54"/>
    <mergeCell ref="R53:R54"/>
    <mergeCell ref="L53:L54"/>
    <mergeCell ref="M53:M54"/>
    <mergeCell ref="N53:N54"/>
    <mergeCell ref="O53:O54"/>
    <mergeCell ref="P53:P54"/>
    <mergeCell ref="Q53:Q54"/>
    <mergeCell ref="R41:R47"/>
    <mergeCell ref="P41:P47"/>
    <mergeCell ref="Q41:Q47"/>
    <mergeCell ref="J41:J47"/>
    <mergeCell ref="G55:G56"/>
    <mergeCell ref="J55:J57"/>
    <mergeCell ref="K55:K57"/>
    <mergeCell ref="A55:A57"/>
    <mergeCell ref="B55:B57"/>
    <mergeCell ref="C55:C57"/>
    <mergeCell ref="D55:D57"/>
    <mergeCell ref="E55:E57"/>
    <mergeCell ref="F55:F57"/>
    <mergeCell ref="R63:R64"/>
    <mergeCell ref="L55:L57"/>
    <mergeCell ref="M55:M57"/>
    <mergeCell ref="N55:N57"/>
    <mergeCell ref="O55:O57"/>
    <mergeCell ref="P55:P57"/>
    <mergeCell ref="Q55:Q57"/>
    <mergeCell ref="R55:R57"/>
    <mergeCell ref="M60:M61"/>
    <mergeCell ref="N60:N61"/>
    <mergeCell ref="O60:O61"/>
    <mergeCell ref="P60:P61"/>
    <mergeCell ref="Q60:Q61"/>
    <mergeCell ref="R60:R61"/>
    <mergeCell ref="A58:R58"/>
    <mergeCell ref="A60:A61"/>
    <mergeCell ref="B60:B61"/>
    <mergeCell ref="C60:C61"/>
    <mergeCell ref="D60:D61"/>
    <mergeCell ref="E60:E61"/>
    <mergeCell ref="F60:F61"/>
    <mergeCell ref="J60:J61"/>
    <mergeCell ref="K60:K61"/>
    <mergeCell ref="L60:L61"/>
    <mergeCell ref="J63:J64"/>
    <mergeCell ref="K63:K64"/>
    <mergeCell ref="L63:L64"/>
    <mergeCell ref="M63:M64"/>
    <mergeCell ref="N63:N64"/>
    <mergeCell ref="O63:O64"/>
    <mergeCell ref="Q65:Q66"/>
    <mergeCell ref="R65:R66"/>
    <mergeCell ref="A63:A64"/>
    <mergeCell ref="B63:B64"/>
    <mergeCell ref="C63:C64"/>
    <mergeCell ref="D63:D64"/>
    <mergeCell ref="E63:E64"/>
    <mergeCell ref="F63:F64"/>
    <mergeCell ref="K65:K66"/>
    <mergeCell ref="L65:L66"/>
    <mergeCell ref="M65:M66"/>
    <mergeCell ref="N65:N66"/>
    <mergeCell ref="O65:O66"/>
    <mergeCell ref="P65:P66"/>
    <mergeCell ref="P63:P64"/>
    <mergeCell ref="Q63:Q64"/>
    <mergeCell ref="A65:A66"/>
    <mergeCell ref="B65:B66"/>
    <mergeCell ref="C65:C66"/>
    <mergeCell ref="D65:D66"/>
    <mergeCell ref="E65:E66"/>
    <mergeCell ref="F65:F66"/>
    <mergeCell ref="J65:J66"/>
    <mergeCell ref="K67:K68"/>
    <mergeCell ref="L67:L68"/>
    <mergeCell ref="M67:M68"/>
    <mergeCell ref="N67:N68"/>
    <mergeCell ref="Q79:Q82"/>
    <mergeCell ref="R79:R82"/>
    <mergeCell ref="Q67:Q68"/>
    <mergeCell ref="R67:R68"/>
    <mergeCell ref="O69:O75"/>
    <mergeCell ref="P69:P75"/>
    <mergeCell ref="Q69:Q75"/>
    <mergeCell ref="A69:A75"/>
    <mergeCell ref="B69:B75"/>
    <mergeCell ref="C69:C75"/>
    <mergeCell ref="D69:D75"/>
    <mergeCell ref="E69:E75"/>
    <mergeCell ref="F69:F75"/>
    <mergeCell ref="G69:G70"/>
    <mergeCell ref="G73:G74"/>
    <mergeCell ref="O67:O68"/>
    <mergeCell ref="P67:P68"/>
    <mergeCell ref="A67:A68"/>
    <mergeCell ref="B67:B68"/>
    <mergeCell ref="C67:C68"/>
    <mergeCell ref="D67:D68"/>
    <mergeCell ref="E67:E68"/>
    <mergeCell ref="F67:F68"/>
    <mergeCell ref="J67:J68"/>
    <mergeCell ref="J69:J75"/>
    <mergeCell ref="K69:K75"/>
    <mergeCell ref="M76:M77"/>
    <mergeCell ref="N76:N77"/>
    <mergeCell ref="O76:O77"/>
    <mergeCell ref="P76:P77"/>
    <mergeCell ref="Q76:Q77"/>
    <mergeCell ref="R76:R77"/>
    <mergeCell ref="R69:R75"/>
    <mergeCell ref="L69:L75"/>
    <mergeCell ref="M69:M75"/>
    <mergeCell ref="N69:N75"/>
    <mergeCell ref="A76:A77"/>
    <mergeCell ref="B76:B77"/>
    <mergeCell ref="C76:C77"/>
    <mergeCell ref="D76:D77"/>
    <mergeCell ref="E76:E77"/>
    <mergeCell ref="F76:F77"/>
    <mergeCell ref="J76:J77"/>
    <mergeCell ref="K76:K77"/>
    <mergeCell ref="L76:L77"/>
    <mergeCell ref="M84:M86"/>
    <mergeCell ref="N84:P84"/>
    <mergeCell ref="O85:P85"/>
    <mergeCell ref="A79:A82"/>
    <mergeCell ref="B79:B82"/>
    <mergeCell ref="C79:C82"/>
    <mergeCell ref="D79:D82"/>
    <mergeCell ref="M79:M82"/>
    <mergeCell ref="N79:N82"/>
    <mergeCell ref="O79:O82"/>
    <mergeCell ref="P79:P82"/>
    <mergeCell ref="E79:E82"/>
    <mergeCell ref="F79:F82"/>
    <mergeCell ref="G79:G80"/>
    <mergeCell ref="J79:J82"/>
    <mergeCell ref="K79:K82"/>
    <mergeCell ref="L79:L82"/>
    <mergeCell ref="G81:G82"/>
    <mergeCell ref="H81:H82"/>
    <mergeCell ref="I81:I82"/>
  </mergeCells>
  <conditionalFormatting sqref="G25">
    <cfRule type="duplicateValues" dxfId="0"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1AF5-3364-434B-8D35-3D3EF170B343}">
  <dimension ref="A2:S49"/>
  <sheetViews>
    <sheetView topLeftCell="A29" zoomScale="60" zoomScaleNormal="60" workbookViewId="0">
      <selection activeCell="G51" sqref="G51"/>
    </sheetView>
  </sheetViews>
  <sheetFormatPr defaultRowHeight="15" x14ac:dyDescent="0.25"/>
  <cols>
    <col min="1" max="1" width="9.28515625" style="41" customWidth="1"/>
    <col min="2" max="2" width="13.28515625" style="41" customWidth="1"/>
    <col min="3" max="3" width="11.42578125" style="41" customWidth="1"/>
    <col min="4" max="4" width="9.7109375" style="41" customWidth="1"/>
    <col min="5" max="5" width="45.7109375" style="41" customWidth="1"/>
    <col min="6" max="6" width="131.140625" style="41" customWidth="1"/>
    <col min="7" max="7" width="35.7109375" style="41" customWidth="1"/>
    <col min="8" max="8" width="20.42578125" style="41" customWidth="1"/>
    <col min="9" max="9" width="19.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6.285156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216" t="s">
        <v>2908</v>
      </c>
    </row>
    <row r="3" spans="1:19" x14ac:dyDescent="0.25">
      <c r="M3" s="2"/>
      <c r="N3" s="2"/>
      <c r="O3" s="2"/>
      <c r="P3" s="2"/>
    </row>
    <row r="4" spans="1:19" s="4" customFormat="1" ht="49.5" customHeight="1" x14ac:dyDescent="0.25">
      <c r="A4" s="644" t="s">
        <v>0</v>
      </c>
      <c r="B4" s="644" t="s">
        <v>1</v>
      </c>
      <c r="C4" s="644" t="s">
        <v>2</v>
      </c>
      <c r="D4" s="644" t="s">
        <v>3</v>
      </c>
      <c r="E4" s="644" t="s">
        <v>4</v>
      </c>
      <c r="F4" s="644" t="s">
        <v>5</v>
      </c>
      <c r="G4" s="644" t="s">
        <v>6</v>
      </c>
      <c r="H4" s="644" t="s">
        <v>7</v>
      </c>
      <c r="I4" s="644"/>
      <c r="J4" s="644" t="s">
        <v>8</v>
      </c>
      <c r="K4" s="644" t="s">
        <v>9</v>
      </c>
      <c r="L4" s="1016"/>
      <c r="M4" s="651" t="s">
        <v>10</v>
      </c>
      <c r="N4" s="651"/>
      <c r="O4" s="651" t="s">
        <v>11</v>
      </c>
      <c r="P4" s="651"/>
      <c r="Q4" s="644" t="s">
        <v>12</v>
      </c>
      <c r="R4" s="644" t="s">
        <v>13</v>
      </c>
      <c r="S4" s="3"/>
    </row>
    <row r="5" spans="1:19" s="4" customFormat="1" x14ac:dyDescent="0.2">
      <c r="A5" s="644"/>
      <c r="B5" s="644"/>
      <c r="C5" s="644"/>
      <c r="D5" s="644"/>
      <c r="E5" s="644"/>
      <c r="F5" s="644"/>
      <c r="G5" s="644"/>
      <c r="H5" s="173" t="s">
        <v>14</v>
      </c>
      <c r="I5" s="173" t="s">
        <v>15</v>
      </c>
      <c r="J5" s="644"/>
      <c r="K5" s="173">
        <v>2020</v>
      </c>
      <c r="L5" s="173">
        <v>2021</v>
      </c>
      <c r="M5" s="5">
        <v>2020</v>
      </c>
      <c r="N5" s="5">
        <v>2021</v>
      </c>
      <c r="O5" s="5">
        <v>2020</v>
      </c>
      <c r="P5" s="5">
        <v>2021</v>
      </c>
      <c r="Q5" s="644"/>
      <c r="R5" s="644"/>
      <c r="S5" s="3"/>
    </row>
    <row r="6" spans="1:19" s="4" customFormat="1" x14ac:dyDescent="0.2">
      <c r="A6" s="173" t="s">
        <v>16</v>
      </c>
      <c r="B6" s="173" t="s">
        <v>17</v>
      </c>
      <c r="C6" s="173" t="s">
        <v>18</v>
      </c>
      <c r="D6" s="173" t="s">
        <v>19</v>
      </c>
      <c r="E6" s="173" t="s">
        <v>20</v>
      </c>
      <c r="F6" s="173" t="s">
        <v>21</v>
      </c>
      <c r="G6" s="173" t="s">
        <v>22</v>
      </c>
      <c r="H6" s="173" t="s">
        <v>23</v>
      </c>
      <c r="I6" s="173" t="s">
        <v>24</v>
      </c>
      <c r="J6" s="173" t="s">
        <v>25</v>
      </c>
      <c r="K6" s="173" t="s">
        <v>26</v>
      </c>
      <c r="L6" s="173" t="s">
        <v>27</v>
      </c>
      <c r="M6" s="174" t="s">
        <v>28</v>
      </c>
      <c r="N6" s="174" t="s">
        <v>29</v>
      </c>
      <c r="O6" s="174" t="s">
        <v>30</v>
      </c>
      <c r="P6" s="174" t="s">
        <v>31</v>
      </c>
      <c r="Q6" s="173" t="s">
        <v>32</v>
      </c>
      <c r="R6" s="173" t="s">
        <v>33</v>
      </c>
      <c r="S6" s="3"/>
    </row>
    <row r="7" spans="1:19" ht="77.25" customHeight="1" x14ac:dyDescent="0.25">
      <c r="A7" s="420">
        <v>1</v>
      </c>
      <c r="B7" s="420">
        <v>1</v>
      </c>
      <c r="C7" s="420">
        <v>4</v>
      </c>
      <c r="D7" s="420">
        <v>2</v>
      </c>
      <c r="E7" s="420" t="s">
        <v>2634</v>
      </c>
      <c r="F7" s="420" t="s">
        <v>2633</v>
      </c>
      <c r="G7" s="420" t="s">
        <v>2626</v>
      </c>
      <c r="H7" s="420" t="s">
        <v>2577</v>
      </c>
      <c r="I7" s="420">
        <v>19</v>
      </c>
      <c r="J7" s="420" t="s">
        <v>2632</v>
      </c>
      <c r="K7" s="420" t="s">
        <v>38</v>
      </c>
      <c r="L7" s="428"/>
      <c r="M7" s="426">
        <v>1800</v>
      </c>
      <c r="N7" s="558"/>
      <c r="O7" s="426">
        <v>1800</v>
      </c>
      <c r="P7" s="558"/>
      <c r="Q7" s="420" t="s">
        <v>2562</v>
      </c>
      <c r="R7" s="420" t="s">
        <v>2561</v>
      </c>
      <c r="S7" s="13"/>
    </row>
    <row r="8" spans="1:19" ht="217.5" customHeight="1" x14ac:dyDescent="0.25">
      <c r="A8" s="601">
        <v>2</v>
      </c>
      <c r="B8" s="601">
        <v>1</v>
      </c>
      <c r="C8" s="601">
        <v>4</v>
      </c>
      <c r="D8" s="601">
        <v>5</v>
      </c>
      <c r="E8" s="601" t="s">
        <v>2631</v>
      </c>
      <c r="F8" s="601" t="s">
        <v>2630</v>
      </c>
      <c r="G8" s="601" t="s">
        <v>607</v>
      </c>
      <c r="H8" s="601" t="s">
        <v>52</v>
      </c>
      <c r="I8" s="601">
        <v>70</v>
      </c>
      <c r="J8" s="601" t="s">
        <v>2629</v>
      </c>
      <c r="K8" s="601" t="s">
        <v>38</v>
      </c>
      <c r="L8" s="503"/>
      <c r="M8" s="602">
        <v>6812</v>
      </c>
      <c r="N8" s="503"/>
      <c r="O8" s="602">
        <v>6812</v>
      </c>
      <c r="P8" s="503"/>
      <c r="Q8" s="601" t="s">
        <v>2562</v>
      </c>
      <c r="R8" s="421" t="s">
        <v>2561</v>
      </c>
    </row>
    <row r="9" spans="1:19" ht="105" x14ac:dyDescent="0.25">
      <c r="A9" s="425">
        <v>3</v>
      </c>
      <c r="B9" s="425">
        <v>1</v>
      </c>
      <c r="C9" s="425">
        <v>4</v>
      </c>
      <c r="D9" s="425">
        <v>2</v>
      </c>
      <c r="E9" s="425" t="s">
        <v>2628</v>
      </c>
      <c r="F9" s="425" t="s">
        <v>2627</v>
      </c>
      <c r="G9" s="425" t="s">
        <v>2626</v>
      </c>
      <c r="H9" s="425" t="s">
        <v>2577</v>
      </c>
      <c r="I9" s="425">
        <v>18</v>
      </c>
      <c r="J9" s="425" t="s">
        <v>2625</v>
      </c>
      <c r="K9" s="425" t="s">
        <v>45</v>
      </c>
      <c r="L9" s="503"/>
      <c r="M9" s="429">
        <v>1000</v>
      </c>
      <c r="N9" s="503"/>
      <c r="O9" s="429">
        <v>1000</v>
      </c>
      <c r="P9" s="503"/>
      <c r="Q9" s="425" t="s">
        <v>2562</v>
      </c>
      <c r="R9" s="425" t="s">
        <v>2561</v>
      </c>
    </row>
    <row r="10" spans="1:19" ht="87.75" customHeight="1" x14ac:dyDescent="0.25">
      <c r="A10" s="425">
        <v>4</v>
      </c>
      <c r="B10" s="425">
        <v>1</v>
      </c>
      <c r="C10" s="425">
        <v>4</v>
      </c>
      <c r="D10" s="425">
        <v>2</v>
      </c>
      <c r="E10" s="425" t="s">
        <v>2624</v>
      </c>
      <c r="F10" s="425" t="s">
        <v>2623</v>
      </c>
      <c r="G10" s="425" t="s">
        <v>1664</v>
      </c>
      <c r="H10" s="425" t="s">
        <v>229</v>
      </c>
      <c r="I10" s="425">
        <v>1</v>
      </c>
      <c r="J10" s="425" t="s">
        <v>2619</v>
      </c>
      <c r="K10" s="425" t="s">
        <v>38</v>
      </c>
      <c r="L10" s="503"/>
      <c r="M10" s="429">
        <v>19680</v>
      </c>
      <c r="N10" s="503"/>
      <c r="O10" s="429">
        <v>19680</v>
      </c>
      <c r="P10" s="503"/>
      <c r="Q10" s="425" t="s">
        <v>2562</v>
      </c>
      <c r="R10" s="425" t="s">
        <v>2597</v>
      </c>
    </row>
    <row r="11" spans="1:19" ht="105.75" customHeight="1" x14ac:dyDescent="0.25">
      <c r="A11" s="425">
        <v>5</v>
      </c>
      <c r="B11" s="425">
        <v>1</v>
      </c>
      <c r="C11" s="425">
        <v>4</v>
      </c>
      <c r="D11" s="425">
        <v>2</v>
      </c>
      <c r="E11" s="425" t="s">
        <v>2622</v>
      </c>
      <c r="F11" s="425" t="s">
        <v>2621</v>
      </c>
      <c r="G11" s="425" t="s">
        <v>2620</v>
      </c>
      <c r="H11" s="425" t="s">
        <v>2054</v>
      </c>
      <c r="I11" s="425">
        <v>24</v>
      </c>
      <c r="J11" s="425" t="s">
        <v>2619</v>
      </c>
      <c r="K11" s="425" t="s">
        <v>38</v>
      </c>
      <c r="L11" s="503"/>
      <c r="M11" s="429">
        <v>49600</v>
      </c>
      <c r="N11" s="503"/>
      <c r="O11" s="429">
        <v>49600</v>
      </c>
      <c r="P11" s="503"/>
      <c r="Q11" s="425" t="s">
        <v>2562</v>
      </c>
      <c r="R11" s="425" t="s">
        <v>2597</v>
      </c>
    </row>
    <row r="12" spans="1:19" ht="103.5" customHeight="1" x14ac:dyDescent="0.25">
      <c r="A12" s="425">
        <v>6</v>
      </c>
      <c r="B12" s="425">
        <v>1</v>
      </c>
      <c r="C12" s="425">
        <v>4</v>
      </c>
      <c r="D12" s="425">
        <v>2</v>
      </c>
      <c r="E12" s="425" t="s">
        <v>2618</v>
      </c>
      <c r="F12" s="425" t="s">
        <v>2617</v>
      </c>
      <c r="G12" s="425" t="s">
        <v>607</v>
      </c>
      <c r="H12" s="425" t="s">
        <v>52</v>
      </c>
      <c r="I12" s="425">
        <v>60</v>
      </c>
      <c r="J12" s="420" t="s">
        <v>2616</v>
      </c>
      <c r="K12" s="420" t="s">
        <v>38</v>
      </c>
      <c r="L12" s="559"/>
      <c r="M12" s="426">
        <v>26879.7</v>
      </c>
      <c r="N12" s="559"/>
      <c r="O12" s="426">
        <v>26879.7</v>
      </c>
      <c r="P12" s="559"/>
      <c r="Q12" s="420" t="s">
        <v>2562</v>
      </c>
      <c r="R12" s="420" t="s">
        <v>2561</v>
      </c>
    </row>
    <row r="13" spans="1:19" ht="105" customHeight="1" x14ac:dyDescent="0.25">
      <c r="A13" s="425">
        <v>7</v>
      </c>
      <c r="B13" s="425">
        <v>1</v>
      </c>
      <c r="C13" s="425">
        <v>4</v>
      </c>
      <c r="D13" s="425">
        <v>2</v>
      </c>
      <c r="E13" s="425" t="s">
        <v>2615</v>
      </c>
      <c r="F13" s="425" t="s">
        <v>2614</v>
      </c>
      <c r="G13" s="425" t="s">
        <v>2613</v>
      </c>
      <c r="H13" s="425" t="s">
        <v>2612</v>
      </c>
      <c r="I13" s="425" t="s">
        <v>2611</v>
      </c>
      <c r="J13" s="420" t="s">
        <v>2610</v>
      </c>
      <c r="K13" s="420" t="s">
        <v>38</v>
      </c>
      <c r="L13" s="420"/>
      <c r="M13" s="426">
        <v>24546.25</v>
      </c>
      <c r="N13" s="559"/>
      <c r="O13" s="426">
        <v>24546.25</v>
      </c>
      <c r="P13" s="559"/>
      <c r="Q13" s="420" t="s">
        <v>2562</v>
      </c>
      <c r="R13" s="420" t="s">
        <v>2597</v>
      </c>
    </row>
    <row r="14" spans="1:19" ht="178.5" customHeight="1" x14ac:dyDescent="0.25">
      <c r="A14" s="425">
        <v>8</v>
      </c>
      <c r="B14" s="425">
        <v>1</v>
      </c>
      <c r="C14" s="425">
        <v>4</v>
      </c>
      <c r="D14" s="425">
        <v>2</v>
      </c>
      <c r="E14" s="425" t="s">
        <v>2609</v>
      </c>
      <c r="F14" s="425" t="s">
        <v>2608</v>
      </c>
      <c r="G14" s="425" t="s">
        <v>2607</v>
      </c>
      <c r="H14" s="425" t="s">
        <v>2606</v>
      </c>
      <c r="I14" s="425" t="s">
        <v>2605</v>
      </c>
      <c r="J14" s="420" t="s">
        <v>2604</v>
      </c>
      <c r="K14" s="420" t="s">
        <v>38</v>
      </c>
      <c r="L14" s="420"/>
      <c r="M14" s="426">
        <v>38659.47</v>
      </c>
      <c r="N14" s="559"/>
      <c r="O14" s="426">
        <v>38659.47</v>
      </c>
      <c r="P14" s="559"/>
      <c r="Q14" s="420" t="s">
        <v>2562</v>
      </c>
      <c r="R14" s="420" t="s">
        <v>2597</v>
      </c>
    </row>
    <row r="15" spans="1:19" ht="100.5" customHeight="1" x14ac:dyDescent="0.25">
      <c r="A15" s="425">
        <v>9</v>
      </c>
      <c r="B15" s="425">
        <v>1</v>
      </c>
      <c r="C15" s="425">
        <v>4</v>
      </c>
      <c r="D15" s="425">
        <v>2</v>
      </c>
      <c r="E15" s="425" t="s">
        <v>2603</v>
      </c>
      <c r="F15" s="425" t="s">
        <v>2602</v>
      </c>
      <c r="G15" s="425" t="s">
        <v>2601</v>
      </c>
      <c r="H15" s="425" t="s">
        <v>2600</v>
      </c>
      <c r="I15" s="425" t="s">
        <v>2599</v>
      </c>
      <c r="J15" s="420" t="s">
        <v>2598</v>
      </c>
      <c r="K15" s="420" t="s">
        <v>38</v>
      </c>
      <c r="L15" s="420"/>
      <c r="M15" s="426">
        <v>14543.15</v>
      </c>
      <c r="N15" s="559"/>
      <c r="O15" s="426">
        <v>14543.15</v>
      </c>
      <c r="P15" s="559"/>
      <c r="Q15" s="420" t="s">
        <v>2562</v>
      </c>
      <c r="R15" s="420" t="s">
        <v>2597</v>
      </c>
      <c r="S15" s="2"/>
    </row>
    <row r="16" spans="1:19" ht="170.25" customHeight="1" x14ac:dyDescent="0.25">
      <c r="A16" s="425">
        <v>10</v>
      </c>
      <c r="B16" s="425">
        <v>1</v>
      </c>
      <c r="C16" s="425">
        <v>4</v>
      </c>
      <c r="D16" s="425">
        <v>2</v>
      </c>
      <c r="E16" s="425" t="s">
        <v>2596</v>
      </c>
      <c r="F16" s="425" t="s">
        <v>2595</v>
      </c>
      <c r="G16" s="425" t="s">
        <v>1664</v>
      </c>
      <c r="H16" s="425" t="s">
        <v>2594</v>
      </c>
      <c r="I16" s="79" t="s">
        <v>871</v>
      </c>
      <c r="J16" s="425" t="s">
        <v>2593</v>
      </c>
      <c r="K16" s="503"/>
      <c r="L16" s="425" t="s">
        <v>34</v>
      </c>
      <c r="M16" s="503"/>
      <c r="N16" s="429">
        <v>80000</v>
      </c>
      <c r="O16" s="503"/>
      <c r="P16" s="429">
        <v>80000</v>
      </c>
      <c r="Q16" s="425" t="s">
        <v>2562</v>
      </c>
      <c r="R16" s="425" t="s">
        <v>2561</v>
      </c>
    </row>
    <row r="17" spans="1:18" ht="91.5" customHeight="1" x14ac:dyDescent="0.25">
      <c r="A17" s="719">
        <v>11</v>
      </c>
      <c r="B17" s="719">
        <v>1</v>
      </c>
      <c r="C17" s="719">
        <v>4</v>
      </c>
      <c r="D17" s="719">
        <v>5</v>
      </c>
      <c r="E17" s="719" t="s">
        <v>2592</v>
      </c>
      <c r="F17" s="719" t="s">
        <v>2591</v>
      </c>
      <c r="G17" s="425" t="s">
        <v>197</v>
      </c>
      <c r="H17" s="425" t="s">
        <v>52</v>
      </c>
      <c r="I17" s="425">
        <v>50</v>
      </c>
      <c r="J17" s="630" t="s">
        <v>2590</v>
      </c>
      <c r="K17" s="630"/>
      <c r="L17" s="630" t="s">
        <v>45</v>
      </c>
      <c r="M17" s="717"/>
      <c r="N17" s="717">
        <v>48000</v>
      </c>
      <c r="O17" s="717"/>
      <c r="P17" s="717">
        <v>48000</v>
      </c>
      <c r="Q17" s="630" t="s">
        <v>2562</v>
      </c>
      <c r="R17" s="630" t="s">
        <v>2561</v>
      </c>
    </row>
    <row r="18" spans="1:18" ht="49.5" customHeight="1" x14ac:dyDescent="0.25">
      <c r="A18" s="719"/>
      <c r="B18" s="719"/>
      <c r="C18" s="719"/>
      <c r="D18" s="719"/>
      <c r="E18" s="719"/>
      <c r="F18" s="719"/>
      <c r="G18" s="425" t="s">
        <v>44</v>
      </c>
      <c r="H18" s="425" t="s">
        <v>49</v>
      </c>
      <c r="I18" s="425">
        <v>30</v>
      </c>
      <c r="J18" s="631"/>
      <c r="K18" s="631"/>
      <c r="L18" s="631"/>
      <c r="M18" s="718"/>
      <c r="N18" s="718"/>
      <c r="O18" s="718"/>
      <c r="P18" s="718"/>
      <c r="Q18" s="631"/>
      <c r="R18" s="631"/>
    </row>
    <row r="19" spans="1:18" ht="150" customHeight="1" x14ac:dyDescent="0.25">
      <c r="A19" s="425">
        <v>12</v>
      </c>
      <c r="B19" s="425">
        <v>1</v>
      </c>
      <c r="C19" s="425">
        <v>4</v>
      </c>
      <c r="D19" s="425">
        <v>2</v>
      </c>
      <c r="E19" s="425" t="s">
        <v>2589</v>
      </c>
      <c r="F19" s="436" t="s">
        <v>2588</v>
      </c>
      <c r="G19" s="425" t="s">
        <v>2587</v>
      </c>
      <c r="H19" s="425" t="s">
        <v>2586</v>
      </c>
      <c r="I19" s="425" t="s">
        <v>2585</v>
      </c>
      <c r="J19" s="425" t="s">
        <v>2584</v>
      </c>
      <c r="K19" s="503"/>
      <c r="L19" s="425" t="s">
        <v>34</v>
      </c>
      <c r="M19" s="503"/>
      <c r="N19" s="429">
        <v>72000</v>
      </c>
      <c r="O19" s="503"/>
      <c r="P19" s="429">
        <v>72000</v>
      </c>
      <c r="Q19" s="425" t="s">
        <v>2562</v>
      </c>
      <c r="R19" s="425" t="s">
        <v>2561</v>
      </c>
    </row>
    <row r="20" spans="1:18" ht="180.6" customHeight="1" x14ac:dyDescent="0.25">
      <c r="A20" s="630">
        <v>13</v>
      </c>
      <c r="B20" s="630">
        <v>1</v>
      </c>
      <c r="C20" s="630">
        <v>4</v>
      </c>
      <c r="D20" s="630">
        <v>5</v>
      </c>
      <c r="E20" s="630" t="s">
        <v>2583</v>
      </c>
      <c r="F20" s="630" t="s">
        <v>2582</v>
      </c>
      <c r="G20" s="425" t="s">
        <v>197</v>
      </c>
      <c r="H20" s="425" t="s">
        <v>52</v>
      </c>
      <c r="I20" s="425">
        <v>50</v>
      </c>
      <c r="J20" s="630" t="s">
        <v>2581</v>
      </c>
      <c r="K20" s="1141"/>
      <c r="L20" s="630" t="s">
        <v>45</v>
      </c>
      <c r="M20" s="1141"/>
      <c r="N20" s="717">
        <v>95000</v>
      </c>
      <c r="O20" s="1141"/>
      <c r="P20" s="717">
        <v>95000</v>
      </c>
      <c r="Q20" s="630" t="s">
        <v>2562</v>
      </c>
      <c r="R20" s="630" t="s">
        <v>2561</v>
      </c>
    </row>
    <row r="21" spans="1:18" ht="48" customHeight="1" x14ac:dyDescent="0.25">
      <c r="A21" s="631"/>
      <c r="B21" s="631"/>
      <c r="C21" s="631"/>
      <c r="D21" s="631"/>
      <c r="E21" s="631"/>
      <c r="F21" s="631"/>
      <c r="G21" s="425" t="s">
        <v>44</v>
      </c>
      <c r="H21" s="425" t="s">
        <v>49</v>
      </c>
      <c r="I21" s="425">
        <v>25</v>
      </c>
      <c r="J21" s="631"/>
      <c r="K21" s="1142"/>
      <c r="L21" s="631"/>
      <c r="M21" s="1142"/>
      <c r="N21" s="718"/>
      <c r="O21" s="1142"/>
      <c r="P21" s="718"/>
      <c r="Q21" s="631"/>
      <c r="R21" s="631"/>
    </row>
    <row r="22" spans="1:18" ht="45" customHeight="1" x14ac:dyDescent="0.25">
      <c r="A22" s="425">
        <v>14</v>
      </c>
      <c r="B22" s="425">
        <v>1</v>
      </c>
      <c r="C22" s="425">
        <v>4</v>
      </c>
      <c r="D22" s="425">
        <v>2</v>
      </c>
      <c r="E22" s="425" t="s">
        <v>2580</v>
      </c>
      <c r="F22" s="425" t="s">
        <v>2579</v>
      </c>
      <c r="G22" s="425" t="s">
        <v>2578</v>
      </c>
      <c r="H22" s="425" t="s">
        <v>2577</v>
      </c>
      <c r="I22" s="425">
        <v>30</v>
      </c>
      <c r="J22" s="425" t="s">
        <v>2576</v>
      </c>
      <c r="K22" s="503"/>
      <c r="L22" s="425" t="s">
        <v>39</v>
      </c>
      <c r="M22" s="503"/>
      <c r="N22" s="429">
        <v>4000</v>
      </c>
      <c r="O22" s="503"/>
      <c r="P22" s="429">
        <v>4000</v>
      </c>
      <c r="Q22" s="425" t="s">
        <v>2562</v>
      </c>
      <c r="R22" s="425" t="s">
        <v>2561</v>
      </c>
    </row>
    <row r="23" spans="1:18" ht="105.75" customHeight="1" x14ac:dyDescent="0.25">
      <c r="A23" s="630">
        <v>15</v>
      </c>
      <c r="B23" s="630">
        <v>1</v>
      </c>
      <c r="C23" s="630">
        <v>4</v>
      </c>
      <c r="D23" s="630">
        <v>2</v>
      </c>
      <c r="E23" s="630" t="s">
        <v>2575</v>
      </c>
      <c r="F23" s="630" t="s">
        <v>2574</v>
      </c>
      <c r="G23" s="425" t="s">
        <v>1779</v>
      </c>
      <c r="H23" s="425" t="s">
        <v>52</v>
      </c>
      <c r="I23" s="425">
        <v>50</v>
      </c>
      <c r="J23" s="630" t="s">
        <v>2573</v>
      </c>
      <c r="K23" s="630"/>
      <c r="L23" s="630" t="s">
        <v>39</v>
      </c>
      <c r="M23" s="630"/>
      <c r="N23" s="717">
        <v>41000</v>
      </c>
      <c r="O23" s="630"/>
      <c r="P23" s="717">
        <v>41000</v>
      </c>
      <c r="Q23" s="630" t="s">
        <v>2562</v>
      </c>
      <c r="R23" s="630" t="s">
        <v>2561</v>
      </c>
    </row>
    <row r="24" spans="1:18" ht="94.5" customHeight="1" x14ac:dyDescent="0.25">
      <c r="A24" s="631"/>
      <c r="B24" s="631"/>
      <c r="C24" s="631"/>
      <c r="D24" s="631"/>
      <c r="E24" s="631"/>
      <c r="F24" s="631"/>
      <c r="G24" s="421" t="s">
        <v>50</v>
      </c>
      <c r="H24" s="425" t="s">
        <v>548</v>
      </c>
      <c r="I24" s="425">
        <v>1</v>
      </c>
      <c r="J24" s="631"/>
      <c r="K24" s="631"/>
      <c r="L24" s="631"/>
      <c r="M24" s="631"/>
      <c r="N24" s="718"/>
      <c r="O24" s="631"/>
      <c r="P24" s="718"/>
      <c r="Q24" s="631"/>
      <c r="R24" s="631"/>
    </row>
    <row r="25" spans="1:18" ht="69.75" customHeight="1" x14ac:dyDescent="0.25">
      <c r="A25" s="839">
        <v>16</v>
      </c>
      <c r="B25" s="630">
        <v>1</v>
      </c>
      <c r="C25" s="630">
        <v>4</v>
      </c>
      <c r="D25" s="630">
        <v>2</v>
      </c>
      <c r="E25" s="630" t="s">
        <v>2572</v>
      </c>
      <c r="F25" s="630" t="s">
        <v>2571</v>
      </c>
      <c r="G25" s="425" t="s">
        <v>197</v>
      </c>
      <c r="H25" s="425" t="s">
        <v>52</v>
      </c>
      <c r="I25" s="425">
        <v>50</v>
      </c>
      <c r="J25" s="630" t="s">
        <v>2570</v>
      </c>
      <c r="K25" s="630"/>
      <c r="L25" s="630" t="s">
        <v>39</v>
      </c>
      <c r="M25" s="630"/>
      <c r="N25" s="717">
        <v>83000</v>
      </c>
      <c r="O25" s="630"/>
      <c r="P25" s="717">
        <v>83000</v>
      </c>
      <c r="Q25" s="630" t="s">
        <v>2562</v>
      </c>
      <c r="R25" s="827" t="s">
        <v>2561</v>
      </c>
    </row>
    <row r="26" spans="1:18" ht="196.5" customHeight="1" x14ac:dyDescent="0.25">
      <c r="A26" s="1140"/>
      <c r="B26" s="656"/>
      <c r="C26" s="656"/>
      <c r="D26" s="656"/>
      <c r="E26" s="656"/>
      <c r="F26" s="656"/>
      <c r="G26" s="421" t="s">
        <v>44</v>
      </c>
      <c r="H26" s="425" t="s">
        <v>49</v>
      </c>
      <c r="I26" s="425">
        <v>35</v>
      </c>
      <c r="J26" s="656"/>
      <c r="K26" s="656"/>
      <c r="L26" s="656"/>
      <c r="M26" s="656"/>
      <c r="N26" s="733"/>
      <c r="O26" s="656"/>
      <c r="P26" s="733"/>
      <c r="Q26" s="656"/>
      <c r="R26" s="828"/>
    </row>
    <row r="27" spans="1:18" ht="46.5" customHeight="1" x14ac:dyDescent="0.25">
      <c r="A27" s="1140"/>
      <c r="B27" s="656"/>
      <c r="C27" s="656"/>
      <c r="D27" s="656"/>
      <c r="E27" s="656"/>
      <c r="F27" s="656"/>
      <c r="G27" s="420" t="s">
        <v>55</v>
      </c>
      <c r="H27" s="420" t="s">
        <v>2569</v>
      </c>
      <c r="I27" s="546">
        <v>500</v>
      </c>
      <c r="J27" s="656"/>
      <c r="K27" s="656"/>
      <c r="L27" s="656"/>
      <c r="M27" s="656"/>
      <c r="N27" s="733"/>
      <c r="O27" s="656"/>
      <c r="P27" s="733"/>
      <c r="Q27" s="656"/>
      <c r="R27" s="828"/>
    </row>
    <row r="28" spans="1:18" ht="84.75" customHeight="1" x14ac:dyDescent="0.25">
      <c r="A28" s="839">
        <v>17</v>
      </c>
      <c r="B28" s="630">
        <v>1</v>
      </c>
      <c r="C28" s="630">
        <v>4</v>
      </c>
      <c r="D28" s="630">
        <v>2</v>
      </c>
      <c r="E28" s="630" t="s">
        <v>2568</v>
      </c>
      <c r="F28" s="630" t="s">
        <v>2567</v>
      </c>
      <c r="G28" s="630" t="s">
        <v>197</v>
      </c>
      <c r="H28" s="630" t="s">
        <v>52</v>
      </c>
      <c r="I28" s="630">
        <v>30</v>
      </c>
      <c r="J28" s="630" t="s">
        <v>2566</v>
      </c>
      <c r="K28" s="630"/>
      <c r="L28" s="630" t="s">
        <v>39</v>
      </c>
      <c r="M28" s="630"/>
      <c r="N28" s="717">
        <v>100000</v>
      </c>
      <c r="O28" s="630"/>
      <c r="P28" s="717">
        <v>100000</v>
      </c>
      <c r="Q28" s="630" t="s">
        <v>2562</v>
      </c>
      <c r="R28" s="827" t="s">
        <v>2561</v>
      </c>
    </row>
    <row r="29" spans="1:18" ht="51.75" customHeight="1" x14ac:dyDescent="0.25">
      <c r="A29" s="1140"/>
      <c r="B29" s="656"/>
      <c r="C29" s="656"/>
      <c r="D29" s="656"/>
      <c r="E29" s="656"/>
      <c r="F29" s="656"/>
      <c r="G29" s="631"/>
      <c r="H29" s="631"/>
      <c r="I29" s="631"/>
      <c r="J29" s="656"/>
      <c r="K29" s="656"/>
      <c r="L29" s="656"/>
      <c r="M29" s="656"/>
      <c r="N29" s="733"/>
      <c r="O29" s="656"/>
      <c r="P29" s="733"/>
      <c r="Q29" s="656"/>
      <c r="R29" s="828"/>
    </row>
    <row r="30" spans="1:18" ht="118.5" customHeight="1" x14ac:dyDescent="0.25">
      <c r="A30" s="1140"/>
      <c r="B30" s="656"/>
      <c r="C30" s="656"/>
      <c r="D30" s="656"/>
      <c r="E30" s="656"/>
      <c r="F30" s="656"/>
      <c r="G30" s="420" t="s">
        <v>44</v>
      </c>
      <c r="H30" s="420" t="s">
        <v>49</v>
      </c>
      <c r="I30" s="546">
        <v>30</v>
      </c>
      <c r="J30" s="656"/>
      <c r="K30" s="656"/>
      <c r="L30" s="656"/>
      <c r="M30" s="656"/>
      <c r="N30" s="733"/>
      <c r="O30" s="656"/>
      <c r="P30" s="733"/>
      <c r="Q30" s="656"/>
      <c r="R30" s="828"/>
    </row>
    <row r="31" spans="1:18" ht="77.25" customHeight="1" x14ac:dyDescent="0.25">
      <c r="A31" s="839">
        <v>18</v>
      </c>
      <c r="B31" s="630">
        <v>1</v>
      </c>
      <c r="C31" s="630">
        <v>4</v>
      </c>
      <c r="D31" s="630">
        <v>2</v>
      </c>
      <c r="E31" s="630" t="s">
        <v>2565</v>
      </c>
      <c r="F31" s="630" t="s">
        <v>2564</v>
      </c>
      <c r="G31" s="630" t="s">
        <v>44</v>
      </c>
      <c r="H31" s="630" t="s">
        <v>49</v>
      </c>
      <c r="I31" s="630">
        <v>30</v>
      </c>
      <c r="J31" s="630" t="s">
        <v>2563</v>
      </c>
      <c r="K31" s="630"/>
      <c r="L31" s="630" t="s">
        <v>45</v>
      </c>
      <c r="M31" s="630"/>
      <c r="N31" s="717">
        <v>27000</v>
      </c>
      <c r="O31" s="630"/>
      <c r="P31" s="717">
        <v>27000</v>
      </c>
      <c r="Q31" s="630" t="s">
        <v>2562</v>
      </c>
      <c r="R31" s="827" t="s">
        <v>2561</v>
      </c>
    </row>
    <row r="32" spans="1:18" ht="118.5" customHeight="1" x14ac:dyDescent="0.25">
      <c r="A32" s="1140"/>
      <c r="B32" s="656"/>
      <c r="C32" s="656"/>
      <c r="D32" s="656"/>
      <c r="E32" s="656"/>
      <c r="F32" s="656"/>
      <c r="G32" s="656"/>
      <c r="H32" s="656"/>
      <c r="I32" s="656"/>
      <c r="J32" s="656"/>
      <c r="K32" s="656"/>
      <c r="L32" s="656"/>
      <c r="M32" s="656"/>
      <c r="N32" s="733"/>
      <c r="O32" s="656"/>
      <c r="P32" s="733"/>
      <c r="Q32" s="656"/>
      <c r="R32" s="828"/>
    </row>
    <row r="33" spans="1:18" ht="66.75" customHeight="1" x14ac:dyDescent="0.25">
      <c r="A33" s="1088"/>
      <c r="B33" s="631"/>
      <c r="C33" s="631"/>
      <c r="D33" s="631"/>
      <c r="E33" s="631"/>
      <c r="F33" s="631"/>
      <c r="G33" s="631"/>
      <c r="H33" s="631"/>
      <c r="I33" s="631"/>
      <c r="J33" s="631"/>
      <c r="K33" s="631"/>
      <c r="L33" s="631"/>
      <c r="M33" s="631"/>
      <c r="N33" s="718"/>
      <c r="O33" s="631"/>
      <c r="P33" s="718"/>
      <c r="Q33" s="631"/>
      <c r="R33" s="829"/>
    </row>
    <row r="34" spans="1:18" ht="15.75" customHeight="1" x14ac:dyDescent="0.25"/>
    <row r="35" spans="1:18" ht="15.75" customHeight="1" x14ac:dyDescent="0.25">
      <c r="M35" s="903"/>
      <c r="N35" s="904" t="s">
        <v>35</v>
      </c>
      <c r="O35" s="904"/>
      <c r="P35" s="904"/>
    </row>
    <row r="36" spans="1:18" ht="15.75" customHeight="1" x14ac:dyDescent="0.25">
      <c r="M36" s="903"/>
      <c r="N36" s="699" t="s">
        <v>36</v>
      </c>
      <c r="O36" s="903" t="s">
        <v>37</v>
      </c>
      <c r="P36" s="903"/>
    </row>
    <row r="37" spans="1:18" ht="15.75" customHeight="1" x14ac:dyDescent="0.25">
      <c r="M37" s="903"/>
      <c r="N37" s="701"/>
      <c r="O37" s="194">
        <v>2020</v>
      </c>
      <c r="P37" s="194">
        <v>2021</v>
      </c>
    </row>
    <row r="38" spans="1:18" ht="15.75" customHeight="1" x14ac:dyDescent="0.25">
      <c r="M38" s="617" t="s">
        <v>2931</v>
      </c>
      <c r="N38" s="619">
        <v>18</v>
      </c>
      <c r="O38" s="109">
        <f>M7+M8+M9+M10+M11+M12+M13+M14+M15</f>
        <v>183520.56999999998</v>
      </c>
      <c r="P38" s="109">
        <f>SUM(P16+P17+P19+P20+P22+P23+P25+P28+P31)</f>
        <v>550000</v>
      </c>
      <c r="Q38" s="2"/>
    </row>
    <row r="39" spans="1:18" ht="15.75" customHeight="1" x14ac:dyDescent="0.25">
      <c r="O39" s="2"/>
      <c r="P39" s="2"/>
    </row>
    <row r="40" spans="1:18" ht="15.75" customHeight="1" x14ac:dyDescent="0.25"/>
    <row r="41" spans="1:18" ht="15.75" customHeight="1" x14ac:dyDescent="0.25"/>
    <row r="42" spans="1:18" ht="15.75" customHeight="1" x14ac:dyDescent="0.25"/>
    <row r="43" spans="1:18" ht="15.75" customHeight="1" x14ac:dyDescent="0.25">
      <c r="N43" s="2"/>
    </row>
    <row r="44" spans="1:18" ht="15.75" customHeight="1" x14ac:dyDescent="0.25">
      <c r="N44" s="2"/>
    </row>
    <row r="45" spans="1:18" ht="15.75" customHeight="1" x14ac:dyDescent="0.25"/>
    <row r="46" spans="1:18" ht="15.75" customHeight="1" x14ac:dyDescent="0.25"/>
    <row r="47" spans="1:18" ht="15.75" customHeight="1" x14ac:dyDescent="0.25"/>
    <row r="48" spans="1:18" ht="15.75" customHeight="1" x14ac:dyDescent="0.25"/>
    <row r="49" ht="15.6" customHeight="1" x14ac:dyDescent="0.25"/>
  </sheetData>
  <mergeCells count="114">
    <mergeCell ref="Q4:Q5"/>
    <mergeCell ref="J4:J5"/>
    <mergeCell ref="K4:L4"/>
    <mergeCell ref="M4:N4"/>
    <mergeCell ref="R4:R5"/>
    <mergeCell ref="O4:P4"/>
    <mergeCell ref="A4:A5"/>
    <mergeCell ref="B4:B5"/>
    <mergeCell ref="C4:C5"/>
    <mergeCell ref="D4:D5"/>
    <mergeCell ref="E4:E5"/>
    <mergeCell ref="F4:F5"/>
    <mergeCell ref="G4:G5"/>
    <mergeCell ref="H4:I4"/>
    <mergeCell ref="J17:J18"/>
    <mergeCell ref="K17:K18"/>
    <mergeCell ref="L17:L18"/>
    <mergeCell ref="M17:M18"/>
    <mergeCell ref="N17:N18"/>
    <mergeCell ref="O17:O18"/>
    <mergeCell ref="A17:A18"/>
    <mergeCell ref="B17:B18"/>
    <mergeCell ref="C17:C18"/>
    <mergeCell ref="D17:D18"/>
    <mergeCell ref="E17:E18"/>
    <mergeCell ref="F17:F18"/>
    <mergeCell ref="Q20:Q21"/>
    <mergeCell ref="R20:R21"/>
    <mergeCell ref="K20:K21"/>
    <mergeCell ref="L20:L21"/>
    <mergeCell ref="M20:M21"/>
    <mergeCell ref="N20:N21"/>
    <mergeCell ref="O20:O21"/>
    <mergeCell ref="P20:P21"/>
    <mergeCell ref="P17:P18"/>
    <mergeCell ref="Q17:Q18"/>
    <mergeCell ref="R17:R18"/>
    <mergeCell ref="A23:A24"/>
    <mergeCell ref="B23:B24"/>
    <mergeCell ref="C23:C24"/>
    <mergeCell ref="D23:D24"/>
    <mergeCell ref="E23:E24"/>
    <mergeCell ref="F23:F24"/>
    <mergeCell ref="J23:J24"/>
    <mergeCell ref="K23:K24"/>
    <mergeCell ref="A20:A21"/>
    <mergeCell ref="B20:B21"/>
    <mergeCell ref="C20:C21"/>
    <mergeCell ref="D20:D21"/>
    <mergeCell ref="E20:E21"/>
    <mergeCell ref="F20:F21"/>
    <mergeCell ref="J20:J21"/>
    <mergeCell ref="R23:R24"/>
    <mergeCell ref="L23:L24"/>
    <mergeCell ref="M23:M24"/>
    <mergeCell ref="N23:N24"/>
    <mergeCell ref="O23:O24"/>
    <mergeCell ref="P23:P24"/>
    <mergeCell ref="M25:M27"/>
    <mergeCell ref="N25:N27"/>
    <mergeCell ref="O25:O27"/>
    <mergeCell ref="P25:P27"/>
    <mergeCell ref="Q25:Q27"/>
    <mergeCell ref="R25:R27"/>
    <mergeCell ref="Q23:Q24"/>
    <mergeCell ref="A25:A27"/>
    <mergeCell ref="B25:B27"/>
    <mergeCell ref="C25:C27"/>
    <mergeCell ref="D25:D27"/>
    <mergeCell ref="E25:E27"/>
    <mergeCell ref="F25:F27"/>
    <mergeCell ref="J25:J27"/>
    <mergeCell ref="K25:K27"/>
    <mergeCell ref="L25:L27"/>
    <mergeCell ref="A28:A30"/>
    <mergeCell ref="B28:B30"/>
    <mergeCell ref="C28:C30"/>
    <mergeCell ref="D28:D30"/>
    <mergeCell ref="E28:E30"/>
    <mergeCell ref="F28:F30"/>
    <mergeCell ref="G28:G29"/>
    <mergeCell ref="H28:H29"/>
    <mergeCell ref="I28:I29"/>
    <mergeCell ref="J28:J30"/>
    <mergeCell ref="K28:K30"/>
    <mergeCell ref="L28:L30"/>
    <mergeCell ref="R28:R30"/>
    <mergeCell ref="M28:M30"/>
    <mergeCell ref="N28:N30"/>
    <mergeCell ref="O28:O30"/>
    <mergeCell ref="P28:P30"/>
    <mergeCell ref="Q28:Q30"/>
    <mergeCell ref="Q31:Q33"/>
    <mergeCell ref="R31:R33"/>
    <mergeCell ref="A31:A33"/>
    <mergeCell ref="B31:B33"/>
    <mergeCell ref="C31:C33"/>
    <mergeCell ref="D31:D33"/>
    <mergeCell ref="E31:E33"/>
    <mergeCell ref="F31:F33"/>
    <mergeCell ref="M35:M37"/>
    <mergeCell ref="N35:P35"/>
    <mergeCell ref="N36:N37"/>
    <mergeCell ref="O36:P36"/>
    <mergeCell ref="O31:O33"/>
    <mergeCell ref="P31:P33"/>
    <mergeCell ref="M31:M33"/>
    <mergeCell ref="N31:N33"/>
    <mergeCell ref="G31:G33"/>
    <mergeCell ref="H31:H33"/>
    <mergeCell ref="I31:I33"/>
    <mergeCell ref="J31:J33"/>
    <mergeCell ref="K31:K33"/>
    <mergeCell ref="L31:L3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DAC67-3412-44DE-A21D-6F2473586594}">
  <dimension ref="A2:R66"/>
  <sheetViews>
    <sheetView topLeftCell="A56" zoomScale="70" zoomScaleNormal="70" workbookViewId="0">
      <selection activeCell="A62" sqref="A62:XFD62"/>
    </sheetView>
  </sheetViews>
  <sheetFormatPr defaultColWidth="9.140625" defaultRowHeight="15" x14ac:dyDescent="0.25"/>
  <cols>
    <col min="1" max="1" width="6.28515625" style="41" customWidth="1"/>
    <col min="2" max="2" width="8.85546875" style="41" customWidth="1"/>
    <col min="3" max="3" width="11.42578125" style="41" customWidth="1"/>
    <col min="4" max="4" width="9.7109375" style="41" customWidth="1"/>
    <col min="5" max="5" width="45.7109375" style="41" customWidth="1"/>
    <col min="6" max="6" width="77.28515625" style="41" customWidth="1"/>
    <col min="7" max="7" width="29.855468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6384" width="9.140625" style="41"/>
  </cols>
  <sheetData>
    <row r="2" spans="1:18" x14ac:dyDescent="0.25">
      <c r="A2" s="110" t="s">
        <v>2909</v>
      </c>
    </row>
    <row r="3" spans="1:18" x14ac:dyDescent="0.25">
      <c r="M3" s="2"/>
      <c r="N3" s="2"/>
      <c r="O3" s="2"/>
      <c r="P3" s="2"/>
    </row>
    <row r="4" spans="1:18" s="4" customFormat="1" ht="63.75" customHeight="1" x14ac:dyDescent="0.2">
      <c r="A4" s="1166" t="s">
        <v>0</v>
      </c>
      <c r="B4" s="1165" t="s">
        <v>1</v>
      </c>
      <c r="C4" s="1165" t="s">
        <v>2</v>
      </c>
      <c r="D4" s="1165" t="s">
        <v>3</v>
      </c>
      <c r="E4" s="1166" t="s">
        <v>4</v>
      </c>
      <c r="F4" s="1166" t="s">
        <v>5</v>
      </c>
      <c r="G4" s="1166" t="s">
        <v>6</v>
      </c>
      <c r="H4" s="1165" t="s">
        <v>7</v>
      </c>
      <c r="I4" s="1165"/>
      <c r="J4" s="1166" t="s">
        <v>8</v>
      </c>
      <c r="K4" s="1165" t="s">
        <v>9</v>
      </c>
      <c r="L4" s="1165"/>
      <c r="M4" s="1167" t="s">
        <v>10</v>
      </c>
      <c r="N4" s="1167"/>
      <c r="O4" s="1167" t="s">
        <v>11</v>
      </c>
      <c r="P4" s="1167"/>
      <c r="Q4" s="1166" t="s">
        <v>12</v>
      </c>
      <c r="R4" s="1165" t="s">
        <v>13</v>
      </c>
    </row>
    <row r="5" spans="1:18" s="4" customFormat="1" x14ac:dyDescent="0.2">
      <c r="A5" s="1166"/>
      <c r="B5" s="1165"/>
      <c r="C5" s="1165"/>
      <c r="D5" s="1165"/>
      <c r="E5" s="1166"/>
      <c r="F5" s="1166"/>
      <c r="G5" s="1166"/>
      <c r="H5" s="288" t="s">
        <v>14</v>
      </c>
      <c r="I5" s="288" t="s">
        <v>15</v>
      </c>
      <c r="J5" s="1166"/>
      <c r="K5" s="291">
        <v>2020</v>
      </c>
      <c r="L5" s="291">
        <v>2021</v>
      </c>
      <c r="M5" s="292">
        <v>2020</v>
      </c>
      <c r="N5" s="292">
        <v>2021</v>
      </c>
      <c r="O5" s="292">
        <v>2020</v>
      </c>
      <c r="P5" s="292">
        <v>2021</v>
      </c>
      <c r="Q5" s="1166"/>
      <c r="R5" s="1165"/>
    </row>
    <row r="6" spans="1:18" s="4" customFormat="1" ht="30" customHeight="1" x14ac:dyDescent="0.2">
      <c r="A6" s="289" t="s">
        <v>16</v>
      </c>
      <c r="B6" s="288" t="s">
        <v>17</v>
      </c>
      <c r="C6" s="288" t="s">
        <v>18</v>
      </c>
      <c r="D6" s="288" t="s">
        <v>19</v>
      </c>
      <c r="E6" s="289" t="s">
        <v>20</v>
      </c>
      <c r="F6" s="289" t="s">
        <v>21</v>
      </c>
      <c r="G6" s="289" t="s">
        <v>22</v>
      </c>
      <c r="H6" s="288" t="s">
        <v>2720</v>
      </c>
      <c r="I6" s="288" t="s">
        <v>24</v>
      </c>
      <c r="J6" s="289" t="s">
        <v>25</v>
      </c>
      <c r="K6" s="291" t="s">
        <v>26</v>
      </c>
      <c r="L6" s="291" t="s">
        <v>27</v>
      </c>
      <c r="M6" s="290" t="s">
        <v>28</v>
      </c>
      <c r="N6" s="290" t="s">
        <v>29</v>
      </c>
      <c r="O6" s="290" t="s">
        <v>30</v>
      </c>
      <c r="P6" s="290" t="s">
        <v>31</v>
      </c>
      <c r="Q6" s="289" t="s">
        <v>32</v>
      </c>
      <c r="R6" s="288" t="s">
        <v>33</v>
      </c>
    </row>
    <row r="7" spans="1:18" ht="77.25" customHeight="1" x14ac:dyDescent="0.25">
      <c r="A7" s="1168">
        <v>1</v>
      </c>
      <c r="B7" s="819">
        <v>1</v>
      </c>
      <c r="C7" s="1126">
        <v>4</v>
      </c>
      <c r="D7" s="819">
        <v>2</v>
      </c>
      <c r="E7" s="819" t="s">
        <v>2719</v>
      </c>
      <c r="F7" s="1170" t="s">
        <v>2718</v>
      </c>
      <c r="G7" s="1158" t="s">
        <v>197</v>
      </c>
      <c r="H7" s="326" t="s">
        <v>51</v>
      </c>
      <c r="I7" s="560" t="s">
        <v>41</v>
      </c>
      <c r="J7" s="819" t="s">
        <v>2717</v>
      </c>
      <c r="K7" s="1132" t="s">
        <v>2716</v>
      </c>
      <c r="L7" s="1132"/>
      <c r="M7" s="1135">
        <v>72659.14</v>
      </c>
      <c r="N7" s="1126"/>
      <c r="O7" s="1135">
        <v>72659.14</v>
      </c>
      <c r="P7" s="1135"/>
      <c r="Q7" s="819" t="s">
        <v>2637</v>
      </c>
      <c r="R7" s="819" t="s">
        <v>2636</v>
      </c>
    </row>
    <row r="8" spans="1:18" ht="72.75" customHeight="1" x14ac:dyDescent="0.25">
      <c r="A8" s="1168"/>
      <c r="B8" s="819"/>
      <c r="C8" s="1126"/>
      <c r="D8" s="819"/>
      <c r="E8" s="819"/>
      <c r="F8" s="1170"/>
      <c r="G8" s="1158"/>
      <c r="H8" s="369" t="s">
        <v>693</v>
      </c>
      <c r="I8" s="326">
        <v>30</v>
      </c>
      <c r="J8" s="819"/>
      <c r="K8" s="1132"/>
      <c r="L8" s="1132"/>
      <c r="M8" s="1135"/>
      <c r="N8" s="1126"/>
      <c r="O8" s="1135"/>
      <c r="P8" s="1135"/>
      <c r="Q8" s="819"/>
      <c r="R8" s="819"/>
    </row>
    <row r="9" spans="1:18" ht="30" x14ac:dyDescent="0.25">
      <c r="A9" s="1168"/>
      <c r="B9" s="819"/>
      <c r="C9" s="1126"/>
      <c r="D9" s="819"/>
      <c r="E9" s="819"/>
      <c r="F9" s="1170"/>
      <c r="G9" s="1158" t="s">
        <v>44</v>
      </c>
      <c r="H9" s="369" t="s">
        <v>204</v>
      </c>
      <c r="I9" s="560" t="s">
        <v>41</v>
      </c>
      <c r="J9" s="819"/>
      <c r="K9" s="1132"/>
      <c r="L9" s="1132"/>
      <c r="M9" s="1135"/>
      <c r="N9" s="1126"/>
      <c r="O9" s="1135"/>
      <c r="P9" s="1135"/>
      <c r="Q9" s="819"/>
      <c r="R9" s="819"/>
    </row>
    <row r="10" spans="1:18" x14ac:dyDescent="0.25">
      <c r="A10" s="1168"/>
      <c r="B10" s="819"/>
      <c r="C10" s="1126"/>
      <c r="D10" s="819"/>
      <c r="E10" s="819"/>
      <c r="F10" s="1170"/>
      <c r="G10" s="1158"/>
      <c r="H10" s="369" t="s">
        <v>693</v>
      </c>
      <c r="I10" s="560" t="s">
        <v>232</v>
      </c>
      <c r="J10" s="819"/>
      <c r="K10" s="1132"/>
      <c r="L10" s="1132"/>
      <c r="M10" s="1135"/>
      <c r="N10" s="1126"/>
      <c r="O10" s="1135"/>
      <c r="P10" s="1135"/>
      <c r="Q10" s="819"/>
      <c r="R10" s="819"/>
    </row>
    <row r="11" spans="1:18" ht="91.5" customHeight="1" x14ac:dyDescent="0.25">
      <c r="A11" s="1168"/>
      <c r="B11" s="819"/>
      <c r="C11" s="1126"/>
      <c r="D11" s="819"/>
      <c r="E11" s="819"/>
      <c r="F11" s="1170"/>
      <c r="G11" s="819" t="s">
        <v>2715</v>
      </c>
      <c r="H11" s="369" t="s">
        <v>2714</v>
      </c>
      <c r="I11" s="560" t="s">
        <v>41</v>
      </c>
      <c r="J11" s="819"/>
      <c r="K11" s="1132"/>
      <c r="L11" s="1132"/>
      <c r="M11" s="1135"/>
      <c r="N11" s="1126"/>
      <c r="O11" s="1135"/>
      <c r="P11" s="1135"/>
      <c r="Q11" s="819"/>
      <c r="R11" s="819"/>
    </row>
    <row r="12" spans="1:18" ht="45" x14ac:dyDescent="0.25">
      <c r="A12" s="1168"/>
      <c r="B12" s="819"/>
      <c r="C12" s="1126"/>
      <c r="D12" s="819"/>
      <c r="E12" s="819"/>
      <c r="F12" s="1170"/>
      <c r="G12" s="819"/>
      <c r="H12" s="369" t="s">
        <v>2713</v>
      </c>
      <c r="I12" s="369">
        <v>24</v>
      </c>
      <c r="J12" s="819"/>
      <c r="K12" s="1132"/>
      <c r="L12" s="1132"/>
      <c r="M12" s="1135"/>
      <c r="N12" s="1126"/>
      <c r="O12" s="1135"/>
      <c r="P12" s="1135"/>
      <c r="Q12" s="819"/>
      <c r="R12" s="819"/>
    </row>
    <row r="13" spans="1:18" x14ac:dyDescent="0.25">
      <c r="A13" s="1168"/>
      <c r="B13" s="819"/>
      <c r="C13" s="1126"/>
      <c r="D13" s="819"/>
      <c r="E13" s="819"/>
      <c r="F13" s="1170"/>
      <c r="G13" s="819"/>
      <c r="H13" s="369" t="s">
        <v>2712</v>
      </c>
      <c r="I13" s="369">
        <v>1</v>
      </c>
      <c r="J13" s="819"/>
      <c r="K13" s="1132"/>
      <c r="L13" s="1132"/>
      <c r="M13" s="1135"/>
      <c r="N13" s="1126"/>
      <c r="O13" s="1135"/>
      <c r="P13" s="1135"/>
      <c r="Q13" s="819"/>
      <c r="R13" s="819"/>
    </row>
    <row r="14" spans="1:18" x14ac:dyDescent="0.25">
      <c r="A14" s="1168"/>
      <c r="B14" s="819"/>
      <c r="C14" s="1126"/>
      <c r="D14" s="819"/>
      <c r="E14" s="819"/>
      <c r="F14" s="1170"/>
      <c r="G14" s="819"/>
      <c r="H14" s="819" t="s">
        <v>2711</v>
      </c>
      <c r="I14" s="1169" t="s">
        <v>2710</v>
      </c>
      <c r="J14" s="819"/>
      <c r="K14" s="1132"/>
      <c r="L14" s="1132"/>
      <c r="M14" s="1135"/>
      <c r="N14" s="1126"/>
      <c r="O14" s="1135"/>
      <c r="P14" s="1135"/>
      <c r="Q14" s="819"/>
      <c r="R14" s="819"/>
    </row>
    <row r="15" spans="1:18" ht="97.5" customHeight="1" x14ac:dyDescent="0.25">
      <c r="A15" s="1168"/>
      <c r="B15" s="819"/>
      <c r="C15" s="1126"/>
      <c r="D15" s="819"/>
      <c r="E15" s="819"/>
      <c r="F15" s="1170"/>
      <c r="G15" s="819"/>
      <c r="H15" s="819"/>
      <c r="I15" s="1169"/>
      <c r="J15" s="819"/>
      <c r="K15" s="1132"/>
      <c r="L15" s="1132"/>
      <c r="M15" s="1135"/>
      <c r="N15" s="1126"/>
      <c r="O15" s="1135"/>
      <c r="P15" s="1135"/>
      <c r="Q15" s="819"/>
      <c r="R15" s="819"/>
    </row>
    <row r="16" spans="1:18" ht="78.75" customHeight="1" x14ac:dyDescent="0.25">
      <c r="A16" s="1168"/>
      <c r="B16" s="819"/>
      <c r="C16" s="1126"/>
      <c r="D16" s="819"/>
      <c r="E16" s="819"/>
      <c r="F16" s="1170"/>
      <c r="G16" s="819"/>
      <c r="H16" s="369" t="s">
        <v>2709</v>
      </c>
      <c r="I16" s="561">
        <v>2</v>
      </c>
      <c r="J16" s="819"/>
      <c r="K16" s="1132"/>
      <c r="L16" s="1132"/>
      <c r="M16" s="1135"/>
      <c r="N16" s="1126"/>
      <c r="O16" s="1135"/>
      <c r="P16" s="1135"/>
      <c r="Q16" s="819"/>
      <c r="R16" s="819"/>
    </row>
    <row r="17" spans="1:18" ht="103.5" customHeight="1" x14ac:dyDescent="0.25">
      <c r="A17" s="1168"/>
      <c r="B17" s="819"/>
      <c r="C17" s="1126"/>
      <c r="D17" s="819"/>
      <c r="E17" s="819"/>
      <c r="F17" s="1170"/>
      <c r="G17" s="819"/>
      <c r="H17" s="369" t="s">
        <v>2708</v>
      </c>
      <c r="I17" s="561" t="s">
        <v>2707</v>
      </c>
      <c r="J17" s="819"/>
      <c r="K17" s="1132"/>
      <c r="L17" s="1132"/>
      <c r="M17" s="1135"/>
      <c r="N17" s="1126"/>
      <c r="O17" s="1135"/>
      <c r="P17" s="1135"/>
      <c r="Q17" s="819"/>
      <c r="R17" s="819"/>
    </row>
    <row r="18" spans="1:18" ht="60" x14ac:dyDescent="0.25">
      <c r="A18" s="1168"/>
      <c r="B18" s="819"/>
      <c r="C18" s="1126"/>
      <c r="D18" s="819"/>
      <c r="E18" s="819"/>
      <c r="F18" s="1170"/>
      <c r="G18" s="819"/>
      <c r="H18" s="369" t="s">
        <v>2706</v>
      </c>
      <c r="I18" s="561" t="s">
        <v>2705</v>
      </c>
      <c r="J18" s="819"/>
      <c r="K18" s="1132"/>
      <c r="L18" s="1132"/>
      <c r="M18" s="1135"/>
      <c r="N18" s="1126"/>
      <c r="O18" s="1135"/>
      <c r="P18" s="1135"/>
      <c r="Q18" s="819"/>
      <c r="R18" s="819"/>
    </row>
    <row r="19" spans="1:18" ht="45" x14ac:dyDescent="0.25">
      <c r="A19" s="1168"/>
      <c r="B19" s="819"/>
      <c r="C19" s="1126"/>
      <c r="D19" s="819"/>
      <c r="E19" s="819"/>
      <c r="F19" s="1170"/>
      <c r="G19" s="819"/>
      <c r="H19" s="458" t="s">
        <v>2704</v>
      </c>
      <c r="I19" s="562" t="s">
        <v>2703</v>
      </c>
      <c r="J19" s="819"/>
      <c r="K19" s="1132"/>
      <c r="L19" s="1132"/>
      <c r="M19" s="1135"/>
      <c r="N19" s="1126"/>
      <c r="O19" s="1135"/>
      <c r="P19" s="1135"/>
      <c r="Q19" s="819"/>
      <c r="R19" s="819"/>
    </row>
    <row r="20" spans="1:18" ht="148.5" customHeight="1" x14ac:dyDescent="0.25">
      <c r="A20" s="1162">
        <v>2</v>
      </c>
      <c r="B20" s="1158">
        <v>1</v>
      </c>
      <c r="C20" s="1162">
        <v>4</v>
      </c>
      <c r="D20" s="1158">
        <v>2</v>
      </c>
      <c r="E20" s="1158" t="s">
        <v>2702</v>
      </c>
      <c r="F20" s="1158" t="s">
        <v>2701</v>
      </c>
      <c r="G20" s="1158" t="s">
        <v>44</v>
      </c>
      <c r="H20" s="369" t="s">
        <v>204</v>
      </c>
      <c r="I20" s="326">
        <v>1</v>
      </c>
      <c r="J20" s="1158" t="s">
        <v>2700</v>
      </c>
      <c r="K20" s="1160" t="s">
        <v>2647</v>
      </c>
      <c r="L20" s="1160"/>
      <c r="M20" s="1161">
        <v>37354</v>
      </c>
      <c r="N20" s="1162"/>
      <c r="O20" s="1161">
        <v>37354</v>
      </c>
      <c r="P20" s="1161"/>
      <c r="Q20" s="1158" t="s">
        <v>2637</v>
      </c>
      <c r="R20" s="1158" t="s">
        <v>2636</v>
      </c>
    </row>
    <row r="21" spans="1:18" ht="90" customHeight="1" x14ac:dyDescent="0.25">
      <c r="A21" s="1162"/>
      <c r="B21" s="1158"/>
      <c r="C21" s="1162"/>
      <c r="D21" s="1158"/>
      <c r="E21" s="1158"/>
      <c r="F21" s="1158"/>
      <c r="G21" s="1158"/>
      <c r="H21" s="369" t="s">
        <v>693</v>
      </c>
      <c r="I21" s="369">
        <v>32</v>
      </c>
      <c r="J21" s="1158"/>
      <c r="K21" s="1160"/>
      <c r="L21" s="1160"/>
      <c r="M21" s="1161"/>
      <c r="N21" s="1162"/>
      <c r="O21" s="1161"/>
      <c r="P21" s="1161"/>
      <c r="Q21" s="1158"/>
      <c r="R21" s="1158"/>
    </row>
    <row r="22" spans="1:18" ht="144" customHeight="1" x14ac:dyDescent="0.25">
      <c r="A22" s="1162">
        <v>3</v>
      </c>
      <c r="B22" s="1158">
        <v>1</v>
      </c>
      <c r="C22" s="1162">
        <v>4</v>
      </c>
      <c r="D22" s="1158">
        <v>2</v>
      </c>
      <c r="E22" s="1158" t="s">
        <v>2699</v>
      </c>
      <c r="F22" s="1158" t="s">
        <v>2698</v>
      </c>
      <c r="G22" s="1158" t="s">
        <v>44</v>
      </c>
      <c r="H22" s="369" t="s">
        <v>204</v>
      </c>
      <c r="I22" s="563">
        <v>1</v>
      </c>
      <c r="J22" s="1158" t="s">
        <v>2693</v>
      </c>
      <c r="K22" s="1160" t="s">
        <v>2647</v>
      </c>
      <c r="L22" s="1160"/>
      <c r="M22" s="1161">
        <v>22225</v>
      </c>
      <c r="N22" s="1162"/>
      <c r="O22" s="1161">
        <v>22225</v>
      </c>
      <c r="P22" s="1161"/>
      <c r="Q22" s="1158" t="s">
        <v>2637</v>
      </c>
      <c r="R22" s="1158" t="s">
        <v>2636</v>
      </c>
    </row>
    <row r="23" spans="1:18" ht="97.5" customHeight="1" x14ac:dyDescent="0.25">
      <c r="A23" s="1162"/>
      <c r="B23" s="1158"/>
      <c r="C23" s="1162"/>
      <c r="D23" s="1158"/>
      <c r="E23" s="1158"/>
      <c r="F23" s="1158"/>
      <c r="G23" s="1158"/>
      <c r="H23" s="560" t="s">
        <v>693</v>
      </c>
      <c r="I23" s="369">
        <v>25</v>
      </c>
      <c r="J23" s="1158"/>
      <c r="K23" s="1160"/>
      <c r="L23" s="1160"/>
      <c r="M23" s="1161"/>
      <c r="N23" s="1162"/>
      <c r="O23" s="1161"/>
      <c r="P23" s="1161"/>
      <c r="Q23" s="1158"/>
      <c r="R23" s="1158"/>
    </row>
    <row r="24" spans="1:18" s="287" customFormat="1" ht="135" customHeight="1" x14ac:dyDescent="0.25">
      <c r="A24" s="1162">
        <v>4</v>
      </c>
      <c r="B24" s="1162">
        <v>1</v>
      </c>
      <c r="C24" s="1162">
        <v>4</v>
      </c>
      <c r="D24" s="1158">
        <v>2</v>
      </c>
      <c r="E24" s="1158" t="s">
        <v>2697</v>
      </c>
      <c r="F24" s="1158" t="s">
        <v>2696</v>
      </c>
      <c r="G24" s="1158" t="s">
        <v>2695</v>
      </c>
      <c r="H24" s="369" t="s">
        <v>2694</v>
      </c>
      <c r="I24" s="560" t="s">
        <v>41</v>
      </c>
      <c r="J24" s="1158" t="s">
        <v>2693</v>
      </c>
      <c r="K24" s="1160" t="s">
        <v>2647</v>
      </c>
      <c r="L24" s="1160"/>
      <c r="M24" s="1161">
        <v>21933.75</v>
      </c>
      <c r="N24" s="1162"/>
      <c r="O24" s="1161">
        <v>21933.75</v>
      </c>
      <c r="P24" s="1161"/>
      <c r="Q24" s="1158" t="s">
        <v>2637</v>
      </c>
      <c r="R24" s="1158" t="s">
        <v>2636</v>
      </c>
    </row>
    <row r="25" spans="1:18" s="287" customFormat="1" ht="92.25" customHeight="1" x14ac:dyDescent="0.25">
      <c r="A25" s="1162"/>
      <c r="B25" s="1162"/>
      <c r="C25" s="1162"/>
      <c r="D25" s="1158"/>
      <c r="E25" s="1158"/>
      <c r="F25" s="1158"/>
      <c r="G25" s="1158"/>
      <c r="H25" s="560" t="s">
        <v>693</v>
      </c>
      <c r="I25" s="369">
        <v>25</v>
      </c>
      <c r="J25" s="1158"/>
      <c r="K25" s="1160"/>
      <c r="L25" s="1160"/>
      <c r="M25" s="1161"/>
      <c r="N25" s="1162"/>
      <c r="O25" s="1161"/>
      <c r="P25" s="1161"/>
      <c r="Q25" s="1158"/>
      <c r="R25" s="1158"/>
    </row>
    <row r="26" spans="1:18" s="287" customFormat="1" ht="92.25" customHeight="1" x14ac:dyDescent="0.25">
      <c r="A26" s="1158">
        <v>5</v>
      </c>
      <c r="B26" s="1158">
        <v>1</v>
      </c>
      <c r="C26" s="1162">
        <v>4</v>
      </c>
      <c r="D26" s="1158">
        <v>2</v>
      </c>
      <c r="E26" s="1158" t="s">
        <v>2692</v>
      </c>
      <c r="F26" s="1158" t="s">
        <v>2691</v>
      </c>
      <c r="G26" s="1164" t="s">
        <v>457</v>
      </c>
      <c r="H26" s="369" t="s">
        <v>1318</v>
      </c>
      <c r="I26" s="369">
        <v>4</v>
      </c>
      <c r="J26" s="1158" t="s">
        <v>2690</v>
      </c>
      <c r="K26" s="1158" t="s">
        <v>2647</v>
      </c>
      <c r="L26" s="1158"/>
      <c r="M26" s="1163">
        <v>22750</v>
      </c>
      <c r="N26" s="1163"/>
      <c r="O26" s="1163">
        <v>22750</v>
      </c>
      <c r="P26" s="1163"/>
      <c r="Q26" s="1158" t="s">
        <v>2637</v>
      </c>
      <c r="R26" s="1158" t="s">
        <v>2636</v>
      </c>
    </row>
    <row r="27" spans="1:18" s="287" customFormat="1" ht="80.25" customHeight="1" x14ac:dyDescent="0.25">
      <c r="A27" s="1158"/>
      <c r="B27" s="1158"/>
      <c r="C27" s="1162"/>
      <c r="D27" s="1158"/>
      <c r="E27" s="1158"/>
      <c r="F27" s="1158"/>
      <c r="G27" s="1164"/>
      <c r="H27" s="369" t="s">
        <v>693</v>
      </c>
      <c r="I27" s="369">
        <v>100</v>
      </c>
      <c r="J27" s="1158"/>
      <c r="K27" s="1158"/>
      <c r="L27" s="1158"/>
      <c r="M27" s="1163"/>
      <c r="N27" s="1163"/>
      <c r="O27" s="1163"/>
      <c r="P27" s="1163"/>
      <c r="Q27" s="1158"/>
      <c r="R27" s="1158"/>
    </row>
    <row r="28" spans="1:18" s="287" customFormat="1" ht="86.25" customHeight="1" x14ac:dyDescent="0.25">
      <c r="A28" s="1158"/>
      <c r="B28" s="1158"/>
      <c r="C28" s="1162"/>
      <c r="D28" s="1158"/>
      <c r="E28" s="1158"/>
      <c r="F28" s="1158"/>
      <c r="G28" s="1158" t="s">
        <v>1345</v>
      </c>
      <c r="H28" s="369" t="s">
        <v>1344</v>
      </c>
      <c r="I28" s="369">
        <v>1</v>
      </c>
      <c r="J28" s="1158"/>
      <c r="K28" s="1158"/>
      <c r="L28" s="1158"/>
      <c r="M28" s="1163"/>
      <c r="N28" s="1163"/>
      <c r="O28" s="1163"/>
      <c r="P28" s="1163"/>
      <c r="Q28" s="1158"/>
      <c r="R28" s="1158"/>
    </row>
    <row r="29" spans="1:18" s="287" customFormat="1" ht="105" customHeight="1" x14ac:dyDescent="0.25">
      <c r="A29" s="1158"/>
      <c r="B29" s="1158"/>
      <c r="C29" s="1162"/>
      <c r="D29" s="1158"/>
      <c r="E29" s="1158"/>
      <c r="F29" s="1158"/>
      <c r="G29" s="1158"/>
      <c r="H29" s="369" t="s">
        <v>2689</v>
      </c>
      <c r="I29" s="369">
        <v>30</v>
      </c>
      <c r="J29" s="1158"/>
      <c r="K29" s="1158"/>
      <c r="L29" s="1158"/>
      <c r="M29" s="1163"/>
      <c r="N29" s="1163"/>
      <c r="O29" s="1163"/>
      <c r="P29" s="1163"/>
      <c r="Q29" s="1158"/>
      <c r="R29" s="1158"/>
    </row>
    <row r="30" spans="1:18" s="287" customFormat="1" x14ac:dyDescent="0.25">
      <c r="A30" s="1158">
        <v>6</v>
      </c>
      <c r="B30" s="1162">
        <v>1</v>
      </c>
      <c r="C30" s="1162">
        <v>4</v>
      </c>
      <c r="D30" s="1158">
        <v>2</v>
      </c>
      <c r="E30" s="1158" t="s">
        <v>2688</v>
      </c>
      <c r="F30" s="1158" t="s">
        <v>2687</v>
      </c>
      <c r="G30" s="1158" t="s">
        <v>1116</v>
      </c>
      <c r="H30" s="1158" t="s">
        <v>229</v>
      </c>
      <c r="I30" s="1159" t="s">
        <v>41</v>
      </c>
      <c r="J30" s="1158" t="s">
        <v>2686</v>
      </c>
      <c r="K30" s="1160" t="s">
        <v>2685</v>
      </c>
      <c r="L30" s="1160"/>
      <c r="M30" s="1161">
        <v>40000</v>
      </c>
      <c r="N30" s="1162"/>
      <c r="O30" s="1161">
        <v>40000</v>
      </c>
      <c r="P30" s="1161"/>
      <c r="Q30" s="1158" t="s">
        <v>2637</v>
      </c>
      <c r="R30" s="1158" t="s">
        <v>2636</v>
      </c>
    </row>
    <row r="31" spans="1:18" s="287" customFormat="1" ht="235.5" customHeight="1" x14ac:dyDescent="0.25">
      <c r="A31" s="1158"/>
      <c r="B31" s="1162"/>
      <c r="C31" s="1162"/>
      <c r="D31" s="1158"/>
      <c r="E31" s="1158"/>
      <c r="F31" s="1158"/>
      <c r="G31" s="1158"/>
      <c r="H31" s="1158"/>
      <c r="I31" s="1159"/>
      <c r="J31" s="1158"/>
      <c r="K31" s="1160"/>
      <c r="L31" s="1160"/>
      <c r="M31" s="1161"/>
      <c r="N31" s="1162"/>
      <c r="O31" s="1161"/>
      <c r="P31" s="1161"/>
      <c r="Q31" s="1158"/>
      <c r="R31" s="1158"/>
    </row>
    <row r="32" spans="1:18" ht="30" x14ac:dyDescent="0.25">
      <c r="A32" s="1158">
        <v>7</v>
      </c>
      <c r="B32" s="1158">
        <v>1</v>
      </c>
      <c r="C32" s="1158">
        <v>4</v>
      </c>
      <c r="D32" s="1158">
        <v>2</v>
      </c>
      <c r="E32" s="1158" t="s">
        <v>2684</v>
      </c>
      <c r="F32" s="1158" t="s">
        <v>2683</v>
      </c>
      <c r="G32" s="1158" t="s">
        <v>114</v>
      </c>
      <c r="H32" s="369" t="s">
        <v>207</v>
      </c>
      <c r="I32" s="369">
        <v>1</v>
      </c>
      <c r="J32" s="1158" t="s">
        <v>2682</v>
      </c>
      <c r="K32" s="1162" t="s">
        <v>43</v>
      </c>
      <c r="L32" s="1162"/>
      <c r="M32" s="1161">
        <v>10900</v>
      </c>
      <c r="N32" s="1161"/>
      <c r="O32" s="1161">
        <v>10900</v>
      </c>
      <c r="P32" s="1161"/>
      <c r="Q32" s="1158" t="s">
        <v>2637</v>
      </c>
      <c r="R32" s="1158" t="s">
        <v>2636</v>
      </c>
    </row>
    <row r="33" spans="1:18" ht="78.75" customHeight="1" x14ac:dyDescent="0.25">
      <c r="A33" s="1158"/>
      <c r="B33" s="1158"/>
      <c r="C33" s="1158"/>
      <c r="D33" s="1158"/>
      <c r="E33" s="1158"/>
      <c r="F33" s="1158"/>
      <c r="G33" s="1158"/>
      <c r="H33" s="369" t="s">
        <v>2681</v>
      </c>
      <c r="I33" s="369">
        <v>10</v>
      </c>
      <c r="J33" s="1158"/>
      <c r="K33" s="1162"/>
      <c r="L33" s="1162"/>
      <c r="M33" s="1161"/>
      <c r="N33" s="1161"/>
      <c r="O33" s="1161"/>
      <c r="P33" s="1161"/>
      <c r="Q33" s="1158"/>
      <c r="R33" s="1158"/>
    </row>
    <row r="34" spans="1:18" ht="52.5" customHeight="1" x14ac:dyDescent="0.25">
      <c r="A34" s="1158"/>
      <c r="B34" s="1158"/>
      <c r="C34" s="1158"/>
      <c r="D34" s="1158"/>
      <c r="E34" s="1158"/>
      <c r="F34" s="1158"/>
      <c r="G34" s="1158" t="s">
        <v>197</v>
      </c>
      <c r="H34" s="369" t="s">
        <v>51</v>
      </c>
      <c r="I34" s="369">
        <v>1</v>
      </c>
      <c r="J34" s="1158"/>
      <c r="K34" s="1162"/>
      <c r="L34" s="1162"/>
      <c r="M34" s="1161"/>
      <c r="N34" s="1161"/>
      <c r="O34" s="1161"/>
      <c r="P34" s="1161"/>
      <c r="Q34" s="1158"/>
      <c r="R34" s="1158"/>
    </row>
    <row r="35" spans="1:18" ht="56.25" customHeight="1" x14ac:dyDescent="0.25">
      <c r="A35" s="1158"/>
      <c r="B35" s="1158"/>
      <c r="C35" s="1158"/>
      <c r="D35" s="1158"/>
      <c r="E35" s="1158"/>
      <c r="F35" s="1158"/>
      <c r="G35" s="1158"/>
      <c r="H35" s="369" t="s">
        <v>693</v>
      </c>
      <c r="I35" s="369">
        <v>40</v>
      </c>
      <c r="J35" s="1158"/>
      <c r="K35" s="1162"/>
      <c r="L35" s="1162"/>
      <c r="M35" s="1161"/>
      <c r="N35" s="1161"/>
      <c r="O35" s="1161"/>
      <c r="P35" s="1161"/>
      <c r="Q35" s="1158"/>
      <c r="R35" s="1158"/>
    </row>
    <row r="36" spans="1:18" ht="178.5" customHeight="1" x14ac:dyDescent="0.25">
      <c r="A36" s="1153">
        <v>8</v>
      </c>
      <c r="B36" s="1153">
        <v>1</v>
      </c>
      <c r="C36" s="1153">
        <v>4</v>
      </c>
      <c r="D36" s="1153">
        <v>2</v>
      </c>
      <c r="E36" s="1153" t="s">
        <v>2680</v>
      </c>
      <c r="F36" s="1153" t="s">
        <v>2679</v>
      </c>
      <c r="G36" s="1153" t="s">
        <v>197</v>
      </c>
      <c r="H36" s="564" t="s">
        <v>51</v>
      </c>
      <c r="I36" s="565" t="s">
        <v>41</v>
      </c>
      <c r="J36" s="1153" t="s">
        <v>2678</v>
      </c>
      <c r="K36" s="1154"/>
      <c r="L36" s="1153" t="s">
        <v>2677</v>
      </c>
      <c r="M36" s="1152"/>
      <c r="N36" s="1152">
        <v>21531.360000000001</v>
      </c>
      <c r="O36" s="1152"/>
      <c r="P36" s="1152">
        <v>21531.360000000001</v>
      </c>
      <c r="Q36" s="1153" t="s">
        <v>2637</v>
      </c>
      <c r="R36" s="1153" t="s">
        <v>2636</v>
      </c>
    </row>
    <row r="37" spans="1:18" ht="156" customHeight="1" x14ac:dyDescent="0.25">
      <c r="A37" s="1153"/>
      <c r="B37" s="1153"/>
      <c r="C37" s="1153"/>
      <c r="D37" s="1153"/>
      <c r="E37" s="1153"/>
      <c r="F37" s="1153"/>
      <c r="G37" s="1153"/>
      <c r="H37" s="566" t="s">
        <v>693</v>
      </c>
      <c r="I37" s="564">
        <v>70</v>
      </c>
      <c r="J37" s="1153"/>
      <c r="K37" s="1154"/>
      <c r="L37" s="1154"/>
      <c r="M37" s="1152"/>
      <c r="N37" s="1152"/>
      <c r="O37" s="1152"/>
      <c r="P37" s="1152"/>
      <c r="Q37" s="1153"/>
      <c r="R37" s="1153"/>
    </row>
    <row r="38" spans="1:18" ht="32.25" customHeight="1" x14ac:dyDescent="0.25">
      <c r="A38" s="1154">
        <v>9</v>
      </c>
      <c r="B38" s="1154">
        <v>1</v>
      </c>
      <c r="C38" s="1154">
        <v>4</v>
      </c>
      <c r="D38" s="1153">
        <v>2</v>
      </c>
      <c r="E38" s="1153" t="s">
        <v>2676</v>
      </c>
      <c r="F38" s="1153" t="s">
        <v>2675</v>
      </c>
      <c r="G38" s="1153" t="s">
        <v>1779</v>
      </c>
      <c r="H38" s="566" t="s">
        <v>51</v>
      </c>
      <c r="I38" s="565" t="s">
        <v>41</v>
      </c>
      <c r="J38" s="1157" t="s">
        <v>2674</v>
      </c>
      <c r="K38" s="1155"/>
      <c r="L38" s="1155" t="s">
        <v>2673</v>
      </c>
      <c r="M38" s="1152"/>
      <c r="N38" s="1152">
        <v>30867</v>
      </c>
      <c r="O38" s="1152"/>
      <c r="P38" s="1152">
        <v>30867</v>
      </c>
      <c r="Q38" s="1153" t="s">
        <v>2637</v>
      </c>
      <c r="R38" s="1153" t="s">
        <v>2636</v>
      </c>
    </row>
    <row r="39" spans="1:18" ht="51" customHeight="1" x14ac:dyDescent="0.25">
      <c r="A39" s="1154"/>
      <c r="B39" s="1154"/>
      <c r="C39" s="1154"/>
      <c r="D39" s="1153"/>
      <c r="E39" s="1153"/>
      <c r="F39" s="1153"/>
      <c r="G39" s="1153"/>
      <c r="H39" s="566" t="s">
        <v>693</v>
      </c>
      <c r="I39" s="565" t="s">
        <v>232</v>
      </c>
      <c r="J39" s="1157"/>
      <c r="K39" s="1155"/>
      <c r="L39" s="1155"/>
      <c r="M39" s="1152"/>
      <c r="N39" s="1152"/>
      <c r="O39" s="1152"/>
      <c r="P39" s="1152"/>
      <c r="Q39" s="1153"/>
      <c r="R39" s="1153"/>
    </row>
    <row r="40" spans="1:18" ht="94.5" customHeight="1" x14ac:dyDescent="0.25">
      <c r="A40" s="1154"/>
      <c r="B40" s="1154"/>
      <c r="C40" s="1154"/>
      <c r="D40" s="1153"/>
      <c r="E40" s="1153"/>
      <c r="F40" s="1153"/>
      <c r="G40" s="1153" t="s">
        <v>44</v>
      </c>
      <c r="H40" s="566" t="s">
        <v>204</v>
      </c>
      <c r="I40" s="565" t="s">
        <v>41</v>
      </c>
      <c r="J40" s="1157"/>
      <c r="K40" s="1155"/>
      <c r="L40" s="1155"/>
      <c r="M40" s="1152"/>
      <c r="N40" s="1152"/>
      <c r="O40" s="1152"/>
      <c r="P40" s="1152"/>
      <c r="Q40" s="1153"/>
      <c r="R40" s="1153"/>
    </row>
    <row r="41" spans="1:18" ht="63" customHeight="1" x14ac:dyDescent="0.25">
      <c r="A41" s="1154"/>
      <c r="B41" s="1154"/>
      <c r="C41" s="1154"/>
      <c r="D41" s="1153"/>
      <c r="E41" s="1153"/>
      <c r="F41" s="1153"/>
      <c r="G41" s="1153"/>
      <c r="H41" s="566" t="s">
        <v>693</v>
      </c>
      <c r="I41" s="565" t="s">
        <v>232</v>
      </c>
      <c r="J41" s="1157"/>
      <c r="K41" s="1155"/>
      <c r="L41" s="1155"/>
      <c r="M41" s="1152"/>
      <c r="N41" s="1152"/>
      <c r="O41" s="1152"/>
      <c r="P41" s="1152"/>
      <c r="Q41" s="1153"/>
      <c r="R41" s="1153"/>
    </row>
    <row r="42" spans="1:18" ht="41.25" customHeight="1" x14ac:dyDescent="0.25">
      <c r="A42" s="1154">
        <v>10</v>
      </c>
      <c r="B42" s="1154">
        <v>1</v>
      </c>
      <c r="C42" s="1154">
        <v>4</v>
      </c>
      <c r="D42" s="1153">
        <v>2</v>
      </c>
      <c r="E42" s="1153" t="s">
        <v>2672</v>
      </c>
      <c r="F42" s="1153" t="s">
        <v>2671</v>
      </c>
      <c r="G42" s="1153" t="s">
        <v>1779</v>
      </c>
      <c r="H42" s="566" t="s">
        <v>51</v>
      </c>
      <c r="I42" s="565" t="s">
        <v>41</v>
      </c>
      <c r="J42" s="1157" t="s">
        <v>2670</v>
      </c>
      <c r="K42" s="1155"/>
      <c r="L42" s="1155" t="s">
        <v>2669</v>
      </c>
      <c r="M42" s="1152"/>
      <c r="N42" s="1152">
        <v>31010</v>
      </c>
      <c r="O42" s="1152"/>
      <c r="P42" s="1152">
        <v>31010</v>
      </c>
      <c r="Q42" s="1153" t="s">
        <v>2637</v>
      </c>
      <c r="R42" s="1153" t="s">
        <v>2636</v>
      </c>
    </row>
    <row r="43" spans="1:18" ht="94.5" customHeight="1" x14ac:dyDescent="0.25">
      <c r="A43" s="1154"/>
      <c r="B43" s="1154"/>
      <c r="C43" s="1154"/>
      <c r="D43" s="1153"/>
      <c r="E43" s="1153"/>
      <c r="F43" s="1153"/>
      <c r="G43" s="1153"/>
      <c r="H43" s="566" t="s">
        <v>693</v>
      </c>
      <c r="I43" s="565" t="s">
        <v>232</v>
      </c>
      <c r="J43" s="1157"/>
      <c r="K43" s="1155"/>
      <c r="L43" s="1155"/>
      <c r="M43" s="1152"/>
      <c r="N43" s="1152"/>
      <c r="O43" s="1152"/>
      <c r="P43" s="1152"/>
      <c r="Q43" s="1153"/>
      <c r="R43" s="1153"/>
    </row>
    <row r="44" spans="1:18" ht="110.25" customHeight="1" x14ac:dyDescent="0.25">
      <c r="A44" s="1154"/>
      <c r="B44" s="1154"/>
      <c r="C44" s="1154"/>
      <c r="D44" s="1153"/>
      <c r="E44" s="1153"/>
      <c r="F44" s="1153"/>
      <c r="G44" s="1153" t="s">
        <v>44</v>
      </c>
      <c r="H44" s="566" t="s">
        <v>204</v>
      </c>
      <c r="I44" s="565" t="s">
        <v>41</v>
      </c>
      <c r="J44" s="1157"/>
      <c r="K44" s="1155"/>
      <c r="L44" s="1155"/>
      <c r="M44" s="1152"/>
      <c r="N44" s="1152"/>
      <c r="O44" s="1152"/>
      <c r="P44" s="1152"/>
      <c r="Q44" s="1153"/>
      <c r="R44" s="1153"/>
    </row>
    <row r="45" spans="1:18" ht="54.75" customHeight="1" x14ac:dyDescent="0.25">
      <c r="A45" s="1154"/>
      <c r="B45" s="1154"/>
      <c r="C45" s="1154"/>
      <c r="D45" s="1153"/>
      <c r="E45" s="1153"/>
      <c r="F45" s="1153"/>
      <c r="G45" s="1153"/>
      <c r="H45" s="566" t="s">
        <v>693</v>
      </c>
      <c r="I45" s="565" t="s">
        <v>232</v>
      </c>
      <c r="J45" s="1157"/>
      <c r="K45" s="1155"/>
      <c r="L45" s="1155"/>
      <c r="M45" s="1152"/>
      <c r="N45" s="1152"/>
      <c r="O45" s="1152"/>
      <c r="P45" s="1152"/>
      <c r="Q45" s="1153"/>
      <c r="R45" s="1153"/>
    </row>
    <row r="46" spans="1:18" ht="245.25" customHeight="1" x14ac:dyDescent="0.25">
      <c r="A46" s="566">
        <v>11</v>
      </c>
      <c r="B46" s="564">
        <v>1</v>
      </c>
      <c r="C46" s="564">
        <v>4</v>
      </c>
      <c r="D46" s="564">
        <v>2</v>
      </c>
      <c r="E46" s="567" t="s">
        <v>2668</v>
      </c>
      <c r="F46" s="567" t="s">
        <v>2667</v>
      </c>
      <c r="G46" s="564" t="s">
        <v>1116</v>
      </c>
      <c r="H46" s="564" t="s">
        <v>229</v>
      </c>
      <c r="I46" s="564">
        <v>3</v>
      </c>
      <c r="J46" s="567" t="s">
        <v>2666</v>
      </c>
      <c r="K46" s="568"/>
      <c r="L46" s="566" t="s">
        <v>2647</v>
      </c>
      <c r="M46" s="568"/>
      <c r="N46" s="569">
        <v>112500</v>
      </c>
      <c r="O46" s="569"/>
      <c r="P46" s="569">
        <v>112500</v>
      </c>
      <c r="Q46" s="564" t="s">
        <v>2637</v>
      </c>
      <c r="R46" s="566" t="s">
        <v>2636</v>
      </c>
    </row>
    <row r="47" spans="1:18" ht="121.5" customHeight="1" x14ac:dyDescent="0.25">
      <c r="A47" s="1153">
        <v>12</v>
      </c>
      <c r="B47" s="1154">
        <v>1</v>
      </c>
      <c r="C47" s="1154">
        <v>4</v>
      </c>
      <c r="D47" s="1154">
        <v>2</v>
      </c>
      <c r="E47" s="1153" t="s">
        <v>2665</v>
      </c>
      <c r="F47" s="1153" t="s">
        <v>2664</v>
      </c>
      <c r="G47" s="1153" t="s">
        <v>1779</v>
      </c>
      <c r="H47" s="566" t="s">
        <v>51</v>
      </c>
      <c r="I47" s="565" t="s">
        <v>41</v>
      </c>
      <c r="J47" s="1153" t="s">
        <v>2663</v>
      </c>
      <c r="K47" s="1154"/>
      <c r="L47" s="1153" t="s">
        <v>2662</v>
      </c>
      <c r="M47" s="1154"/>
      <c r="N47" s="1152">
        <v>40989.9</v>
      </c>
      <c r="O47" s="1152"/>
      <c r="P47" s="1152">
        <v>40989.9</v>
      </c>
      <c r="Q47" s="1153" t="s">
        <v>2637</v>
      </c>
      <c r="R47" s="1153" t="s">
        <v>2636</v>
      </c>
    </row>
    <row r="48" spans="1:18" ht="128.25" customHeight="1" x14ac:dyDescent="0.25">
      <c r="A48" s="1153"/>
      <c r="B48" s="1154"/>
      <c r="C48" s="1154"/>
      <c r="D48" s="1154"/>
      <c r="E48" s="1153"/>
      <c r="F48" s="1153"/>
      <c r="G48" s="1153"/>
      <c r="H48" s="566" t="s">
        <v>693</v>
      </c>
      <c r="I48" s="565" t="s">
        <v>232</v>
      </c>
      <c r="J48" s="1153"/>
      <c r="K48" s="1154"/>
      <c r="L48" s="1154"/>
      <c r="M48" s="1154"/>
      <c r="N48" s="1152"/>
      <c r="O48" s="1152"/>
      <c r="P48" s="1152"/>
      <c r="Q48" s="1153"/>
      <c r="R48" s="1153"/>
    </row>
    <row r="49" spans="1:18" ht="87" customHeight="1" x14ac:dyDescent="0.25">
      <c r="A49" s="1153">
        <v>13</v>
      </c>
      <c r="B49" s="1154">
        <v>1</v>
      </c>
      <c r="C49" s="1154">
        <v>4</v>
      </c>
      <c r="D49" s="1154">
        <v>2</v>
      </c>
      <c r="E49" s="1153" t="s">
        <v>2661</v>
      </c>
      <c r="F49" s="1153" t="s">
        <v>2660</v>
      </c>
      <c r="G49" s="1153" t="s">
        <v>44</v>
      </c>
      <c r="H49" s="566" t="s">
        <v>204</v>
      </c>
      <c r="I49" s="565" t="s">
        <v>41</v>
      </c>
      <c r="J49" s="1153" t="s">
        <v>2659</v>
      </c>
      <c r="K49" s="1154"/>
      <c r="L49" s="1153" t="s">
        <v>2658</v>
      </c>
      <c r="M49" s="1154"/>
      <c r="N49" s="1152">
        <v>32284.424999999999</v>
      </c>
      <c r="O49" s="1152"/>
      <c r="P49" s="1152">
        <v>32284.424999999999</v>
      </c>
      <c r="Q49" s="1153" t="s">
        <v>2637</v>
      </c>
      <c r="R49" s="1153" t="s">
        <v>2636</v>
      </c>
    </row>
    <row r="50" spans="1:18" ht="154.5" customHeight="1" x14ac:dyDescent="0.25">
      <c r="A50" s="1153"/>
      <c r="B50" s="1154"/>
      <c r="C50" s="1154"/>
      <c r="D50" s="1154"/>
      <c r="E50" s="1153"/>
      <c r="F50" s="1153"/>
      <c r="G50" s="1153"/>
      <c r="H50" s="566" t="s">
        <v>693</v>
      </c>
      <c r="I50" s="565" t="s">
        <v>231</v>
      </c>
      <c r="J50" s="1153"/>
      <c r="K50" s="1154"/>
      <c r="L50" s="1154"/>
      <c r="M50" s="1154"/>
      <c r="N50" s="1152"/>
      <c r="O50" s="1152"/>
      <c r="P50" s="1152"/>
      <c r="Q50" s="1153"/>
      <c r="R50" s="1153"/>
    </row>
    <row r="51" spans="1:18" ht="123.75" customHeight="1" x14ac:dyDescent="0.25">
      <c r="A51" s="1153">
        <v>14</v>
      </c>
      <c r="B51" s="1153">
        <v>1</v>
      </c>
      <c r="C51" s="1153">
        <v>4</v>
      </c>
      <c r="D51" s="1153">
        <v>2</v>
      </c>
      <c r="E51" s="1153" t="s">
        <v>2657</v>
      </c>
      <c r="F51" s="1153" t="s">
        <v>2656</v>
      </c>
      <c r="G51" s="1153" t="s">
        <v>44</v>
      </c>
      <c r="H51" s="566" t="s">
        <v>204</v>
      </c>
      <c r="I51" s="565" t="s">
        <v>41</v>
      </c>
      <c r="J51" s="1153" t="s">
        <v>2655</v>
      </c>
      <c r="K51" s="1153"/>
      <c r="L51" s="1153" t="s">
        <v>2654</v>
      </c>
      <c r="M51" s="1153"/>
      <c r="N51" s="1156">
        <v>18520.849999999999</v>
      </c>
      <c r="O51" s="1156"/>
      <c r="P51" s="1156">
        <v>18520.849999999999</v>
      </c>
      <c r="Q51" s="1153" t="s">
        <v>2637</v>
      </c>
      <c r="R51" s="1153" t="s">
        <v>2636</v>
      </c>
    </row>
    <row r="52" spans="1:18" ht="168.75" customHeight="1" x14ac:dyDescent="0.25">
      <c r="A52" s="1153"/>
      <c r="B52" s="1153"/>
      <c r="C52" s="1153"/>
      <c r="D52" s="1153"/>
      <c r="E52" s="1153"/>
      <c r="F52" s="1153"/>
      <c r="G52" s="1153"/>
      <c r="H52" s="566" t="s">
        <v>693</v>
      </c>
      <c r="I52" s="565" t="s">
        <v>232</v>
      </c>
      <c r="J52" s="1153"/>
      <c r="K52" s="1153"/>
      <c r="L52" s="1153"/>
      <c r="M52" s="1153"/>
      <c r="N52" s="1156"/>
      <c r="O52" s="1156"/>
      <c r="P52" s="1156"/>
      <c r="Q52" s="1153"/>
      <c r="R52" s="1153"/>
    </row>
    <row r="53" spans="1:18" ht="126" customHeight="1" x14ac:dyDescent="0.25">
      <c r="A53" s="1145">
        <v>15</v>
      </c>
      <c r="B53" s="1154">
        <v>1</v>
      </c>
      <c r="C53" s="1154">
        <v>4</v>
      </c>
      <c r="D53" s="1153">
        <v>2</v>
      </c>
      <c r="E53" s="1153" t="s">
        <v>2653</v>
      </c>
      <c r="F53" s="1153" t="s">
        <v>2652</v>
      </c>
      <c r="G53" s="1153" t="s">
        <v>197</v>
      </c>
      <c r="H53" s="566" t="s">
        <v>51</v>
      </c>
      <c r="I53" s="565" t="s">
        <v>161</v>
      </c>
      <c r="J53" s="1153" t="s">
        <v>2651</v>
      </c>
      <c r="K53" s="1155"/>
      <c r="L53" s="1155" t="s">
        <v>2647</v>
      </c>
      <c r="M53" s="1152"/>
      <c r="N53" s="1152">
        <v>16294.8</v>
      </c>
      <c r="O53" s="1152"/>
      <c r="P53" s="1152">
        <v>16294.8</v>
      </c>
      <c r="Q53" s="1153" t="s">
        <v>2637</v>
      </c>
      <c r="R53" s="1153" t="s">
        <v>2636</v>
      </c>
    </row>
    <row r="54" spans="1:18" ht="159.75" customHeight="1" x14ac:dyDescent="0.25">
      <c r="A54" s="1145"/>
      <c r="B54" s="1154"/>
      <c r="C54" s="1154"/>
      <c r="D54" s="1153"/>
      <c r="E54" s="1153"/>
      <c r="F54" s="1153"/>
      <c r="G54" s="1153"/>
      <c r="H54" s="566" t="s">
        <v>693</v>
      </c>
      <c r="I54" s="566">
        <v>100</v>
      </c>
      <c r="J54" s="1153"/>
      <c r="K54" s="1155"/>
      <c r="L54" s="1155"/>
      <c r="M54" s="1152"/>
      <c r="N54" s="1152"/>
      <c r="O54" s="1152"/>
      <c r="P54" s="1152"/>
      <c r="Q54" s="1153"/>
      <c r="R54" s="1153"/>
    </row>
    <row r="55" spans="1:18" ht="108" customHeight="1" x14ac:dyDescent="0.25">
      <c r="A55" s="1145">
        <v>16</v>
      </c>
      <c r="B55" s="1145">
        <v>1</v>
      </c>
      <c r="C55" s="1143">
        <v>4</v>
      </c>
      <c r="D55" s="1145">
        <v>2</v>
      </c>
      <c r="E55" s="1145" t="s">
        <v>2650</v>
      </c>
      <c r="F55" s="1145" t="s">
        <v>2649</v>
      </c>
      <c r="G55" s="1145" t="s">
        <v>44</v>
      </c>
      <c r="H55" s="567" t="s">
        <v>204</v>
      </c>
      <c r="I55" s="567">
        <v>1</v>
      </c>
      <c r="J55" s="1145" t="s">
        <v>2648</v>
      </c>
      <c r="K55" s="1147"/>
      <c r="L55" s="1147" t="s">
        <v>2647</v>
      </c>
      <c r="M55" s="1146"/>
      <c r="N55" s="1146">
        <v>29347</v>
      </c>
      <c r="O55" s="1146"/>
      <c r="P55" s="1146">
        <v>29347</v>
      </c>
      <c r="Q55" s="1145" t="s">
        <v>2637</v>
      </c>
      <c r="R55" s="1145" t="s">
        <v>2636</v>
      </c>
    </row>
    <row r="56" spans="1:18" ht="111.75" customHeight="1" x14ac:dyDescent="0.25">
      <c r="A56" s="1145"/>
      <c r="B56" s="1145"/>
      <c r="C56" s="1143"/>
      <c r="D56" s="1145"/>
      <c r="E56" s="1145"/>
      <c r="F56" s="1145"/>
      <c r="G56" s="1145"/>
      <c r="H56" s="567" t="s">
        <v>693</v>
      </c>
      <c r="I56" s="570" t="s">
        <v>231</v>
      </c>
      <c r="J56" s="1145"/>
      <c r="K56" s="1147"/>
      <c r="L56" s="1147"/>
      <c r="M56" s="1146"/>
      <c r="N56" s="1146"/>
      <c r="O56" s="1146"/>
      <c r="P56" s="1146"/>
      <c r="Q56" s="1145"/>
      <c r="R56" s="1145"/>
    </row>
    <row r="57" spans="1:18" ht="178.5" customHeight="1" x14ac:dyDescent="0.25">
      <c r="A57" s="1145">
        <v>17</v>
      </c>
      <c r="B57" s="1145">
        <v>1</v>
      </c>
      <c r="C57" s="1145">
        <v>4</v>
      </c>
      <c r="D57" s="1145">
        <v>2</v>
      </c>
      <c r="E57" s="1145" t="s">
        <v>2646</v>
      </c>
      <c r="F57" s="1148" t="s">
        <v>2645</v>
      </c>
      <c r="G57" s="1145" t="s">
        <v>44</v>
      </c>
      <c r="H57" s="567" t="s">
        <v>204</v>
      </c>
      <c r="I57" s="567">
        <v>1</v>
      </c>
      <c r="J57" s="1150" t="s">
        <v>2644</v>
      </c>
      <c r="K57" s="1145"/>
      <c r="L57" s="1145" t="s">
        <v>2643</v>
      </c>
      <c r="M57" s="1145"/>
      <c r="N57" s="1151">
        <v>27299.85</v>
      </c>
      <c r="O57" s="1151"/>
      <c r="P57" s="1151">
        <v>27299.85</v>
      </c>
      <c r="Q57" s="1151" t="s">
        <v>2637</v>
      </c>
      <c r="R57" s="1145" t="s">
        <v>2636</v>
      </c>
    </row>
    <row r="58" spans="1:18" ht="150.75" customHeight="1" x14ac:dyDescent="0.25">
      <c r="A58" s="1145"/>
      <c r="B58" s="1145"/>
      <c r="C58" s="1145"/>
      <c r="D58" s="1145"/>
      <c r="E58" s="1145"/>
      <c r="F58" s="1149"/>
      <c r="G58" s="1145"/>
      <c r="H58" s="567" t="s">
        <v>693</v>
      </c>
      <c r="I58" s="570" t="s">
        <v>168</v>
      </c>
      <c r="J58" s="1150"/>
      <c r="K58" s="1150"/>
      <c r="L58" s="1150"/>
      <c r="M58" s="1150"/>
      <c r="N58" s="1151"/>
      <c r="O58" s="1151"/>
      <c r="P58" s="1151"/>
      <c r="Q58" s="1151"/>
      <c r="R58" s="1145"/>
    </row>
    <row r="59" spans="1:18" ht="99.75" customHeight="1" x14ac:dyDescent="0.25">
      <c r="A59" s="1143">
        <v>18</v>
      </c>
      <c r="B59" s="1143">
        <v>1</v>
      </c>
      <c r="C59" s="1144">
        <v>4</v>
      </c>
      <c r="D59" s="1145">
        <v>2</v>
      </c>
      <c r="E59" s="1145" t="s">
        <v>2642</v>
      </c>
      <c r="F59" s="1145" t="s">
        <v>2641</v>
      </c>
      <c r="G59" s="1145" t="s">
        <v>457</v>
      </c>
      <c r="H59" s="567" t="s">
        <v>1318</v>
      </c>
      <c r="I59" s="570" t="s">
        <v>2640</v>
      </c>
      <c r="J59" s="1145" t="s">
        <v>2639</v>
      </c>
      <c r="K59" s="1147"/>
      <c r="L59" s="1147" t="s">
        <v>2638</v>
      </c>
      <c r="M59" s="1146"/>
      <c r="N59" s="1146">
        <v>139536</v>
      </c>
      <c r="O59" s="1146"/>
      <c r="P59" s="1146">
        <v>139536</v>
      </c>
      <c r="Q59" s="1145" t="s">
        <v>2637</v>
      </c>
      <c r="R59" s="1145" t="s">
        <v>2636</v>
      </c>
    </row>
    <row r="60" spans="1:18" ht="128.25" customHeight="1" x14ac:dyDescent="0.25">
      <c r="A60" s="1143"/>
      <c r="B60" s="1143"/>
      <c r="C60" s="1144"/>
      <c r="D60" s="1145"/>
      <c r="E60" s="1145"/>
      <c r="F60" s="1145"/>
      <c r="G60" s="1145"/>
      <c r="H60" s="567" t="s">
        <v>693</v>
      </c>
      <c r="I60" s="570" t="s">
        <v>2635</v>
      </c>
      <c r="J60" s="1145"/>
      <c r="K60" s="1147"/>
      <c r="L60" s="1147"/>
      <c r="M60" s="1146"/>
      <c r="N60" s="1146"/>
      <c r="O60" s="1146"/>
      <c r="P60" s="1146"/>
      <c r="Q60" s="1145"/>
      <c r="R60" s="1145"/>
    </row>
    <row r="62" spans="1:18" ht="15.75" x14ac:dyDescent="0.25">
      <c r="M62" s="903"/>
      <c r="N62" s="904" t="s">
        <v>35</v>
      </c>
      <c r="O62" s="904"/>
      <c r="P62" s="904"/>
    </row>
    <row r="63" spans="1:18" x14ac:dyDescent="0.25">
      <c r="M63" s="903"/>
      <c r="N63" s="699" t="s">
        <v>36</v>
      </c>
      <c r="O63" s="903" t="s">
        <v>37</v>
      </c>
      <c r="P63" s="903"/>
    </row>
    <row r="64" spans="1:18" x14ac:dyDescent="0.25">
      <c r="M64" s="903"/>
      <c r="N64" s="701"/>
      <c r="O64" s="617">
        <v>2020</v>
      </c>
      <c r="P64" s="617">
        <v>2021</v>
      </c>
    </row>
    <row r="65" spans="13:17" x14ac:dyDescent="0.25">
      <c r="M65" s="617" t="s">
        <v>2931</v>
      </c>
      <c r="N65" s="187">
        <v>18</v>
      </c>
      <c r="O65" s="205">
        <f>SUM(O7,O20,O22,O24,O26,O30,O32)</f>
        <v>227821.89</v>
      </c>
      <c r="P65" s="204">
        <f>P59+P55+P51+P47+P46+P42+P38+P36+P57+P53+P49</f>
        <v>500181.18499999994</v>
      </c>
      <c r="Q65" s="2"/>
    </row>
    <row r="66" spans="13:17" ht="23.25" x14ac:dyDescent="0.35">
      <c r="O66" s="286"/>
      <c r="P66" s="285"/>
    </row>
  </sheetData>
  <mergeCells count="300">
    <mergeCell ref="M22:M23"/>
    <mergeCell ref="N22:N23"/>
    <mergeCell ref="J22:J23"/>
    <mergeCell ref="K22:K23"/>
    <mergeCell ref="J20:J21"/>
    <mergeCell ref="K20:K21"/>
    <mergeCell ref="R20:R21"/>
    <mergeCell ref="F7:F19"/>
    <mergeCell ref="G7:G8"/>
    <mergeCell ref="R22:R23"/>
    <mergeCell ref="N20:N21"/>
    <mergeCell ref="A22:A23"/>
    <mergeCell ref="O22:O23"/>
    <mergeCell ref="P22:P23"/>
    <mergeCell ref="Q22:Q23"/>
    <mergeCell ref="A20:A21"/>
    <mergeCell ref="B20:B21"/>
    <mergeCell ref="L20:L21"/>
    <mergeCell ref="M20:M21"/>
    <mergeCell ref="O7:O19"/>
    <mergeCell ref="P7:P19"/>
    <mergeCell ref="B22:B23"/>
    <mergeCell ref="C22:C23"/>
    <mergeCell ref="D22:D23"/>
    <mergeCell ref="E22:E23"/>
    <mergeCell ref="F22:F23"/>
    <mergeCell ref="G22:G23"/>
    <mergeCell ref="A7:A19"/>
    <mergeCell ref="B7:B19"/>
    <mergeCell ref="I14:I15"/>
    <mergeCell ref="L22:L23"/>
    <mergeCell ref="O20:O21"/>
    <mergeCell ref="P20:P21"/>
    <mergeCell ref="Q20:Q21"/>
    <mergeCell ref="L7:L19"/>
    <mergeCell ref="C20:C21"/>
    <mergeCell ref="D20:D21"/>
    <mergeCell ref="E20:E21"/>
    <mergeCell ref="F20:F21"/>
    <mergeCell ref="J7:J19"/>
    <mergeCell ref="K7:K19"/>
    <mergeCell ref="G20:G21"/>
    <mergeCell ref="C7:C19"/>
    <mergeCell ref="D7:D19"/>
    <mergeCell ref="E7:E19"/>
    <mergeCell ref="G11:G19"/>
    <mergeCell ref="H14:H15"/>
    <mergeCell ref="R4:R5"/>
    <mergeCell ref="G4:G5"/>
    <mergeCell ref="H4:I4"/>
    <mergeCell ref="J4:J5"/>
    <mergeCell ref="K4:L4"/>
    <mergeCell ref="Q7:Q19"/>
    <mergeCell ref="M4:N4"/>
    <mergeCell ref="R7:R19"/>
    <mergeCell ref="A4:A5"/>
    <mergeCell ref="B4:B5"/>
    <mergeCell ref="C4:C5"/>
    <mergeCell ref="D4:D5"/>
    <mergeCell ref="E4:E5"/>
    <mergeCell ref="F4:F5"/>
    <mergeCell ref="M7:M19"/>
    <mergeCell ref="N7:N19"/>
    <mergeCell ref="G9:G10"/>
    <mergeCell ref="O4:P4"/>
    <mergeCell ref="Q4:Q5"/>
    <mergeCell ref="F26:F29"/>
    <mergeCell ref="C24:C25"/>
    <mergeCell ref="H30:H31"/>
    <mergeCell ref="G28:G29"/>
    <mergeCell ref="G26:G27"/>
    <mergeCell ref="M24:M25"/>
    <mergeCell ref="N24:N25"/>
    <mergeCell ref="G24:G25"/>
    <mergeCell ref="J24:J25"/>
    <mergeCell ref="K24:K25"/>
    <mergeCell ref="L24:L25"/>
    <mergeCell ref="M26:M29"/>
    <mergeCell ref="N26:N29"/>
    <mergeCell ref="D30:D31"/>
    <mergeCell ref="F30:F31"/>
    <mergeCell ref="E30:E31"/>
    <mergeCell ref="Q24:Q25"/>
    <mergeCell ref="R24:R25"/>
    <mergeCell ref="O24:O25"/>
    <mergeCell ref="P24:P25"/>
    <mergeCell ref="P26:P29"/>
    <mergeCell ref="Q26:Q29"/>
    <mergeCell ref="R26:R29"/>
    <mergeCell ref="A30:A31"/>
    <mergeCell ref="B30:B31"/>
    <mergeCell ref="C30:C31"/>
    <mergeCell ref="O26:O29"/>
    <mergeCell ref="D24:D25"/>
    <mergeCell ref="E24:E25"/>
    <mergeCell ref="F24:F25"/>
    <mergeCell ref="J26:J29"/>
    <mergeCell ref="K26:K29"/>
    <mergeCell ref="L26:L29"/>
    <mergeCell ref="B26:B29"/>
    <mergeCell ref="C26:C29"/>
    <mergeCell ref="D26:D29"/>
    <mergeCell ref="A24:A25"/>
    <mergeCell ref="B24:B25"/>
    <mergeCell ref="A26:A29"/>
    <mergeCell ref="E26:E29"/>
    <mergeCell ref="Q32:Q35"/>
    <mergeCell ref="R32:R35"/>
    <mergeCell ref="G34:G35"/>
    <mergeCell ref="I30:I31"/>
    <mergeCell ref="J30:J31"/>
    <mergeCell ref="K30:K31"/>
    <mergeCell ref="L30:L31"/>
    <mergeCell ref="M30:M31"/>
    <mergeCell ref="L32:L35"/>
    <mergeCell ref="M32:M35"/>
    <mergeCell ref="N32:N35"/>
    <mergeCell ref="O32:O35"/>
    <mergeCell ref="P32:P35"/>
    <mergeCell ref="J32:J35"/>
    <mergeCell ref="K32:K35"/>
    <mergeCell ref="N30:N31"/>
    <mergeCell ref="O30:O31"/>
    <mergeCell ref="P30:P31"/>
    <mergeCell ref="Q30:Q31"/>
    <mergeCell ref="R30:R31"/>
    <mergeCell ref="G30:G31"/>
    <mergeCell ref="A32:A35"/>
    <mergeCell ref="B32:B35"/>
    <mergeCell ref="C32:C35"/>
    <mergeCell ref="D32:D35"/>
    <mergeCell ref="E32:E35"/>
    <mergeCell ref="F32:F35"/>
    <mergeCell ref="G32:G33"/>
    <mergeCell ref="O36:O37"/>
    <mergeCell ref="P36:P37"/>
    <mergeCell ref="Q36:Q37"/>
    <mergeCell ref="R36:R37"/>
    <mergeCell ref="A36:A37"/>
    <mergeCell ref="B36:B37"/>
    <mergeCell ref="C36:C37"/>
    <mergeCell ref="D36:D37"/>
    <mergeCell ref="E36:E37"/>
    <mergeCell ref="F36:F37"/>
    <mergeCell ref="G36:G37"/>
    <mergeCell ref="J36:J37"/>
    <mergeCell ref="K36:K37"/>
    <mergeCell ref="L36:L37"/>
    <mergeCell ref="M36:M37"/>
    <mergeCell ref="N36:N37"/>
    <mergeCell ref="R42:R45"/>
    <mergeCell ref="G44:G45"/>
    <mergeCell ref="G38:G39"/>
    <mergeCell ref="J38:J41"/>
    <mergeCell ref="K38:K41"/>
    <mergeCell ref="L38:L41"/>
    <mergeCell ref="M38:M41"/>
    <mergeCell ref="N38:N41"/>
    <mergeCell ref="A38:A41"/>
    <mergeCell ref="B38:B41"/>
    <mergeCell ref="C38:C41"/>
    <mergeCell ref="D38:D41"/>
    <mergeCell ref="E38:E41"/>
    <mergeCell ref="F38:F41"/>
    <mergeCell ref="R38:R41"/>
    <mergeCell ref="G40:G41"/>
    <mergeCell ref="A42:A45"/>
    <mergeCell ref="B42:B45"/>
    <mergeCell ref="C42:C45"/>
    <mergeCell ref="D42:D45"/>
    <mergeCell ref="E42:E45"/>
    <mergeCell ref="F42:F45"/>
    <mergeCell ref="G42:G43"/>
    <mergeCell ref="J42:J45"/>
    <mergeCell ref="Q42:Q45"/>
    <mergeCell ref="K42:K45"/>
    <mergeCell ref="L42:L45"/>
    <mergeCell ref="M42:M45"/>
    <mergeCell ref="N42:N45"/>
    <mergeCell ref="O42:O45"/>
    <mergeCell ref="P42:P45"/>
    <mergeCell ref="O38:O41"/>
    <mergeCell ref="P38:P41"/>
    <mergeCell ref="Q38:Q41"/>
    <mergeCell ref="R47:R48"/>
    <mergeCell ref="L47:L48"/>
    <mergeCell ref="M47:M48"/>
    <mergeCell ref="N47:N48"/>
    <mergeCell ref="O47:O48"/>
    <mergeCell ref="P47:P48"/>
    <mergeCell ref="Q47:Q48"/>
    <mergeCell ref="D47:D48"/>
    <mergeCell ref="E47:E48"/>
    <mergeCell ref="F47:F48"/>
    <mergeCell ref="G47:G48"/>
    <mergeCell ref="J47:J48"/>
    <mergeCell ref="K47:K48"/>
    <mergeCell ref="A47:A48"/>
    <mergeCell ref="B47:B48"/>
    <mergeCell ref="C47:C48"/>
    <mergeCell ref="F49:F50"/>
    <mergeCell ref="G49:G50"/>
    <mergeCell ref="J49:J50"/>
    <mergeCell ref="K49:K50"/>
    <mergeCell ref="L49:L50"/>
    <mergeCell ref="M49:M50"/>
    <mergeCell ref="N49:N50"/>
    <mergeCell ref="O49:O50"/>
    <mergeCell ref="P49:P50"/>
    <mergeCell ref="Q49:Q50"/>
    <mergeCell ref="R49:R50"/>
    <mergeCell ref="A51:A52"/>
    <mergeCell ref="B51:B52"/>
    <mergeCell ref="C51:C52"/>
    <mergeCell ref="D51:D52"/>
    <mergeCell ref="E51:E52"/>
    <mergeCell ref="F51:F52"/>
    <mergeCell ref="A49:A50"/>
    <mergeCell ref="B49:B50"/>
    <mergeCell ref="C49:C50"/>
    <mergeCell ref="D49:D50"/>
    <mergeCell ref="E49:E50"/>
    <mergeCell ref="G51:G52"/>
    <mergeCell ref="J51:J52"/>
    <mergeCell ref="K51:K52"/>
    <mergeCell ref="L51:L52"/>
    <mergeCell ref="P53:P54"/>
    <mergeCell ref="Q53:Q54"/>
    <mergeCell ref="R53:R54"/>
    <mergeCell ref="R51:R52"/>
    <mergeCell ref="A53:A54"/>
    <mergeCell ref="B53:B54"/>
    <mergeCell ref="C53:C54"/>
    <mergeCell ref="D53:D54"/>
    <mergeCell ref="E53:E54"/>
    <mergeCell ref="F53:F54"/>
    <mergeCell ref="G53:G54"/>
    <mergeCell ref="J53:J54"/>
    <mergeCell ref="K53:K54"/>
    <mergeCell ref="L53:L54"/>
    <mergeCell ref="M53:M54"/>
    <mergeCell ref="N53:N54"/>
    <mergeCell ref="O53:O54"/>
    <mergeCell ref="O51:O52"/>
    <mergeCell ref="P51:P52"/>
    <mergeCell ref="Q51:Q52"/>
    <mergeCell ref="M51:M52"/>
    <mergeCell ref="N51:N52"/>
    <mergeCell ref="Q55:Q56"/>
    <mergeCell ref="R55:R56"/>
    <mergeCell ref="A55:A56"/>
    <mergeCell ref="B55:B56"/>
    <mergeCell ref="C55:C56"/>
    <mergeCell ref="D55:D56"/>
    <mergeCell ref="E55:E56"/>
    <mergeCell ref="F55:F56"/>
    <mergeCell ref="G55:G56"/>
    <mergeCell ref="J55:J56"/>
    <mergeCell ref="K55:K56"/>
    <mergeCell ref="L55:L56"/>
    <mergeCell ref="M55:M56"/>
    <mergeCell ref="N55:N56"/>
    <mergeCell ref="O55:O56"/>
    <mergeCell ref="P55:P56"/>
    <mergeCell ref="Q59:Q60"/>
    <mergeCell ref="R59:R60"/>
    <mergeCell ref="E59:E60"/>
    <mergeCell ref="F59:F60"/>
    <mergeCell ref="G59:G60"/>
    <mergeCell ref="J59:J60"/>
    <mergeCell ref="K59:K60"/>
    <mergeCell ref="L59:L60"/>
    <mergeCell ref="A57:A58"/>
    <mergeCell ref="B57:B58"/>
    <mergeCell ref="C57:C58"/>
    <mergeCell ref="D57:D58"/>
    <mergeCell ref="E57:E58"/>
    <mergeCell ref="F57:F58"/>
    <mergeCell ref="G57:G58"/>
    <mergeCell ref="J57:J58"/>
    <mergeCell ref="K57:K58"/>
    <mergeCell ref="R57:R58"/>
    <mergeCell ref="L57:L58"/>
    <mergeCell ref="M57:M58"/>
    <mergeCell ref="N57:N58"/>
    <mergeCell ref="O57:O58"/>
    <mergeCell ref="P57:P58"/>
    <mergeCell ref="Q57:Q58"/>
    <mergeCell ref="M62:M64"/>
    <mergeCell ref="N62:P62"/>
    <mergeCell ref="N63:N64"/>
    <mergeCell ref="O63:P63"/>
    <mergeCell ref="A59:A60"/>
    <mergeCell ref="B59:B60"/>
    <mergeCell ref="C59:C60"/>
    <mergeCell ref="D59:D60"/>
    <mergeCell ref="M59:M60"/>
    <mergeCell ref="N59:N60"/>
    <mergeCell ref="O59:O60"/>
    <mergeCell ref="P59:P60"/>
  </mergeCells>
  <pageMargins left="0.7" right="0.7" top="0.75" bottom="0.75" header="0.3" footer="0.3"/>
  <pageSetup paperSize="9" orientation="portrait" horizont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C44B-9AF5-4A43-9513-19CEA2FAD964}">
  <dimension ref="A2:S76"/>
  <sheetViews>
    <sheetView topLeftCell="A50" zoomScale="50" zoomScaleNormal="50" workbookViewId="0">
      <selection activeCell="J81" sqref="J81"/>
    </sheetView>
  </sheetViews>
  <sheetFormatPr defaultRowHeight="15" x14ac:dyDescent="0.25"/>
  <cols>
    <col min="1" max="1" width="4.5703125" style="41" customWidth="1"/>
    <col min="2" max="2" width="8.85546875" style="41" customWidth="1"/>
    <col min="3" max="3" width="11.42578125" style="41" customWidth="1"/>
    <col min="4" max="4" width="9.5703125" style="41" customWidth="1"/>
    <col min="5" max="5" width="45.5703125" style="41" customWidth="1"/>
    <col min="6" max="6" width="61.42578125" style="9" customWidth="1"/>
    <col min="7" max="7" width="35.5703125" style="41" customWidth="1"/>
    <col min="8" max="8" width="20.42578125" style="9" customWidth="1"/>
    <col min="9" max="9" width="12.140625" style="41" customWidth="1"/>
    <col min="10" max="10" width="32.140625" style="41" customWidth="1"/>
    <col min="11" max="11" width="12.140625" style="41" customWidth="1"/>
    <col min="12" max="12" width="12.5703125" style="41" customWidth="1"/>
    <col min="13" max="13" width="17.85546875" style="41" customWidth="1"/>
    <col min="14" max="14" width="17.42578125" style="41" customWidth="1"/>
    <col min="15" max="16" width="18" style="41" customWidth="1"/>
    <col min="17" max="17" width="21.42578125" style="41" customWidth="1"/>
    <col min="18" max="18" width="23.5703125" style="41" customWidth="1"/>
    <col min="19" max="19" width="19.5703125" style="41" customWidth="1"/>
    <col min="20" max="258" width="9.140625" style="41"/>
    <col min="259" max="259" width="4.5703125" style="41" bestFit="1" customWidth="1"/>
    <col min="260" max="260" width="9.5703125" style="41" bestFit="1" customWidth="1"/>
    <col min="261" max="261" width="10" style="41" bestFit="1" customWidth="1"/>
    <col min="262" max="262" width="8.85546875" style="41" bestFit="1" customWidth="1"/>
    <col min="263" max="263" width="22.85546875" style="41" customWidth="1"/>
    <col min="264" max="264" width="59.5703125" style="41" bestFit="1" customWidth="1"/>
    <col min="265" max="265" width="57.85546875" style="41" bestFit="1" customWidth="1"/>
    <col min="266" max="266" width="35.425781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5703125" style="41" customWidth="1"/>
    <col min="274" max="274" width="9" style="41" bestFit="1" customWidth="1"/>
    <col min="275" max="514" width="9.140625" style="41"/>
    <col min="515" max="515" width="4.5703125" style="41" bestFit="1" customWidth="1"/>
    <col min="516" max="516" width="9.5703125" style="41" bestFit="1" customWidth="1"/>
    <col min="517" max="517" width="10" style="41" bestFit="1" customWidth="1"/>
    <col min="518" max="518" width="8.85546875" style="41" bestFit="1" customWidth="1"/>
    <col min="519" max="519" width="22.85546875" style="41" customWidth="1"/>
    <col min="520" max="520" width="59.5703125" style="41" bestFit="1" customWidth="1"/>
    <col min="521" max="521" width="57.85546875" style="41" bestFit="1" customWidth="1"/>
    <col min="522" max="522" width="35.425781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5703125" style="41" customWidth="1"/>
    <col min="530" max="530" width="9" style="41" bestFit="1" customWidth="1"/>
    <col min="531" max="770" width="9.140625" style="41"/>
    <col min="771" max="771" width="4.5703125" style="41" bestFit="1" customWidth="1"/>
    <col min="772" max="772" width="9.5703125" style="41" bestFit="1" customWidth="1"/>
    <col min="773" max="773" width="10" style="41" bestFit="1" customWidth="1"/>
    <col min="774" max="774" width="8.85546875" style="41" bestFit="1" customWidth="1"/>
    <col min="775" max="775" width="22.85546875" style="41" customWidth="1"/>
    <col min="776" max="776" width="59.5703125" style="41" bestFit="1" customWidth="1"/>
    <col min="777" max="777" width="57.85546875" style="41" bestFit="1" customWidth="1"/>
    <col min="778" max="778" width="35.425781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5703125" style="41" customWidth="1"/>
    <col min="786" max="786" width="9" style="41" bestFit="1" customWidth="1"/>
    <col min="787" max="1026" width="9.140625" style="41"/>
    <col min="1027" max="1027" width="4.5703125" style="41" bestFit="1" customWidth="1"/>
    <col min="1028" max="1028" width="9.5703125" style="41" bestFit="1" customWidth="1"/>
    <col min="1029" max="1029" width="10" style="41" bestFit="1" customWidth="1"/>
    <col min="1030" max="1030" width="8.85546875" style="41" bestFit="1" customWidth="1"/>
    <col min="1031" max="1031" width="22.85546875" style="41" customWidth="1"/>
    <col min="1032" max="1032" width="59.5703125" style="41" bestFit="1" customWidth="1"/>
    <col min="1033" max="1033" width="57.85546875" style="41" bestFit="1" customWidth="1"/>
    <col min="1034" max="1034" width="35.425781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5703125" style="41" customWidth="1"/>
    <col min="1042" max="1042" width="9" style="41" bestFit="1" customWidth="1"/>
    <col min="1043" max="1282" width="9.140625" style="41"/>
    <col min="1283" max="1283" width="4.5703125" style="41" bestFit="1" customWidth="1"/>
    <col min="1284" max="1284" width="9.5703125" style="41" bestFit="1" customWidth="1"/>
    <col min="1285" max="1285" width="10" style="41" bestFit="1" customWidth="1"/>
    <col min="1286" max="1286" width="8.85546875" style="41" bestFit="1" customWidth="1"/>
    <col min="1287" max="1287" width="22.85546875" style="41" customWidth="1"/>
    <col min="1288" max="1288" width="59.5703125" style="41" bestFit="1" customWidth="1"/>
    <col min="1289" max="1289" width="57.85546875" style="41" bestFit="1" customWidth="1"/>
    <col min="1290" max="1290" width="35.425781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5703125" style="41" customWidth="1"/>
    <col min="1298" max="1298" width="9" style="41" bestFit="1" customWidth="1"/>
    <col min="1299" max="1538" width="9.140625" style="41"/>
    <col min="1539" max="1539" width="4.5703125" style="41" bestFit="1" customWidth="1"/>
    <col min="1540" max="1540" width="9.5703125" style="41" bestFit="1" customWidth="1"/>
    <col min="1541" max="1541" width="10" style="41" bestFit="1" customWidth="1"/>
    <col min="1542" max="1542" width="8.85546875" style="41" bestFit="1" customWidth="1"/>
    <col min="1543" max="1543" width="22.85546875" style="41" customWidth="1"/>
    <col min="1544" max="1544" width="59.5703125" style="41" bestFit="1" customWidth="1"/>
    <col min="1545" max="1545" width="57.85546875" style="41" bestFit="1" customWidth="1"/>
    <col min="1546" max="1546" width="35.425781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5703125" style="41" customWidth="1"/>
    <col min="1554" max="1554" width="9" style="41" bestFit="1" customWidth="1"/>
    <col min="1555" max="1794" width="9.140625" style="41"/>
    <col min="1795" max="1795" width="4.5703125" style="41" bestFit="1" customWidth="1"/>
    <col min="1796" max="1796" width="9.5703125" style="41" bestFit="1" customWidth="1"/>
    <col min="1797" max="1797" width="10" style="41" bestFit="1" customWidth="1"/>
    <col min="1798" max="1798" width="8.85546875" style="41" bestFit="1" customWidth="1"/>
    <col min="1799" max="1799" width="22.85546875" style="41" customWidth="1"/>
    <col min="1800" max="1800" width="59.5703125" style="41" bestFit="1" customWidth="1"/>
    <col min="1801" max="1801" width="57.85546875" style="41" bestFit="1" customWidth="1"/>
    <col min="1802" max="1802" width="35.425781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5703125" style="41" customWidth="1"/>
    <col min="1810" max="1810" width="9" style="41" bestFit="1" customWidth="1"/>
    <col min="1811" max="2050" width="9.140625" style="41"/>
    <col min="2051" max="2051" width="4.5703125" style="41" bestFit="1" customWidth="1"/>
    <col min="2052" max="2052" width="9.5703125" style="41" bestFit="1" customWidth="1"/>
    <col min="2053" max="2053" width="10" style="41" bestFit="1" customWidth="1"/>
    <col min="2054" max="2054" width="8.85546875" style="41" bestFit="1" customWidth="1"/>
    <col min="2055" max="2055" width="22.85546875" style="41" customWidth="1"/>
    <col min="2056" max="2056" width="59.5703125" style="41" bestFit="1" customWidth="1"/>
    <col min="2057" max="2057" width="57.85546875" style="41" bestFit="1" customWidth="1"/>
    <col min="2058" max="2058" width="35.425781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5703125" style="41" customWidth="1"/>
    <col min="2066" max="2066" width="9" style="41" bestFit="1" customWidth="1"/>
    <col min="2067" max="2306" width="9.140625" style="41"/>
    <col min="2307" max="2307" width="4.5703125" style="41" bestFit="1" customWidth="1"/>
    <col min="2308" max="2308" width="9.5703125" style="41" bestFit="1" customWidth="1"/>
    <col min="2309" max="2309" width="10" style="41" bestFit="1" customWidth="1"/>
    <col min="2310" max="2310" width="8.85546875" style="41" bestFit="1" customWidth="1"/>
    <col min="2311" max="2311" width="22.85546875" style="41" customWidth="1"/>
    <col min="2312" max="2312" width="59.5703125" style="41" bestFit="1" customWidth="1"/>
    <col min="2313" max="2313" width="57.85546875" style="41" bestFit="1" customWidth="1"/>
    <col min="2314" max="2314" width="35.425781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5703125" style="41" customWidth="1"/>
    <col min="2322" max="2322" width="9" style="41" bestFit="1" customWidth="1"/>
    <col min="2323" max="2562" width="9.140625" style="41"/>
    <col min="2563" max="2563" width="4.5703125" style="41" bestFit="1" customWidth="1"/>
    <col min="2564" max="2564" width="9.5703125" style="41" bestFit="1" customWidth="1"/>
    <col min="2565" max="2565" width="10" style="41" bestFit="1" customWidth="1"/>
    <col min="2566" max="2566" width="8.85546875" style="41" bestFit="1" customWidth="1"/>
    <col min="2567" max="2567" width="22.85546875" style="41" customWidth="1"/>
    <col min="2568" max="2568" width="59.5703125" style="41" bestFit="1" customWidth="1"/>
    <col min="2569" max="2569" width="57.85546875" style="41" bestFit="1" customWidth="1"/>
    <col min="2570" max="2570" width="35.425781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5703125" style="41" customWidth="1"/>
    <col min="2578" max="2578" width="9" style="41" bestFit="1" customWidth="1"/>
    <col min="2579" max="2818" width="9.140625" style="41"/>
    <col min="2819" max="2819" width="4.5703125" style="41" bestFit="1" customWidth="1"/>
    <col min="2820" max="2820" width="9.5703125" style="41" bestFit="1" customWidth="1"/>
    <col min="2821" max="2821" width="10" style="41" bestFit="1" customWidth="1"/>
    <col min="2822" max="2822" width="8.85546875" style="41" bestFit="1" customWidth="1"/>
    <col min="2823" max="2823" width="22.85546875" style="41" customWidth="1"/>
    <col min="2824" max="2824" width="59.5703125" style="41" bestFit="1" customWidth="1"/>
    <col min="2825" max="2825" width="57.85546875" style="41" bestFit="1" customWidth="1"/>
    <col min="2826" max="2826" width="35.425781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5703125" style="41" customWidth="1"/>
    <col min="2834" max="2834" width="9" style="41" bestFit="1" customWidth="1"/>
    <col min="2835" max="3074" width="9.140625" style="41"/>
    <col min="3075" max="3075" width="4.5703125" style="41" bestFit="1" customWidth="1"/>
    <col min="3076" max="3076" width="9.5703125" style="41" bestFit="1" customWidth="1"/>
    <col min="3077" max="3077" width="10" style="41" bestFit="1" customWidth="1"/>
    <col min="3078" max="3078" width="8.85546875" style="41" bestFit="1" customWidth="1"/>
    <col min="3079" max="3079" width="22.85546875" style="41" customWidth="1"/>
    <col min="3080" max="3080" width="59.5703125" style="41" bestFit="1" customWidth="1"/>
    <col min="3081" max="3081" width="57.85546875" style="41" bestFit="1" customWidth="1"/>
    <col min="3082" max="3082" width="35.425781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5703125" style="41" customWidth="1"/>
    <col min="3090" max="3090" width="9" style="41" bestFit="1" customWidth="1"/>
    <col min="3091" max="3330" width="9.140625" style="41"/>
    <col min="3331" max="3331" width="4.5703125" style="41" bestFit="1" customWidth="1"/>
    <col min="3332" max="3332" width="9.5703125" style="41" bestFit="1" customWidth="1"/>
    <col min="3333" max="3333" width="10" style="41" bestFit="1" customWidth="1"/>
    <col min="3334" max="3334" width="8.85546875" style="41" bestFit="1" customWidth="1"/>
    <col min="3335" max="3335" width="22.85546875" style="41" customWidth="1"/>
    <col min="3336" max="3336" width="59.5703125" style="41" bestFit="1" customWidth="1"/>
    <col min="3337" max="3337" width="57.85546875" style="41" bestFit="1" customWidth="1"/>
    <col min="3338" max="3338" width="35.425781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5703125" style="41" customWidth="1"/>
    <col min="3346" max="3346" width="9" style="41" bestFit="1" customWidth="1"/>
    <col min="3347" max="3586" width="9.140625" style="41"/>
    <col min="3587" max="3587" width="4.5703125" style="41" bestFit="1" customWidth="1"/>
    <col min="3588" max="3588" width="9.5703125" style="41" bestFit="1" customWidth="1"/>
    <col min="3589" max="3589" width="10" style="41" bestFit="1" customWidth="1"/>
    <col min="3590" max="3590" width="8.85546875" style="41" bestFit="1" customWidth="1"/>
    <col min="3591" max="3591" width="22.85546875" style="41" customWidth="1"/>
    <col min="3592" max="3592" width="59.5703125" style="41" bestFit="1" customWidth="1"/>
    <col min="3593" max="3593" width="57.85546875" style="41" bestFit="1" customWidth="1"/>
    <col min="3594" max="3594" width="35.425781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5703125" style="41" customWidth="1"/>
    <col min="3602" max="3602" width="9" style="41" bestFit="1" customWidth="1"/>
    <col min="3603" max="3842" width="9.140625" style="41"/>
    <col min="3843" max="3843" width="4.5703125" style="41" bestFit="1" customWidth="1"/>
    <col min="3844" max="3844" width="9.5703125" style="41" bestFit="1" customWidth="1"/>
    <col min="3845" max="3845" width="10" style="41" bestFit="1" customWidth="1"/>
    <col min="3846" max="3846" width="8.85546875" style="41" bestFit="1" customWidth="1"/>
    <col min="3847" max="3847" width="22.85546875" style="41" customWidth="1"/>
    <col min="3848" max="3848" width="59.5703125" style="41" bestFit="1" customWidth="1"/>
    <col min="3849" max="3849" width="57.85546875" style="41" bestFit="1" customWidth="1"/>
    <col min="3850" max="3850" width="35.425781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5703125" style="41" customWidth="1"/>
    <col min="3858" max="3858" width="9" style="41" bestFit="1" customWidth="1"/>
    <col min="3859" max="4098" width="9.140625" style="41"/>
    <col min="4099" max="4099" width="4.5703125" style="41" bestFit="1" customWidth="1"/>
    <col min="4100" max="4100" width="9.5703125" style="41" bestFit="1" customWidth="1"/>
    <col min="4101" max="4101" width="10" style="41" bestFit="1" customWidth="1"/>
    <col min="4102" max="4102" width="8.85546875" style="41" bestFit="1" customWidth="1"/>
    <col min="4103" max="4103" width="22.85546875" style="41" customWidth="1"/>
    <col min="4104" max="4104" width="59.5703125" style="41" bestFit="1" customWidth="1"/>
    <col min="4105" max="4105" width="57.85546875" style="41" bestFit="1" customWidth="1"/>
    <col min="4106" max="4106" width="35.425781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5703125" style="41" customWidth="1"/>
    <col min="4114" max="4114" width="9" style="41" bestFit="1" customWidth="1"/>
    <col min="4115" max="4354" width="9.140625" style="41"/>
    <col min="4355" max="4355" width="4.5703125" style="41" bestFit="1" customWidth="1"/>
    <col min="4356" max="4356" width="9.5703125" style="41" bestFit="1" customWidth="1"/>
    <col min="4357" max="4357" width="10" style="41" bestFit="1" customWidth="1"/>
    <col min="4358" max="4358" width="8.85546875" style="41" bestFit="1" customWidth="1"/>
    <col min="4359" max="4359" width="22.85546875" style="41" customWidth="1"/>
    <col min="4360" max="4360" width="59.5703125" style="41" bestFit="1" customWidth="1"/>
    <col min="4361" max="4361" width="57.85546875" style="41" bestFit="1" customWidth="1"/>
    <col min="4362" max="4362" width="35.425781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5703125" style="41" customWidth="1"/>
    <col min="4370" max="4370" width="9" style="41" bestFit="1" customWidth="1"/>
    <col min="4371" max="4610" width="9.140625" style="41"/>
    <col min="4611" max="4611" width="4.5703125" style="41" bestFit="1" customWidth="1"/>
    <col min="4612" max="4612" width="9.5703125" style="41" bestFit="1" customWidth="1"/>
    <col min="4613" max="4613" width="10" style="41" bestFit="1" customWidth="1"/>
    <col min="4614" max="4614" width="8.85546875" style="41" bestFit="1" customWidth="1"/>
    <col min="4615" max="4615" width="22.85546875" style="41" customWidth="1"/>
    <col min="4616" max="4616" width="59.5703125" style="41" bestFit="1" customWidth="1"/>
    <col min="4617" max="4617" width="57.85546875" style="41" bestFit="1" customWidth="1"/>
    <col min="4618" max="4618" width="35.425781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5703125" style="41" customWidth="1"/>
    <col min="4626" max="4626" width="9" style="41" bestFit="1" customWidth="1"/>
    <col min="4627" max="4866" width="9.140625" style="41"/>
    <col min="4867" max="4867" width="4.5703125" style="41" bestFit="1" customWidth="1"/>
    <col min="4868" max="4868" width="9.5703125" style="41" bestFit="1" customWidth="1"/>
    <col min="4869" max="4869" width="10" style="41" bestFit="1" customWidth="1"/>
    <col min="4870" max="4870" width="8.85546875" style="41" bestFit="1" customWidth="1"/>
    <col min="4871" max="4871" width="22.85546875" style="41" customWidth="1"/>
    <col min="4872" max="4872" width="59.5703125" style="41" bestFit="1" customWidth="1"/>
    <col min="4873" max="4873" width="57.85546875" style="41" bestFit="1" customWidth="1"/>
    <col min="4874" max="4874" width="35.425781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5703125" style="41" customWidth="1"/>
    <col min="4882" max="4882" width="9" style="41" bestFit="1" customWidth="1"/>
    <col min="4883" max="5122" width="9.140625" style="41"/>
    <col min="5123" max="5123" width="4.5703125" style="41" bestFit="1" customWidth="1"/>
    <col min="5124" max="5124" width="9.5703125" style="41" bestFit="1" customWidth="1"/>
    <col min="5125" max="5125" width="10" style="41" bestFit="1" customWidth="1"/>
    <col min="5126" max="5126" width="8.85546875" style="41" bestFit="1" customWidth="1"/>
    <col min="5127" max="5127" width="22.85546875" style="41" customWidth="1"/>
    <col min="5128" max="5128" width="59.5703125" style="41" bestFit="1" customWidth="1"/>
    <col min="5129" max="5129" width="57.85546875" style="41" bestFit="1" customWidth="1"/>
    <col min="5130" max="5130" width="35.425781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5703125" style="41" customWidth="1"/>
    <col min="5138" max="5138" width="9" style="41" bestFit="1" customWidth="1"/>
    <col min="5139" max="5378" width="9.140625" style="41"/>
    <col min="5379" max="5379" width="4.5703125" style="41" bestFit="1" customWidth="1"/>
    <col min="5380" max="5380" width="9.5703125" style="41" bestFit="1" customWidth="1"/>
    <col min="5381" max="5381" width="10" style="41" bestFit="1" customWidth="1"/>
    <col min="5382" max="5382" width="8.85546875" style="41" bestFit="1" customWidth="1"/>
    <col min="5383" max="5383" width="22.85546875" style="41" customWidth="1"/>
    <col min="5384" max="5384" width="59.5703125" style="41" bestFit="1" customWidth="1"/>
    <col min="5385" max="5385" width="57.85546875" style="41" bestFit="1" customWidth="1"/>
    <col min="5386" max="5386" width="35.425781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5703125" style="41" customWidth="1"/>
    <col min="5394" max="5394" width="9" style="41" bestFit="1" customWidth="1"/>
    <col min="5395" max="5634" width="9.140625" style="41"/>
    <col min="5635" max="5635" width="4.5703125" style="41" bestFit="1" customWidth="1"/>
    <col min="5636" max="5636" width="9.5703125" style="41" bestFit="1" customWidth="1"/>
    <col min="5637" max="5637" width="10" style="41" bestFit="1" customWidth="1"/>
    <col min="5638" max="5638" width="8.85546875" style="41" bestFit="1" customWidth="1"/>
    <col min="5639" max="5639" width="22.85546875" style="41" customWidth="1"/>
    <col min="5640" max="5640" width="59.5703125" style="41" bestFit="1" customWidth="1"/>
    <col min="5641" max="5641" width="57.85546875" style="41" bestFit="1" customWidth="1"/>
    <col min="5642" max="5642" width="35.425781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5703125" style="41" customWidth="1"/>
    <col min="5650" max="5650" width="9" style="41" bestFit="1" customWidth="1"/>
    <col min="5651" max="5890" width="9.140625" style="41"/>
    <col min="5891" max="5891" width="4.5703125" style="41" bestFit="1" customWidth="1"/>
    <col min="5892" max="5892" width="9.5703125" style="41" bestFit="1" customWidth="1"/>
    <col min="5893" max="5893" width="10" style="41" bestFit="1" customWidth="1"/>
    <col min="5894" max="5894" width="8.85546875" style="41" bestFit="1" customWidth="1"/>
    <col min="5895" max="5895" width="22.85546875" style="41" customWidth="1"/>
    <col min="5896" max="5896" width="59.5703125" style="41" bestFit="1" customWidth="1"/>
    <col min="5897" max="5897" width="57.85546875" style="41" bestFit="1" customWidth="1"/>
    <col min="5898" max="5898" width="35.425781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5703125" style="41" customWidth="1"/>
    <col min="5906" max="5906" width="9" style="41" bestFit="1" customWidth="1"/>
    <col min="5907" max="6146" width="9.140625" style="41"/>
    <col min="6147" max="6147" width="4.5703125" style="41" bestFit="1" customWidth="1"/>
    <col min="6148" max="6148" width="9.5703125" style="41" bestFit="1" customWidth="1"/>
    <col min="6149" max="6149" width="10" style="41" bestFit="1" customWidth="1"/>
    <col min="6150" max="6150" width="8.85546875" style="41" bestFit="1" customWidth="1"/>
    <col min="6151" max="6151" width="22.85546875" style="41" customWidth="1"/>
    <col min="6152" max="6152" width="59.5703125" style="41" bestFit="1" customWidth="1"/>
    <col min="6153" max="6153" width="57.85546875" style="41" bestFit="1" customWidth="1"/>
    <col min="6154" max="6154" width="35.425781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5703125" style="41" customWidth="1"/>
    <col min="6162" max="6162" width="9" style="41" bestFit="1" customWidth="1"/>
    <col min="6163" max="6402" width="9.140625" style="41"/>
    <col min="6403" max="6403" width="4.5703125" style="41" bestFit="1" customWidth="1"/>
    <col min="6404" max="6404" width="9.5703125" style="41" bestFit="1" customWidth="1"/>
    <col min="6405" max="6405" width="10" style="41" bestFit="1" customWidth="1"/>
    <col min="6406" max="6406" width="8.85546875" style="41" bestFit="1" customWidth="1"/>
    <col min="6407" max="6407" width="22.85546875" style="41" customWidth="1"/>
    <col min="6408" max="6408" width="59.5703125" style="41" bestFit="1" customWidth="1"/>
    <col min="6409" max="6409" width="57.85546875" style="41" bestFit="1" customWidth="1"/>
    <col min="6410" max="6410" width="35.425781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5703125" style="41" customWidth="1"/>
    <col min="6418" max="6418" width="9" style="41" bestFit="1" customWidth="1"/>
    <col min="6419" max="6658" width="9.140625" style="41"/>
    <col min="6659" max="6659" width="4.5703125" style="41" bestFit="1" customWidth="1"/>
    <col min="6660" max="6660" width="9.5703125" style="41" bestFit="1" customWidth="1"/>
    <col min="6661" max="6661" width="10" style="41" bestFit="1" customWidth="1"/>
    <col min="6662" max="6662" width="8.85546875" style="41" bestFit="1" customWidth="1"/>
    <col min="6663" max="6663" width="22.85546875" style="41" customWidth="1"/>
    <col min="6664" max="6664" width="59.5703125" style="41" bestFit="1" customWidth="1"/>
    <col min="6665" max="6665" width="57.85546875" style="41" bestFit="1" customWidth="1"/>
    <col min="6666" max="6666" width="35.425781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5703125" style="41" customWidth="1"/>
    <col min="6674" max="6674" width="9" style="41" bestFit="1" customWidth="1"/>
    <col min="6675" max="6914" width="9.140625" style="41"/>
    <col min="6915" max="6915" width="4.5703125" style="41" bestFit="1" customWidth="1"/>
    <col min="6916" max="6916" width="9.5703125" style="41" bestFit="1" customWidth="1"/>
    <col min="6917" max="6917" width="10" style="41" bestFit="1" customWidth="1"/>
    <col min="6918" max="6918" width="8.85546875" style="41" bestFit="1" customWidth="1"/>
    <col min="6919" max="6919" width="22.85546875" style="41" customWidth="1"/>
    <col min="6920" max="6920" width="59.5703125" style="41" bestFit="1" customWidth="1"/>
    <col min="6921" max="6921" width="57.85546875" style="41" bestFit="1" customWidth="1"/>
    <col min="6922" max="6922" width="35.425781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5703125" style="41" customWidth="1"/>
    <col min="6930" max="6930" width="9" style="41" bestFit="1" customWidth="1"/>
    <col min="6931" max="7170" width="9.140625" style="41"/>
    <col min="7171" max="7171" width="4.5703125" style="41" bestFit="1" customWidth="1"/>
    <col min="7172" max="7172" width="9.5703125" style="41" bestFit="1" customWidth="1"/>
    <col min="7173" max="7173" width="10" style="41" bestFit="1" customWidth="1"/>
    <col min="7174" max="7174" width="8.85546875" style="41" bestFit="1" customWidth="1"/>
    <col min="7175" max="7175" width="22.85546875" style="41" customWidth="1"/>
    <col min="7176" max="7176" width="59.5703125" style="41" bestFit="1" customWidth="1"/>
    <col min="7177" max="7177" width="57.85546875" style="41" bestFit="1" customWidth="1"/>
    <col min="7178" max="7178" width="35.425781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5703125" style="41" customWidth="1"/>
    <col min="7186" max="7186" width="9" style="41" bestFit="1" customWidth="1"/>
    <col min="7187" max="7426" width="9.140625" style="41"/>
    <col min="7427" max="7427" width="4.5703125" style="41" bestFit="1" customWidth="1"/>
    <col min="7428" max="7428" width="9.5703125" style="41" bestFit="1" customWidth="1"/>
    <col min="7429" max="7429" width="10" style="41" bestFit="1" customWidth="1"/>
    <col min="7430" max="7430" width="8.85546875" style="41" bestFit="1" customWidth="1"/>
    <col min="7431" max="7431" width="22.85546875" style="41" customWidth="1"/>
    <col min="7432" max="7432" width="59.5703125" style="41" bestFit="1" customWidth="1"/>
    <col min="7433" max="7433" width="57.85546875" style="41" bestFit="1" customWidth="1"/>
    <col min="7434" max="7434" width="35.425781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5703125" style="41" customWidth="1"/>
    <col min="7442" max="7442" width="9" style="41" bestFit="1" customWidth="1"/>
    <col min="7443" max="7682" width="9.140625" style="41"/>
    <col min="7683" max="7683" width="4.5703125" style="41" bestFit="1" customWidth="1"/>
    <col min="7684" max="7684" width="9.5703125" style="41" bestFit="1" customWidth="1"/>
    <col min="7685" max="7685" width="10" style="41" bestFit="1" customWidth="1"/>
    <col min="7686" max="7686" width="8.85546875" style="41" bestFit="1" customWidth="1"/>
    <col min="7687" max="7687" width="22.85546875" style="41" customWidth="1"/>
    <col min="7688" max="7688" width="59.5703125" style="41" bestFit="1" customWidth="1"/>
    <col min="7689" max="7689" width="57.85546875" style="41" bestFit="1" customWidth="1"/>
    <col min="7690" max="7690" width="35.425781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5703125" style="41" customWidth="1"/>
    <col min="7698" max="7698" width="9" style="41" bestFit="1" customWidth="1"/>
    <col min="7699" max="7938" width="9.140625" style="41"/>
    <col min="7939" max="7939" width="4.5703125" style="41" bestFit="1" customWidth="1"/>
    <col min="7940" max="7940" width="9.5703125" style="41" bestFit="1" customWidth="1"/>
    <col min="7941" max="7941" width="10" style="41" bestFit="1" customWidth="1"/>
    <col min="7942" max="7942" width="8.85546875" style="41" bestFit="1" customWidth="1"/>
    <col min="7943" max="7943" width="22.85546875" style="41" customWidth="1"/>
    <col min="7944" max="7944" width="59.5703125" style="41" bestFit="1" customWidth="1"/>
    <col min="7945" max="7945" width="57.85546875" style="41" bestFit="1" customWidth="1"/>
    <col min="7946" max="7946" width="35.425781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5703125" style="41" customWidth="1"/>
    <col min="7954" max="7954" width="9" style="41" bestFit="1" customWidth="1"/>
    <col min="7955" max="8194" width="9.140625" style="41"/>
    <col min="8195" max="8195" width="4.5703125" style="41" bestFit="1" customWidth="1"/>
    <col min="8196" max="8196" width="9.5703125" style="41" bestFit="1" customWidth="1"/>
    <col min="8197" max="8197" width="10" style="41" bestFit="1" customWidth="1"/>
    <col min="8198" max="8198" width="8.85546875" style="41" bestFit="1" customWidth="1"/>
    <col min="8199" max="8199" width="22.85546875" style="41" customWidth="1"/>
    <col min="8200" max="8200" width="59.5703125" style="41" bestFit="1" customWidth="1"/>
    <col min="8201" max="8201" width="57.85546875" style="41" bestFit="1" customWidth="1"/>
    <col min="8202" max="8202" width="35.425781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5703125" style="41" customWidth="1"/>
    <col min="8210" max="8210" width="9" style="41" bestFit="1" customWidth="1"/>
    <col min="8211" max="8450" width="9.140625" style="41"/>
    <col min="8451" max="8451" width="4.5703125" style="41" bestFit="1" customWidth="1"/>
    <col min="8452" max="8452" width="9.5703125" style="41" bestFit="1" customWidth="1"/>
    <col min="8453" max="8453" width="10" style="41" bestFit="1" customWidth="1"/>
    <col min="8454" max="8454" width="8.85546875" style="41" bestFit="1" customWidth="1"/>
    <col min="8455" max="8455" width="22.85546875" style="41" customWidth="1"/>
    <col min="8456" max="8456" width="59.5703125" style="41" bestFit="1" customWidth="1"/>
    <col min="8457" max="8457" width="57.85546875" style="41" bestFit="1" customWidth="1"/>
    <col min="8458" max="8458" width="35.425781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5703125" style="41" customWidth="1"/>
    <col min="8466" max="8466" width="9" style="41" bestFit="1" customWidth="1"/>
    <col min="8467" max="8706" width="9.140625" style="41"/>
    <col min="8707" max="8707" width="4.5703125" style="41" bestFit="1" customWidth="1"/>
    <col min="8708" max="8708" width="9.5703125" style="41" bestFit="1" customWidth="1"/>
    <col min="8709" max="8709" width="10" style="41" bestFit="1" customWidth="1"/>
    <col min="8710" max="8710" width="8.85546875" style="41" bestFit="1" customWidth="1"/>
    <col min="8711" max="8711" width="22.85546875" style="41" customWidth="1"/>
    <col min="8712" max="8712" width="59.5703125" style="41" bestFit="1" customWidth="1"/>
    <col min="8713" max="8713" width="57.85546875" style="41" bestFit="1" customWidth="1"/>
    <col min="8714" max="8714" width="35.425781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5703125" style="41" customWidth="1"/>
    <col min="8722" max="8722" width="9" style="41" bestFit="1" customWidth="1"/>
    <col min="8723" max="8962" width="9.140625" style="41"/>
    <col min="8963" max="8963" width="4.5703125" style="41" bestFit="1" customWidth="1"/>
    <col min="8964" max="8964" width="9.5703125" style="41" bestFit="1" customWidth="1"/>
    <col min="8965" max="8965" width="10" style="41" bestFit="1" customWidth="1"/>
    <col min="8966" max="8966" width="8.85546875" style="41" bestFit="1" customWidth="1"/>
    <col min="8967" max="8967" width="22.85546875" style="41" customWidth="1"/>
    <col min="8968" max="8968" width="59.5703125" style="41" bestFit="1" customWidth="1"/>
    <col min="8969" max="8969" width="57.85546875" style="41" bestFit="1" customWidth="1"/>
    <col min="8970" max="8970" width="35.425781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5703125" style="41" customWidth="1"/>
    <col min="8978" max="8978" width="9" style="41" bestFit="1" customWidth="1"/>
    <col min="8979" max="9218" width="9.140625" style="41"/>
    <col min="9219" max="9219" width="4.5703125" style="41" bestFit="1" customWidth="1"/>
    <col min="9220" max="9220" width="9.5703125" style="41" bestFit="1" customWidth="1"/>
    <col min="9221" max="9221" width="10" style="41" bestFit="1" customWidth="1"/>
    <col min="9222" max="9222" width="8.85546875" style="41" bestFit="1" customWidth="1"/>
    <col min="9223" max="9223" width="22.85546875" style="41" customWidth="1"/>
    <col min="9224" max="9224" width="59.5703125" style="41" bestFit="1" customWidth="1"/>
    <col min="9225" max="9225" width="57.85546875" style="41" bestFit="1" customWidth="1"/>
    <col min="9226" max="9226" width="35.425781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5703125" style="41" customWidth="1"/>
    <col min="9234" max="9234" width="9" style="41" bestFit="1" customWidth="1"/>
    <col min="9235" max="9474" width="9.140625" style="41"/>
    <col min="9475" max="9475" width="4.5703125" style="41" bestFit="1" customWidth="1"/>
    <col min="9476" max="9476" width="9.5703125" style="41" bestFit="1" customWidth="1"/>
    <col min="9477" max="9477" width="10" style="41" bestFit="1" customWidth="1"/>
    <col min="9478" max="9478" width="8.85546875" style="41" bestFit="1" customWidth="1"/>
    <col min="9479" max="9479" width="22.85546875" style="41" customWidth="1"/>
    <col min="9480" max="9480" width="59.5703125" style="41" bestFit="1" customWidth="1"/>
    <col min="9481" max="9481" width="57.85546875" style="41" bestFit="1" customWidth="1"/>
    <col min="9482" max="9482" width="35.425781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5703125" style="41" customWidth="1"/>
    <col min="9490" max="9490" width="9" style="41" bestFit="1" customWidth="1"/>
    <col min="9491" max="9730" width="9.140625" style="41"/>
    <col min="9731" max="9731" width="4.5703125" style="41" bestFit="1" customWidth="1"/>
    <col min="9732" max="9732" width="9.5703125" style="41" bestFit="1" customWidth="1"/>
    <col min="9733" max="9733" width="10" style="41" bestFit="1" customWidth="1"/>
    <col min="9734" max="9734" width="8.85546875" style="41" bestFit="1" customWidth="1"/>
    <col min="9735" max="9735" width="22.85546875" style="41" customWidth="1"/>
    <col min="9736" max="9736" width="59.5703125" style="41" bestFit="1" customWidth="1"/>
    <col min="9737" max="9737" width="57.85546875" style="41" bestFit="1" customWidth="1"/>
    <col min="9738" max="9738" width="35.425781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5703125" style="41" customWidth="1"/>
    <col min="9746" max="9746" width="9" style="41" bestFit="1" customWidth="1"/>
    <col min="9747" max="9986" width="9.140625" style="41"/>
    <col min="9987" max="9987" width="4.5703125" style="41" bestFit="1" customWidth="1"/>
    <col min="9988" max="9988" width="9.5703125" style="41" bestFit="1" customWidth="1"/>
    <col min="9989" max="9989" width="10" style="41" bestFit="1" customWidth="1"/>
    <col min="9990" max="9990" width="8.85546875" style="41" bestFit="1" customWidth="1"/>
    <col min="9991" max="9991" width="22.85546875" style="41" customWidth="1"/>
    <col min="9992" max="9992" width="59.5703125" style="41" bestFit="1" customWidth="1"/>
    <col min="9993" max="9993" width="57.85546875" style="41" bestFit="1" customWidth="1"/>
    <col min="9994" max="9994" width="35.425781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5703125" style="41" customWidth="1"/>
    <col min="10002" max="10002" width="9" style="41" bestFit="1" customWidth="1"/>
    <col min="10003" max="10242" width="9.140625" style="41"/>
    <col min="10243" max="10243" width="4.5703125" style="41" bestFit="1" customWidth="1"/>
    <col min="10244" max="10244" width="9.5703125" style="41" bestFit="1" customWidth="1"/>
    <col min="10245" max="10245" width="10" style="41" bestFit="1" customWidth="1"/>
    <col min="10246" max="10246" width="8.85546875" style="41" bestFit="1" customWidth="1"/>
    <col min="10247" max="10247" width="22.85546875" style="41" customWidth="1"/>
    <col min="10248" max="10248" width="59.5703125" style="41" bestFit="1" customWidth="1"/>
    <col min="10249" max="10249" width="57.85546875" style="41" bestFit="1" customWidth="1"/>
    <col min="10250" max="10250" width="35.425781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5703125" style="41" customWidth="1"/>
    <col min="10258" max="10258" width="9" style="41" bestFit="1" customWidth="1"/>
    <col min="10259" max="10498" width="9.140625" style="41"/>
    <col min="10499" max="10499" width="4.5703125" style="41" bestFit="1" customWidth="1"/>
    <col min="10500" max="10500" width="9.5703125" style="41" bestFit="1" customWidth="1"/>
    <col min="10501" max="10501" width="10" style="41" bestFit="1" customWidth="1"/>
    <col min="10502" max="10502" width="8.85546875" style="41" bestFit="1" customWidth="1"/>
    <col min="10503" max="10503" width="22.85546875" style="41" customWidth="1"/>
    <col min="10504" max="10504" width="59.5703125" style="41" bestFit="1" customWidth="1"/>
    <col min="10505" max="10505" width="57.85546875" style="41" bestFit="1" customWidth="1"/>
    <col min="10506" max="10506" width="35.425781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5703125" style="41" customWidth="1"/>
    <col min="10514" max="10514" width="9" style="41" bestFit="1" customWidth="1"/>
    <col min="10515" max="10754" width="9.140625" style="41"/>
    <col min="10755" max="10755" width="4.5703125" style="41" bestFit="1" customWidth="1"/>
    <col min="10756" max="10756" width="9.5703125" style="41" bestFit="1" customWidth="1"/>
    <col min="10757" max="10757" width="10" style="41" bestFit="1" customWidth="1"/>
    <col min="10758" max="10758" width="8.85546875" style="41" bestFit="1" customWidth="1"/>
    <col min="10759" max="10759" width="22.85546875" style="41" customWidth="1"/>
    <col min="10760" max="10760" width="59.5703125" style="41" bestFit="1" customWidth="1"/>
    <col min="10761" max="10761" width="57.85546875" style="41" bestFit="1" customWidth="1"/>
    <col min="10762" max="10762" width="35.425781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5703125" style="41" customWidth="1"/>
    <col min="10770" max="10770" width="9" style="41" bestFit="1" customWidth="1"/>
    <col min="10771" max="11010" width="9.140625" style="41"/>
    <col min="11011" max="11011" width="4.5703125" style="41" bestFit="1" customWidth="1"/>
    <col min="11012" max="11012" width="9.5703125" style="41" bestFit="1" customWidth="1"/>
    <col min="11013" max="11013" width="10" style="41" bestFit="1" customWidth="1"/>
    <col min="11014" max="11014" width="8.85546875" style="41" bestFit="1" customWidth="1"/>
    <col min="11015" max="11015" width="22.85546875" style="41" customWidth="1"/>
    <col min="11016" max="11016" width="59.5703125" style="41" bestFit="1" customWidth="1"/>
    <col min="11017" max="11017" width="57.85546875" style="41" bestFit="1" customWidth="1"/>
    <col min="11018" max="11018" width="35.425781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5703125" style="41" customWidth="1"/>
    <col min="11026" max="11026" width="9" style="41" bestFit="1" customWidth="1"/>
    <col min="11027" max="11266" width="9.140625" style="41"/>
    <col min="11267" max="11267" width="4.5703125" style="41" bestFit="1" customWidth="1"/>
    <col min="11268" max="11268" width="9.5703125" style="41" bestFit="1" customWidth="1"/>
    <col min="11269" max="11269" width="10" style="41" bestFit="1" customWidth="1"/>
    <col min="11270" max="11270" width="8.85546875" style="41" bestFit="1" customWidth="1"/>
    <col min="11271" max="11271" width="22.85546875" style="41" customWidth="1"/>
    <col min="11272" max="11272" width="59.5703125" style="41" bestFit="1" customWidth="1"/>
    <col min="11273" max="11273" width="57.85546875" style="41" bestFit="1" customWidth="1"/>
    <col min="11274" max="11274" width="35.425781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5703125" style="41" customWidth="1"/>
    <col min="11282" max="11282" width="9" style="41" bestFit="1" customWidth="1"/>
    <col min="11283" max="11522" width="9.140625" style="41"/>
    <col min="11523" max="11523" width="4.5703125" style="41" bestFit="1" customWidth="1"/>
    <col min="11524" max="11524" width="9.5703125" style="41" bestFit="1" customWidth="1"/>
    <col min="11525" max="11525" width="10" style="41" bestFit="1" customWidth="1"/>
    <col min="11526" max="11526" width="8.85546875" style="41" bestFit="1" customWidth="1"/>
    <col min="11527" max="11527" width="22.85546875" style="41" customWidth="1"/>
    <col min="11528" max="11528" width="59.5703125" style="41" bestFit="1" customWidth="1"/>
    <col min="11529" max="11529" width="57.85546875" style="41" bestFit="1" customWidth="1"/>
    <col min="11530" max="11530" width="35.425781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5703125" style="41" customWidth="1"/>
    <col min="11538" max="11538" width="9" style="41" bestFit="1" customWidth="1"/>
    <col min="11539" max="11778" width="9.140625" style="41"/>
    <col min="11779" max="11779" width="4.5703125" style="41" bestFit="1" customWidth="1"/>
    <col min="11780" max="11780" width="9.5703125" style="41" bestFit="1" customWidth="1"/>
    <col min="11781" max="11781" width="10" style="41" bestFit="1" customWidth="1"/>
    <col min="11782" max="11782" width="8.85546875" style="41" bestFit="1" customWidth="1"/>
    <col min="11783" max="11783" width="22.85546875" style="41" customWidth="1"/>
    <col min="11784" max="11784" width="59.5703125" style="41" bestFit="1" customWidth="1"/>
    <col min="11785" max="11785" width="57.85546875" style="41" bestFit="1" customWidth="1"/>
    <col min="11786" max="11786" width="35.425781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5703125" style="41" customWidth="1"/>
    <col min="11794" max="11794" width="9" style="41" bestFit="1" customWidth="1"/>
    <col min="11795" max="12034" width="9.140625" style="41"/>
    <col min="12035" max="12035" width="4.5703125" style="41" bestFit="1" customWidth="1"/>
    <col min="12036" max="12036" width="9.5703125" style="41" bestFit="1" customWidth="1"/>
    <col min="12037" max="12037" width="10" style="41" bestFit="1" customWidth="1"/>
    <col min="12038" max="12038" width="8.85546875" style="41" bestFit="1" customWidth="1"/>
    <col min="12039" max="12039" width="22.85546875" style="41" customWidth="1"/>
    <col min="12040" max="12040" width="59.5703125" style="41" bestFit="1" customWidth="1"/>
    <col min="12041" max="12041" width="57.85546875" style="41" bestFit="1" customWidth="1"/>
    <col min="12042" max="12042" width="35.425781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5703125" style="41" customWidth="1"/>
    <col min="12050" max="12050" width="9" style="41" bestFit="1" customWidth="1"/>
    <col min="12051" max="12290" width="9.140625" style="41"/>
    <col min="12291" max="12291" width="4.5703125" style="41" bestFit="1" customWidth="1"/>
    <col min="12292" max="12292" width="9.5703125" style="41" bestFit="1" customWidth="1"/>
    <col min="12293" max="12293" width="10" style="41" bestFit="1" customWidth="1"/>
    <col min="12294" max="12294" width="8.85546875" style="41" bestFit="1" customWidth="1"/>
    <col min="12295" max="12295" width="22.85546875" style="41" customWidth="1"/>
    <col min="12296" max="12296" width="59.5703125" style="41" bestFit="1" customWidth="1"/>
    <col min="12297" max="12297" width="57.85546875" style="41" bestFit="1" customWidth="1"/>
    <col min="12298" max="12298" width="35.425781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5703125" style="41" customWidth="1"/>
    <col min="12306" max="12306" width="9" style="41" bestFit="1" customWidth="1"/>
    <col min="12307" max="12546" width="9.140625" style="41"/>
    <col min="12547" max="12547" width="4.5703125" style="41" bestFit="1" customWidth="1"/>
    <col min="12548" max="12548" width="9.5703125" style="41" bestFit="1" customWidth="1"/>
    <col min="12549" max="12549" width="10" style="41" bestFit="1" customWidth="1"/>
    <col min="12550" max="12550" width="8.85546875" style="41" bestFit="1" customWidth="1"/>
    <col min="12551" max="12551" width="22.85546875" style="41" customWidth="1"/>
    <col min="12552" max="12552" width="59.5703125" style="41" bestFit="1" customWidth="1"/>
    <col min="12553" max="12553" width="57.85546875" style="41" bestFit="1" customWidth="1"/>
    <col min="12554" max="12554" width="35.425781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5703125" style="41" customWidth="1"/>
    <col min="12562" max="12562" width="9" style="41" bestFit="1" customWidth="1"/>
    <col min="12563" max="12802" width="9.140625" style="41"/>
    <col min="12803" max="12803" width="4.5703125" style="41" bestFit="1" customWidth="1"/>
    <col min="12804" max="12804" width="9.5703125" style="41" bestFit="1" customWidth="1"/>
    <col min="12805" max="12805" width="10" style="41" bestFit="1" customWidth="1"/>
    <col min="12806" max="12806" width="8.85546875" style="41" bestFit="1" customWidth="1"/>
    <col min="12807" max="12807" width="22.85546875" style="41" customWidth="1"/>
    <col min="12808" max="12808" width="59.5703125" style="41" bestFit="1" customWidth="1"/>
    <col min="12809" max="12809" width="57.85546875" style="41" bestFit="1" customWidth="1"/>
    <col min="12810" max="12810" width="35.425781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5703125" style="41" customWidth="1"/>
    <col min="12818" max="12818" width="9" style="41" bestFit="1" customWidth="1"/>
    <col min="12819" max="13058" width="9.140625" style="41"/>
    <col min="13059" max="13059" width="4.5703125" style="41" bestFit="1" customWidth="1"/>
    <col min="13060" max="13060" width="9.5703125" style="41" bestFit="1" customWidth="1"/>
    <col min="13061" max="13061" width="10" style="41" bestFit="1" customWidth="1"/>
    <col min="13062" max="13062" width="8.85546875" style="41" bestFit="1" customWidth="1"/>
    <col min="13063" max="13063" width="22.85546875" style="41" customWidth="1"/>
    <col min="13064" max="13064" width="59.5703125" style="41" bestFit="1" customWidth="1"/>
    <col min="13065" max="13065" width="57.85546875" style="41" bestFit="1" customWidth="1"/>
    <col min="13066" max="13066" width="35.425781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5703125" style="41" customWidth="1"/>
    <col min="13074" max="13074" width="9" style="41" bestFit="1" customWidth="1"/>
    <col min="13075" max="13314" width="9.140625" style="41"/>
    <col min="13315" max="13315" width="4.5703125" style="41" bestFit="1" customWidth="1"/>
    <col min="13316" max="13316" width="9.5703125" style="41" bestFit="1" customWidth="1"/>
    <col min="13317" max="13317" width="10" style="41" bestFit="1" customWidth="1"/>
    <col min="13318" max="13318" width="8.85546875" style="41" bestFit="1" customWidth="1"/>
    <col min="13319" max="13319" width="22.85546875" style="41" customWidth="1"/>
    <col min="13320" max="13320" width="59.5703125" style="41" bestFit="1" customWidth="1"/>
    <col min="13321" max="13321" width="57.85546875" style="41" bestFit="1" customWidth="1"/>
    <col min="13322" max="13322" width="35.425781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5703125" style="41" customWidth="1"/>
    <col min="13330" max="13330" width="9" style="41" bestFit="1" customWidth="1"/>
    <col min="13331" max="13570" width="9.140625" style="41"/>
    <col min="13571" max="13571" width="4.5703125" style="41" bestFit="1" customWidth="1"/>
    <col min="13572" max="13572" width="9.5703125" style="41" bestFit="1" customWidth="1"/>
    <col min="13573" max="13573" width="10" style="41" bestFit="1" customWidth="1"/>
    <col min="13574" max="13574" width="8.85546875" style="41" bestFit="1" customWidth="1"/>
    <col min="13575" max="13575" width="22.85546875" style="41" customWidth="1"/>
    <col min="13576" max="13576" width="59.5703125" style="41" bestFit="1" customWidth="1"/>
    <col min="13577" max="13577" width="57.85546875" style="41" bestFit="1" customWidth="1"/>
    <col min="13578" max="13578" width="35.425781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5703125" style="41" customWidth="1"/>
    <col min="13586" max="13586" width="9" style="41" bestFit="1" customWidth="1"/>
    <col min="13587" max="13826" width="9.140625" style="41"/>
    <col min="13827" max="13827" width="4.5703125" style="41" bestFit="1" customWidth="1"/>
    <col min="13828" max="13828" width="9.5703125" style="41" bestFit="1" customWidth="1"/>
    <col min="13829" max="13829" width="10" style="41" bestFit="1" customWidth="1"/>
    <col min="13830" max="13830" width="8.85546875" style="41" bestFit="1" customWidth="1"/>
    <col min="13831" max="13831" width="22.85546875" style="41" customWidth="1"/>
    <col min="13832" max="13832" width="59.5703125" style="41" bestFit="1" customWidth="1"/>
    <col min="13833" max="13833" width="57.85546875" style="41" bestFit="1" customWidth="1"/>
    <col min="13834" max="13834" width="35.425781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5703125" style="41" customWidth="1"/>
    <col min="13842" max="13842" width="9" style="41" bestFit="1" customWidth="1"/>
    <col min="13843" max="14082" width="9.140625" style="41"/>
    <col min="14083" max="14083" width="4.5703125" style="41" bestFit="1" customWidth="1"/>
    <col min="14084" max="14084" width="9.5703125" style="41" bestFit="1" customWidth="1"/>
    <col min="14085" max="14085" width="10" style="41" bestFit="1" customWidth="1"/>
    <col min="14086" max="14086" width="8.85546875" style="41" bestFit="1" customWidth="1"/>
    <col min="14087" max="14087" width="22.85546875" style="41" customWidth="1"/>
    <col min="14088" max="14088" width="59.5703125" style="41" bestFit="1" customWidth="1"/>
    <col min="14089" max="14089" width="57.85546875" style="41" bestFit="1" customWidth="1"/>
    <col min="14090" max="14090" width="35.425781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5703125" style="41" customWidth="1"/>
    <col min="14098" max="14098" width="9" style="41" bestFit="1" customWidth="1"/>
    <col min="14099" max="14338" width="9.140625" style="41"/>
    <col min="14339" max="14339" width="4.5703125" style="41" bestFit="1" customWidth="1"/>
    <col min="14340" max="14340" width="9.5703125" style="41" bestFit="1" customWidth="1"/>
    <col min="14341" max="14341" width="10" style="41" bestFit="1" customWidth="1"/>
    <col min="14342" max="14342" width="8.85546875" style="41" bestFit="1" customWidth="1"/>
    <col min="14343" max="14343" width="22.85546875" style="41" customWidth="1"/>
    <col min="14344" max="14344" width="59.5703125" style="41" bestFit="1" customWidth="1"/>
    <col min="14345" max="14345" width="57.85546875" style="41" bestFit="1" customWidth="1"/>
    <col min="14346" max="14346" width="35.425781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5703125" style="41" customWidth="1"/>
    <col min="14354" max="14354" width="9" style="41" bestFit="1" customWidth="1"/>
    <col min="14355" max="14594" width="9.140625" style="41"/>
    <col min="14595" max="14595" width="4.5703125" style="41" bestFit="1" customWidth="1"/>
    <col min="14596" max="14596" width="9.5703125" style="41" bestFit="1" customWidth="1"/>
    <col min="14597" max="14597" width="10" style="41" bestFit="1" customWidth="1"/>
    <col min="14598" max="14598" width="8.85546875" style="41" bestFit="1" customWidth="1"/>
    <col min="14599" max="14599" width="22.85546875" style="41" customWidth="1"/>
    <col min="14600" max="14600" width="59.5703125" style="41" bestFit="1" customWidth="1"/>
    <col min="14601" max="14601" width="57.85546875" style="41" bestFit="1" customWidth="1"/>
    <col min="14602" max="14602" width="35.425781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5703125" style="41" customWidth="1"/>
    <col min="14610" max="14610" width="9" style="41" bestFit="1" customWidth="1"/>
    <col min="14611" max="14850" width="9.140625" style="41"/>
    <col min="14851" max="14851" width="4.5703125" style="41" bestFit="1" customWidth="1"/>
    <col min="14852" max="14852" width="9.5703125" style="41" bestFit="1" customWidth="1"/>
    <col min="14853" max="14853" width="10" style="41" bestFit="1" customWidth="1"/>
    <col min="14854" max="14854" width="8.85546875" style="41" bestFit="1" customWidth="1"/>
    <col min="14855" max="14855" width="22.85546875" style="41" customWidth="1"/>
    <col min="14856" max="14856" width="59.5703125" style="41" bestFit="1" customWidth="1"/>
    <col min="14857" max="14857" width="57.85546875" style="41" bestFit="1" customWidth="1"/>
    <col min="14858" max="14858" width="35.425781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5703125" style="41" customWidth="1"/>
    <col min="14866" max="14866" width="9" style="41" bestFit="1" customWidth="1"/>
    <col min="14867" max="15106" width="9.140625" style="41"/>
    <col min="15107" max="15107" width="4.5703125" style="41" bestFit="1" customWidth="1"/>
    <col min="15108" max="15108" width="9.5703125" style="41" bestFit="1" customWidth="1"/>
    <col min="15109" max="15109" width="10" style="41" bestFit="1" customWidth="1"/>
    <col min="15110" max="15110" width="8.85546875" style="41" bestFit="1" customWidth="1"/>
    <col min="15111" max="15111" width="22.85546875" style="41" customWidth="1"/>
    <col min="15112" max="15112" width="59.5703125" style="41" bestFit="1" customWidth="1"/>
    <col min="15113" max="15113" width="57.85546875" style="41" bestFit="1" customWidth="1"/>
    <col min="15114" max="15114" width="35.425781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5703125" style="41" customWidth="1"/>
    <col min="15122" max="15122" width="9" style="41" bestFit="1" customWidth="1"/>
    <col min="15123" max="15362" width="9.140625" style="41"/>
    <col min="15363" max="15363" width="4.5703125" style="41" bestFit="1" customWidth="1"/>
    <col min="15364" max="15364" width="9.5703125" style="41" bestFit="1" customWidth="1"/>
    <col min="15365" max="15365" width="10" style="41" bestFit="1" customWidth="1"/>
    <col min="15366" max="15366" width="8.85546875" style="41" bestFit="1" customWidth="1"/>
    <col min="15367" max="15367" width="22.85546875" style="41" customWidth="1"/>
    <col min="15368" max="15368" width="59.5703125" style="41" bestFit="1" customWidth="1"/>
    <col min="15369" max="15369" width="57.85546875" style="41" bestFit="1" customWidth="1"/>
    <col min="15370" max="15370" width="35.425781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5703125" style="41" customWidth="1"/>
    <col min="15378" max="15378" width="9" style="41" bestFit="1" customWidth="1"/>
    <col min="15379" max="15618" width="9.140625" style="41"/>
    <col min="15619" max="15619" width="4.5703125" style="41" bestFit="1" customWidth="1"/>
    <col min="15620" max="15620" width="9.5703125" style="41" bestFit="1" customWidth="1"/>
    <col min="15621" max="15621" width="10" style="41" bestFit="1" customWidth="1"/>
    <col min="15622" max="15622" width="8.85546875" style="41" bestFit="1" customWidth="1"/>
    <col min="15623" max="15623" width="22.85546875" style="41" customWidth="1"/>
    <col min="15624" max="15624" width="59.5703125" style="41" bestFit="1" customWidth="1"/>
    <col min="15625" max="15625" width="57.85546875" style="41" bestFit="1" customWidth="1"/>
    <col min="15626" max="15626" width="35.425781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5703125" style="41" customWidth="1"/>
    <col min="15634" max="15634" width="9" style="41" bestFit="1" customWidth="1"/>
    <col min="15635" max="15874" width="9.140625" style="41"/>
    <col min="15875" max="15875" width="4.5703125" style="41" bestFit="1" customWidth="1"/>
    <col min="15876" max="15876" width="9.5703125" style="41" bestFit="1" customWidth="1"/>
    <col min="15877" max="15877" width="10" style="41" bestFit="1" customWidth="1"/>
    <col min="15878" max="15878" width="8.85546875" style="41" bestFit="1" customWidth="1"/>
    <col min="15879" max="15879" width="22.85546875" style="41" customWidth="1"/>
    <col min="15880" max="15880" width="59.5703125" style="41" bestFit="1" customWidth="1"/>
    <col min="15881" max="15881" width="57.85546875" style="41" bestFit="1" customWidth="1"/>
    <col min="15882" max="15882" width="35.425781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5703125" style="41" customWidth="1"/>
    <col min="15890" max="15890" width="9" style="41" bestFit="1" customWidth="1"/>
    <col min="15891" max="16130" width="9.140625" style="41"/>
    <col min="16131" max="16131" width="4.5703125" style="41" bestFit="1" customWidth="1"/>
    <col min="16132" max="16132" width="9.5703125" style="41" bestFit="1" customWidth="1"/>
    <col min="16133" max="16133" width="10" style="41" bestFit="1" customWidth="1"/>
    <col min="16134" max="16134" width="8.85546875" style="41" bestFit="1" customWidth="1"/>
    <col min="16135" max="16135" width="22.85546875" style="41" customWidth="1"/>
    <col min="16136" max="16136" width="59.5703125" style="41" bestFit="1" customWidth="1"/>
    <col min="16137" max="16137" width="57.85546875" style="41" bestFit="1" customWidth="1"/>
    <col min="16138" max="16138" width="35.425781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5703125" style="41" customWidth="1"/>
    <col min="16146" max="16146" width="9" style="41" bestFit="1" customWidth="1"/>
    <col min="16147" max="16384" width="9.140625" style="41"/>
  </cols>
  <sheetData>
    <row r="2" spans="1:19" x14ac:dyDescent="0.25">
      <c r="A2" s="49" t="s">
        <v>2910</v>
      </c>
    </row>
    <row r="3" spans="1:19" x14ac:dyDescent="0.25">
      <c r="M3" s="2"/>
      <c r="N3" s="2"/>
      <c r="O3" s="2"/>
      <c r="P3" s="2"/>
    </row>
    <row r="4" spans="1:19" s="296" customFormat="1" ht="47.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297"/>
    </row>
    <row r="5" spans="1:19" s="296" customFormat="1" ht="35.25" customHeigh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297"/>
    </row>
    <row r="6" spans="1:19" s="296" customFormat="1" ht="15.75" customHeight="1" x14ac:dyDescent="0.2">
      <c r="A6" s="172" t="s">
        <v>16</v>
      </c>
      <c r="B6" s="171" t="s">
        <v>17</v>
      </c>
      <c r="C6" s="171" t="s">
        <v>18</v>
      </c>
      <c r="D6" s="171" t="s">
        <v>19</v>
      </c>
      <c r="E6" s="298"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297"/>
    </row>
    <row r="7" spans="1:19" s="30" customFormat="1" ht="218.25" customHeight="1" x14ac:dyDescent="0.25">
      <c r="A7" s="492">
        <v>1</v>
      </c>
      <c r="B7" s="482">
        <v>1</v>
      </c>
      <c r="C7" s="492">
        <v>4</v>
      </c>
      <c r="D7" s="482">
        <v>2</v>
      </c>
      <c r="E7" s="584" t="s">
        <v>2771</v>
      </c>
      <c r="F7" s="464" t="s">
        <v>2975</v>
      </c>
      <c r="G7" s="464" t="s">
        <v>1978</v>
      </c>
      <c r="H7" s="464" t="s">
        <v>1977</v>
      </c>
      <c r="I7" s="474" t="s">
        <v>2770</v>
      </c>
      <c r="J7" s="464" t="s">
        <v>2976</v>
      </c>
      <c r="K7" s="469" t="s">
        <v>45</v>
      </c>
      <c r="L7" s="469" t="s">
        <v>45</v>
      </c>
      <c r="M7" s="462">
        <v>190000</v>
      </c>
      <c r="N7" s="462">
        <v>55000</v>
      </c>
      <c r="O7" s="462">
        <v>190000</v>
      </c>
      <c r="P7" s="462">
        <v>55000</v>
      </c>
      <c r="Q7" s="464" t="s">
        <v>2722</v>
      </c>
      <c r="R7" s="464" t="s">
        <v>2721</v>
      </c>
      <c r="S7" s="12"/>
    </row>
    <row r="8" spans="1:19" ht="79.5" customHeight="1" x14ac:dyDescent="0.25">
      <c r="A8" s="871">
        <v>2</v>
      </c>
      <c r="B8" s="871">
        <v>1</v>
      </c>
      <c r="C8" s="871">
        <v>4</v>
      </c>
      <c r="D8" s="871">
        <v>2</v>
      </c>
      <c r="E8" s="1180" t="s">
        <v>2769</v>
      </c>
      <c r="F8" s="859" t="s">
        <v>2768</v>
      </c>
      <c r="G8" s="859" t="s">
        <v>197</v>
      </c>
      <c r="H8" s="464" t="s">
        <v>51</v>
      </c>
      <c r="I8" s="474" t="s">
        <v>41</v>
      </c>
      <c r="J8" s="859" t="s">
        <v>2523</v>
      </c>
      <c r="K8" s="871" t="s">
        <v>2331</v>
      </c>
      <c r="L8" s="1197"/>
      <c r="M8" s="1178">
        <v>90220</v>
      </c>
      <c r="N8" s="1197"/>
      <c r="O8" s="1178">
        <v>90220</v>
      </c>
      <c r="P8" s="1197"/>
      <c r="Q8" s="859" t="s">
        <v>2722</v>
      </c>
      <c r="R8" s="859" t="s">
        <v>2721</v>
      </c>
      <c r="S8" s="13"/>
    </row>
    <row r="9" spans="1:19" ht="99" customHeight="1" x14ac:dyDescent="0.25">
      <c r="A9" s="858"/>
      <c r="B9" s="858"/>
      <c r="C9" s="858"/>
      <c r="D9" s="858"/>
      <c r="E9" s="1181"/>
      <c r="F9" s="861"/>
      <c r="G9" s="861"/>
      <c r="H9" s="464" t="s">
        <v>693</v>
      </c>
      <c r="I9" s="474" t="s">
        <v>2767</v>
      </c>
      <c r="J9" s="861"/>
      <c r="K9" s="858"/>
      <c r="L9" s="1198"/>
      <c r="M9" s="1179"/>
      <c r="N9" s="1198"/>
      <c r="O9" s="1179"/>
      <c r="P9" s="1198"/>
      <c r="Q9" s="861"/>
      <c r="R9" s="861"/>
      <c r="S9" s="13"/>
    </row>
    <row r="10" spans="1:19" s="8" customFormat="1" ht="35.25" customHeight="1" x14ac:dyDescent="0.25">
      <c r="A10" s="871">
        <v>3</v>
      </c>
      <c r="B10" s="871">
        <v>1</v>
      </c>
      <c r="C10" s="871">
        <v>4</v>
      </c>
      <c r="D10" s="871">
        <v>2</v>
      </c>
      <c r="E10" s="859" t="s">
        <v>2766</v>
      </c>
      <c r="F10" s="859" t="s">
        <v>2977</v>
      </c>
      <c r="G10" s="859" t="s">
        <v>1697</v>
      </c>
      <c r="H10" s="464" t="s">
        <v>2765</v>
      </c>
      <c r="I10" s="464">
        <v>1</v>
      </c>
      <c r="J10" s="859" t="s">
        <v>2978</v>
      </c>
      <c r="K10" s="871" t="s">
        <v>43</v>
      </c>
      <c r="L10" s="859" t="s">
        <v>47</v>
      </c>
      <c r="M10" s="1178">
        <v>3000</v>
      </c>
      <c r="N10" s="1178">
        <v>32000</v>
      </c>
      <c r="O10" s="1178">
        <v>3000</v>
      </c>
      <c r="P10" s="1178">
        <v>32000</v>
      </c>
      <c r="Q10" s="859" t="s">
        <v>2722</v>
      </c>
      <c r="R10" s="859" t="s">
        <v>2721</v>
      </c>
    </row>
    <row r="11" spans="1:19" s="8" customFormat="1" ht="37.15" customHeight="1" x14ac:dyDescent="0.25">
      <c r="A11" s="857"/>
      <c r="B11" s="857"/>
      <c r="C11" s="857"/>
      <c r="D11" s="857"/>
      <c r="E11" s="860"/>
      <c r="F11" s="860"/>
      <c r="G11" s="861"/>
      <c r="H11" s="464" t="s">
        <v>693</v>
      </c>
      <c r="I11" s="464">
        <v>60</v>
      </c>
      <c r="J11" s="860"/>
      <c r="K11" s="857"/>
      <c r="L11" s="860"/>
      <c r="M11" s="1193"/>
      <c r="N11" s="1193"/>
      <c r="O11" s="1193"/>
      <c r="P11" s="1193"/>
      <c r="Q11" s="860"/>
      <c r="R11" s="860"/>
    </row>
    <row r="12" spans="1:19" s="8" customFormat="1" ht="38.450000000000003" customHeight="1" x14ac:dyDescent="0.25">
      <c r="A12" s="857"/>
      <c r="B12" s="857"/>
      <c r="C12" s="857"/>
      <c r="D12" s="857"/>
      <c r="E12" s="860"/>
      <c r="F12" s="860"/>
      <c r="G12" s="849" t="s">
        <v>44</v>
      </c>
      <c r="H12" s="464" t="s">
        <v>204</v>
      </c>
      <c r="I12" s="463">
        <v>1</v>
      </c>
      <c r="J12" s="860"/>
      <c r="K12" s="857"/>
      <c r="L12" s="860"/>
      <c r="M12" s="1193"/>
      <c r="N12" s="1193"/>
      <c r="O12" s="1193"/>
      <c r="P12" s="1193"/>
      <c r="Q12" s="860"/>
      <c r="R12" s="860"/>
    </row>
    <row r="13" spans="1:19" s="8" customFormat="1" ht="41.45" customHeight="1" x14ac:dyDescent="0.25">
      <c r="A13" s="857"/>
      <c r="B13" s="857"/>
      <c r="C13" s="857"/>
      <c r="D13" s="857"/>
      <c r="E13" s="860"/>
      <c r="F13" s="860"/>
      <c r="G13" s="849"/>
      <c r="H13" s="464" t="s">
        <v>693</v>
      </c>
      <c r="I13" s="464">
        <v>25</v>
      </c>
      <c r="J13" s="860"/>
      <c r="K13" s="857"/>
      <c r="L13" s="860"/>
      <c r="M13" s="1193"/>
      <c r="N13" s="1193"/>
      <c r="O13" s="1193"/>
      <c r="P13" s="1193"/>
      <c r="Q13" s="860"/>
      <c r="R13" s="860"/>
    </row>
    <row r="14" spans="1:19" s="8" customFormat="1" ht="39.6" customHeight="1" x14ac:dyDescent="0.25">
      <c r="A14" s="857"/>
      <c r="B14" s="857"/>
      <c r="C14" s="857"/>
      <c r="D14" s="857"/>
      <c r="E14" s="860"/>
      <c r="F14" s="860"/>
      <c r="G14" s="464" t="s">
        <v>55</v>
      </c>
      <c r="H14" s="464" t="s">
        <v>2732</v>
      </c>
      <c r="I14" s="464">
        <v>1</v>
      </c>
      <c r="J14" s="860"/>
      <c r="K14" s="857"/>
      <c r="L14" s="860"/>
      <c r="M14" s="1193"/>
      <c r="N14" s="1193"/>
      <c r="O14" s="1193"/>
      <c r="P14" s="1193"/>
      <c r="Q14" s="860"/>
      <c r="R14" s="860"/>
    </row>
    <row r="15" spans="1:19" s="8" customFormat="1" ht="39" customHeight="1" x14ac:dyDescent="0.25">
      <c r="A15" s="857"/>
      <c r="B15" s="857"/>
      <c r="C15" s="857"/>
      <c r="D15" s="857"/>
      <c r="E15" s="860"/>
      <c r="F15" s="860"/>
      <c r="G15" s="859" t="s">
        <v>2764</v>
      </c>
      <c r="H15" s="464" t="s">
        <v>1416</v>
      </c>
      <c r="I15" s="474" t="s">
        <v>41</v>
      </c>
      <c r="J15" s="860"/>
      <c r="K15" s="857"/>
      <c r="L15" s="860"/>
      <c r="M15" s="1193"/>
      <c r="N15" s="1193"/>
      <c r="O15" s="1193"/>
      <c r="P15" s="1193"/>
      <c r="Q15" s="860"/>
      <c r="R15" s="860"/>
    </row>
    <row r="16" spans="1:19" s="8" customFormat="1" ht="58.5" customHeight="1" x14ac:dyDescent="0.25">
      <c r="A16" s="858"/>
      <c r="B16" s="858"/>
      <c r="C16" s="858"/>
      <c r="D16" s="858"/>
      <c r="E16" s="861"/>
      <c r="F16" s="861"/>
      <c r="G16" s="861"/>
      <c r="H16" s="464" t="s">
        <v>2763</v>
      </c>
      <c r="I16" s="474" t="s">
        <v>46</v>
      </c>
      <c r="J16" s="861"/>
      <c r="K16" s="858"/>
      <c r="L16" s="861"/>
      <c r="M16" s="1179"/>
      <c r="N16" s="1179"/>
      <c r="O16" s="1179"/>
      <c r="P16" s="1179"/>
      <c r="Q16" s="861"/>
      <c r="R16" s="861"/>
    </row>
    <row r="17" spans="1:18" x14ac:dyDescent="0.25">
      <c r="A17" s="850">
        <v>4</v>
      </c>
      <c r="B17" s="850">
        <v>1</v>
      </c>
      <c r="C17" s="850">
        <v>4</v>
      </c>
      <c r="D17" s="850">
        <v>2</v>
      </c>
      <c r="E17" s="851" t="s">
        <v>2762</v>
      </c>
      <c r="F17" s="850" t="s">
        <v>2761</v>
      </c>
      <c r="G17" s="850" t="s">
        <v>44</v>
      </c>
      <c r="H17" s="850" t="s">
        <v>1311</v>
      </c>
      <c r="I17" s="879" t="s">
        <v>41</v>
      </c>
      <c r="J17" s="850" t="s">
        <v>2760</v>
      </c>
      <c r="K17" s="850" t="s">
        <v>45</v>
      </c>
      <c r="L17" s="850" t="s">
        <v>571</v>
      </c>
      <c r="M17" s="941">
        <v>3268.75</v>
      </c>
      <c r="N17" s="941">
        <v>36200</v>
      </c>
      <c r="O17" s="941">
        <v>3268.75</v>
      </c>
      <c r="P17" s="941">
        <v>36200</v>
      </c>
      <c r="Q17" s="870" t="s">
        <v>2729</v>
      </c>
      <c r="R17" s="870" t="s">
        <v>2721</v>
      </c>
    </row>
    <row r="18" spans="1:18" ht="17.25" customHeight="1" x14ac:dyDescent="0.25">
      <c r="A18" s="849"/>
      <c r="B18" s="849"/>
      <c r="C18" s="849"/>
      <c r="D18" s="849"/>
      <c r="E18" s="850"/>
      <c r="F18" s="850"/>
      <c r="G18" s="850"/>
      <c r="H18" s="850"/>
      <c r="I18" s="850"/>
      <c r="J18" s="850"/>
      <c r="K18" s="849"/>
      <c r="L18" s="849"/>
      <c r="M18" s="1196"/>
      <c r="N18" s="1196"/>
      <c r="O18" s="1196"/>
      <c r="P18" s="1196"/>
      <c r="Q18" s="870"/>
      <c r="R18" s="870"/>
    </row>
    <row r="19" spans="1:18" x14ac:dyDescent="0.25">
      <c r="A19" s="849"/>
      <c r="B19" s="849"/>
      <c r="C19" s="849"/>
      <c r="D19" s="849"/>
      <c r="E19" s="850"/>
      <c r="F19" s="850"/>
      <c r="G19" s="850"/>
      <c r="H19" s="850"/>
      <c r="I19" s="850"/>
      <c r="J19" s="850"/>
      <c r="K19" s="849"/>
      <c r="L19" s="849"/>
      <c r="M19" s="1196"/>
      <c r="N19" s="1196"/>
      <c r="O19" s="1196"/>
      <c r="P19" s="1196"/>
      <c r="Q19" s="870"/>
      <c r="R19" s="870"/>
    </row>
    <row r="20" spans="1:18" ht="47.1" customHeight="1" x14ac:dyDescent="0.25">
      <c r="A20" s="849"/>
      <c r="B20" s="849"/>
      <c r="C20" s="849"/>
      <c r="D20" s="849"/>
      <c r="E20" s="850"/>
      <c r="F20" s="850"/>
      <c r="G20" s="850"/>
      <c r="H20" s="464" t="s">
        <v>693</v>
      </c>
      <c r="I20" s="474" t="s">
        <v>231</v>
      </c>
      <c r="J20" s="850"/>
      <c r="K20" s="849"/>
      <c r="L20" s="849"/>
      <c r="M20" s="1196"/>
      <c r="N20" s="1196"/>
      <c r="O20" s="1196"/>
      <c r="P20" s="1196"/>
      <c r="Q20" s="870"/>
      <c r="R20" s="870"/>
    </row>
    <row r="21" spans="1:18" ht="33" customHeight="1" x14ac:dyDescent="0.25">
      <c r="A21" s="849"/>
      <c r="B21" s="849"/>
      <c r="C21" s="849"/>
      <c r="D21" s="849"/>
      <c r="E21" s="850"/>
      <c r="F21" s="850"/>
      <c r="G21" s="850" t="s">
        <v>55</v>
      </c>
      <c r="H21" s="850" t="s">
        <v>2732</v>
      </c>
      <c r="I21" s="849">
        <v>1</v>
      </c>
      <c r="J21" s="850"/>
      <c r="K21" s="849"/>
      <c r="L21" s="849"/>
      <c r="M21" s="1196"/>
      <c r="N21" s="1196"/>
      <c r="O21" s="1196"/>
      <c r="P21" s="1196"/>
      <c r="Q21" s="870"/>
      <c r="R21" s="870"/>
    </row>
    <row r="22" spans="1:18" ht="14.1" customHeight="1" x14ac:dyDescent="0.25">
      <c r="A22" s="849"/>
      <c r="B22" s="849"/>
      <c r="C22" s="849"/>
      <c r="D22" s="849"/>
      <c r="E22" s="850"/>
      <c r="F22" s="850"/>
      <c r="G22" s="850"/>
      <c r="H22" s="850"/>
      <c r="I22" s="849"/>
      <c r="J22" s="850"/>
      <c r="K22" s="849"/>
      <c r="L22" s="849"/>
      <c r="M22" s="1196"/>
      <c r="N22" s="1196"/>
      <c r="O22" s="1196"/>
      <c r="P22" s="1196"/>
      <c r="Q22" s="870"/>
      <c r="R22" s="870"/>
    </row>
    <row r="23" spans="1:18" ht="9" customHeight="1" x14ac:dyDescent="0.25">
      <c r="A23" s="849"/>
      <c r="B23" s="849"/>
      <c r="C23" s="849"/>
      <c r="D23" s="849"/>
      <c r="E23" s="850"/>
      <c r="F23" s="850"/>
      <c r="G23" s="850"/>
      <c r="H23" s="850"/>
      <c r="I23" s="849"/>
      <c r="J23" s="850"/>
      <c r="K23" s="849"/>
      <c r="L23" s="849"/>
      <c r="M23" s="1196"/>
      <c r="N23" s="1196"/>
      <c r="O23" s="1196"/>
      <c r="P23" s="1196"/>
      <c r="Q23" s="870"/>
      <c r="R23" s="870"/>
    </row>
    <row r="24" spans="1:18" ht="18" customHeight="1" x14ac:dyDescent="0.25">
      <c r="A24" s="849"/>
      <c r="B24" s="849"/>
      <c r="C24" s="849"/>
      <c r="D24" s="849"/>
      <c r="E24" s="850"/>
      <c r="F24" s="850"/>
      <c r="G24" s="850"/>
      <c r="H24" s="850"/>
      <c r="I24" s="849"/>
      <c r="J24" s="850"/>
      <c r="K24" s="849"/>
      <c r="L24" s="849"/>
      <c r="M24" s="1196"/>
      <c r="N24" s="1196"/>
      <c r="O24" s="1196"/>
      <c r="P24" s="1196"/>
      <c r="Q24" s="870"/>
      <c r="R24" s="870"/>
    </row>
    <row r="25" spans="1:18" ht="18" customHeight="1" x14ac:dyDescent="0.25">
      <c r="A25" s="849"/>
      <c r="B25" s="849"/>
      <c r="C25" s="849"/>
      <c r="D25" s="849"/>
      <c r="E25" s="850"/>
      <c r="F25" s="850"/>
      <c r="G25" s="850"/>
      <c r="H25" s="850"/>
      <c r="I25" s="849"/>
      <c r="J25" s="850"/>
      <c r="K25" s="849"/>
      <c r="L25" s="849"/>
      <c r="M25" s="1196"/>
      <c r="N25" s="1196"/>
      <c r="O25" s="1196"/>
      <c r="P25" s="1196"/>
      <c r="Q25" s="870"/>
      <c r="R25" s="870"/>
    </row>
    <row r="26" spans="1:18" ht="5.25" customHeight="1" x14ac:dyDescent="0.25">
      <c r="A26" s="849"/>
      <c r="B26" s="849"/>
      <c r="C26" s="849"/>
      <c r="D26" s="849"/>
      <c r="E26" s="850"/>
      <c r="F26" s="850"/>
      <c r="G26" s="850"/>
      <c r="H26" s="850"/>
      <c r="I26" s="849"/>
      <c r="J26" s="850"/>
      <c r="K26" s="849"/>
      <c r="L26" s="849"/>
      <c r="M26" s="1196"/>
      <c r="N26" s="1196"/>
      <c r="O26" s="1196"/>
      <c r="P26" s="1196"/>
      <c r="Q26" s="870"/>
      <c r="R26" s="870"/>
    </row>
    <row r="27" spans="1:18" ht="37.15" customHeight="1" x14ac:dyDescent="0.25">
      <c r="A27" s="871">
        <v>5</v>
      </c>
      <c r="B27" s="871">
        <v>1</v>
      </c>
      <c r="C27" s="871">
        <v>4</v>
      </c>
      <c r="D27" s="859">
        <v>2</v>
      </c>
      <c r="E27" s="1180" t="s">
        <v>1810</v>
      </c>
      <c r="F27" s="859" t="s">
        <v>2759</v>
      </c>
      <c r="G27" s="1185" t="s">
        <v>457</v>
      </c>
      <c r="H27" s="463" t="s">
        <v>1318</v>
      </c>
      <c r="I27" s="464">
        <v>3</v>
      </c>
      <c r="J27" s="1187" t="s">
        <v>2758</v>
      </c>
      <c r="K27" s="1190" t="s">
        <v>38</v>
      </c>
      <c r="L27" s="862"/>
      <c r="M27" s="855">
        <v>22000</v>
      </c>
      <c r="N27" s="855"/>
      <c r="O27" s="855">
        <v>22000</v>
      </c>
      <c r="P27" s="855"/>
      <c r="Q27" s="859" t="s">
        <v>2729</v>
      </c>
      <c r="R27" s="859" t="s">
        <v>2721</v>
      </c>
    </row>
    <row r="28" spans="1:18" ht="38.450000000000003" customHeight="1" x14ac:dyDescent="0.25">
      <c r="A28" s="857"/>
      <c r="B28" s="857"/>
      <c r="C28" s="857"/>
      <c r="D28" s="860"/>
      <c r="E28" s="1184"/>
      <c r="F28" s="860"/>
      <c r="G28" s="1186"/>
      <c r="H28" s="482" t="s">
        <v>2757</v>
      </c>
      <c r="I28" s="482">
        <v>25</v>
      </c>
      <c r="J28" s="1188"/>
      <c r="K28" s="1191"/>
      <c r="L28" s="863"/>
      <c r="M28" s="856"/>
      <c r="N28" s="856"/>
      <c r="O28" s="856"/>
      <c r="P28" s="856"/>
      <c r="Q28" s="860"/>
      <c r="R28" s="860"/>
    </row>
    <row r="29" spans="1:18" ht="41.45" customHeight="1" x14ac:dyDescent="0.25">
      <c r="A29" s="857"/>
      <c r="B29" s="857"/>
      <c r="C29" s="857"/>
      <c r="D29" s="860"/>
      <c r="E29" s="1184"/>
      <c r="F29" s="860"/>
      <c r="G29" s="1185" t="s">
        <v>2727</v>
      </c>
      <c r="H29" s="482" t="s">
        <v>1051</v>
      </c>
      <c r="I29" s="482">
        <v>2</v>
      </c>
      <c r="J29" s="1188"/>
      <c r="K29" s="1191"/>
      <c r="L29" s="863"/>
      <c r="M29" s="856"/>
      <c r="N29" s="856"/>
      <c r="O29" s="856"/>
      <c r="P29" s="856"/>
      <c r="Q29" s="860"/>
      <c r="R29" s="860"/>
    </row>
    <row r="30" spans="1:18" ht="39.6" customHeight="1" x14ac:dyDescent="0.25">
      <c r="A30" s="857"/>
      <c r="B30" s="857"/>
      <c r="C30" s="857"/>
      <c r="D30" s="860"/>
      <c r="E30" s="1184"/>
      <c r="F30" s="860"/>
      <c r="G30" s="1186"/>
      <c r="H30" s="482" t="s">
        <v>1053</v>
      </c>
      <c r="I30" s="482">
        <v>25</v>
      </c>
      <c r="J30" s="1188"/>
      <c r="K30" s="1191"/>
      <c r="L30" s="863"/>
      <c r="M30" s="856"/>
      <c r="N30" s="856"/>
      <c r="O30" s="856"/>
      <c r="P30" s="856"/>
      <c r="Q30" s="860"/>
      <c r="R30" s="860"/>
    </row>
    <row r="31" spans="1:18" ht="101.25" customHeight="1" x14ac:dyDescent="0.25">
      <c r="A31" s="858"/>
      <c r="B31" s="858"/>
      <c r="C31" s="858"/>
      <c r="D31" s="861"/>
      <c r="E31" s="1181"/>
      <c r="F31" s="861"/>
      <c r="G31" s="585" t="s">
        <v>1345</v>
      </c>
      <c r="H31" s="482" t="s">
        <v>1344</v>
      </c>
      <c r="I31" s="482">
        <v>1</v>
      </c>
      <c r="J31" s="1189"/>
      <c r="K31" s="1192"/>
      <c r="L31" s="864"/>
      <c r="M31" s="881"/>
      <c r="N31" s="881"/>
      <c r="O31" s="881"/>
      <c r="P31" s="881"/>
      <c r="Q31" s="861"/>
      <c r="R31" s="861"/>
    </row>
    <row r="32" spans="1:18" ht="42.6" customHeight="1" x14ac:dyDescent="0.25">
      <c r="A32" s="871">
        <v>6</v>
      </c>
      <c r="B32" s="871">
        <v>1</v>
      </c>
      <c r="C32" s="871">
        <v>4</v>
      </c>
      <c r="D32" s="871">
        <v>2</v>
      </c>
      <c r="E32" s="1180" t="s">
        <v>2756</v>
      </c>
      <c r="F32" s="859" t="s">
        <v>2755</v>
      </c>
      <c r="G32" s="859" t="s">
        <v>2478</v>
      </c>
      <c r="H32" s="464" t="s">
        <v>2754</v>
      </c>
      <c r="I32" s="474" t="s">
        <v>41</v>
      </c>
      <c r="J32" s="859" t="s">
        <v>2753</v>
      </c>
      <c r="K32" s="871" t="s">
        <v>38</v>
      </c>
      <c r="L32" s="1197"/>
      <c r="M32" s="1178">
        <v>6000</v>
      </c>
      <c r="N32" s="1197"/>
      <c r="O32" s="1178">
        <v>6000</v>
      </c>
      <c r="P32" s="1197"/>
      <c r="Q32" s="859" t="s">
        <v>2722</v>
      </c>
      <c r="R32" s="859" t="s">
        <v>2721</v>
      </c>
    </row>
    <row r="33" spans="1:18" ht="183.75" customHeight="1" x14ac:dyDescent="0.25">
      <c r="A33" s="858"/>
      <c r="B33" s="858"/>
      <c r="C33" s="858"/>
      <c r="D33" s="858"/>
      <c r="E33" s="1181"/>
      <c r="F33" s="861"/>
      <c r="G33" s="861"/>
      <c r="H33" s="464" t="s">
        <v>693</v>
      </c>
      <c r="I33" s="474" t="s">
        <v>206</v>
      </c>
      <c r="J33" s="861"/>
      <c r="K33" s="858"/>
      <c r="L33" s="1198"/>
      <c r="M33" s="1179"/>
      <c r="N33" s="1198"/>
      <c r="O33" s="1179"/>
      <c r="P33" s="1198"/>
      <c r="Q33" s="861"/>
      <c r="R33" s="861"/>
    </row>
    <row r="34" spans="1:18" s="8" customFormat="1" ht="35.25" customHeight="1" x14ac:dyDescent="0.25">
      <c r="A34" s="871">
        <v>7</v>
      </c>
      <c r="B34" s="871">
        <v>1</v>
      </c>
      <c r="C34" s="871">
        <v>4</v>
      </c>
      <c r="D34" s="871">
        <v>2</v>
      </c>
      <c r="E34" s="1180" t="s">
        <v>2752</v>
      </c>
      <c r="F34" s="859" t="s">
        <v>2751</v>
      </c>
      <c r="G34" s="850" t="s">
        <v>2235</v>
      </c>
      <c r="H34" s="464" t="s">
        <v>2039</v>
      </c>
      <c r="I34" s="464">
        <v>1</v>
      </c>
      <c r="J34" s="859" t="s">
        <v>2750</v>
      </c>
      <c r="K34" s="871" t="s">
        <v>38</v>
      </c>
      <c r="L34" s="859" t="s">
        <v>89</v>
      </c>
      <c r="M34" s="1178">
        <v>135000</v>
      </c>
      <c r="N34" s="1178">
        <v>0</v>
      </c>
      <c r="O34" s="1178">
        <v>135000</v>
      </c>
      <c r="P34" s="1178">
        <v>0</v>
      </c>
      <c r="Q34" s="859" t="s">
        <v>2722</v>
      </c>
      <c r="R34" s="859" t="s">
        <v>2721</v>
      </c>
    </row>
    <row r="35" spans="1:18" s="8" customFormat="1" ht="42.75" customHeight="1" x14ac:dyDescent="0.25">
      <c r="A35" s="857"/>
      <c r="B35" s="857"/>
      <c r="C35" s="857"/>
      <c r="D35" s="857"/>
      <c r="E35" s="1184"/>
      <c r="F35" s="860"/>
      <c r="G35" s="850"/>
      <c r="H35" s="464" t="s">
        <v>2724</v>
      </c>
      <c r="I35" s="464">
        <v>90</v>
      </c>
      <c r="J35" s="860"/>
      <c r="K35" s="857"/>
      <c r="L35" s="860"/>
      <c r="M35" s="1193"/>
      <c r="N35" s="1193"/>
      <c r="O35" s="1193"/>
      <c r="P35" s="1193"/>
      <c r="Q35" s="860"/>
      <c r="R35" s="860"/>
    </row>
    <row r="36" spans="1:18" s="8" customFormat="1" ht="33" customHeight="1" x14ac:dyDescent="0.25">
      <c r="A36" s="857"/>
      <c r="B36" s="857"/>
      <c r="C36" s="857"/>
      <c r="D36" s="857"/>
      <c r="E36" s="1184"/>
      <c r="F36" s="860"/>
      <c r="G36" s="464" t="s">
        <v>1978</v>
      </c>
      <c r="H36" s="464" t="s">
        <v>2054</v>
      </c>
      <c r="I36" s="464">
        <v>5</v>
      </c>
      <c r="J36" s="860"/>
      <c r="K36" s="857"/>
      <c r="L36" s="860"/>
      <c r="M36" s="1193"/>
      <c r="N36" s="1193"/>
      <c r="O36" s="1193"/>
      <c r="P36" s="1193"/>
      <c r="Q36" s="860"/>
      <c r="R36" s="860"/>
    </row>
    <row r="37" spans="1:18" s="8" customFormat="1" ht="33" customHeight="1" x14ac:dyDescent="0.25">
      <c r="A37" s="857"/>
      <c r="B37" s="857"/>
      <c r="C37" s="857"/>
      <c r="D37" s="857"/>
      <c r="E37" s="1184"/>
      <c r="F37" s="860"/>
      <c r="G37" s="859" t="s">
        <v>2749</v>
      </c>
      <c r="H37" s="464" t="s">
        <v>2748</v>
      </c>
      <c r="I37" s="474" t="s">
        <v>41</v>
      </c>
      <c r="J37" s="860"/>
      <c r="K37" s="857"/>
      <c r="L37" s="860"/>
      <c r="M37" s="1193"/>
      <c r="N37" s="1193"/>
      <c r="O37" s="1193"/>
      <c r="P37" s="1193"/>
      <c r="Q37" s="860"/>
      <c r="R37" s="860"/>
    </row>
    <row r="38" spans="1:18" s="8" customFormat="1" ht="30" customHeight="1" x14ac:dyDescent="0.25">
      <c r="A38" s="857"/>
      <c r="B38" s="857"/>
      <c r="C38" s="857"/>
      <c r="D38" s="857"/>
      <c r="E38" s="1184"/>
      <c r="F38" s="860"/>
      <c r="G38" s="861"/>
      <c r="H38" s="464" t="s">
        <v>693</v>
      </c>
      <c r="I38" s="474" t="s">
        <v>1455</v>
      </c>
      <c r="J38" s="860"/>
      <c r="K38" s="857"/>
      <c r="L38" s="860"/>
      <c r="M38" s="1193"/>
      <c r="N38" s="1193"/>
      <c r="O38" s="1193"/>
      <c r="P38" s="1193"/>
      <c r="Q38" s="860"/>
      <c r="R38" s="860"/>
    </row>
    <row r="39" spans="1:18" s="8" customFormat="1" ht="31.5" customHeight="1" x14ac:dyDescent="0.25">
      <c r="A39" s="857"/>
      <c r="B39" s="857"/>
      <c r="C39" s="857"/>
      <c r="D39" s="857"/>
      <c r="E39" s="1184"/>
      <c r="F39" s="860"/>
      <c r="G39" s="859" t="s">
        <v>2478</v>
      </c>
      <c r="H39" s="464" t="s">
        <v>2503</v>
      </c>
      <c r="I39" s="474" t="s">
        <v>41</v>
      </c>
      <c r="J39" s="860"/>
      <c r="K39" s="857"/>
      <c r="L39" s="860"/>
      <c r="M39" s="1193"/>
      <c r="N39" s="1193"/>
      <c r="O39" s="1193"/>
      <c r="P39" s="1193"/>
      <c r="Q39" s="860"/>
      <c r="R39" s="860"/>
    </row>
    <row r="40" spans="1:18" s="8" customFormat="1" ht="39" customHeight="1" x14ac:dyDescent="0.25">
      <c r="A40" s="857"/>
      <c r="B40" s="857"/>
      <c r="C40" s="857"/>
      <c r="D40" s="857"/>
      <c r="E40" s="1184"/>
      <c r="F40" s="860"/>
      <c r="G40" s="861"/>
      <c r="H40" s="464" t="s">
        <v>693</v>
      </c>
      <c r="I40" s="474" t="s">
        <v>1455</v>
      </c>
      <c r="J40" s="860"/>
      <c r="K40" s="857"/>
      <c r="L40" s="860"/>
      <c r="M40" s="1193"/>
      <c r="N40" s="1193"/>
      <c r="O40" s="1193"/>
      <c r="P40" s="1193"/>
      <c r="Q40" s="860"/>
      <c r="R40" s="860"/>
    </row>
    <row r="41" spans="1:18" s="8" customFormat="1" ht="36" customHeight="1" x14ac:dyDescent="0.25">
      <c r="A41" s="858"/>
      <c r="B41" s="858"/>
      <c r="C41" s="858"/>
      <c r="D41" s="858"/>
      <c r="E41" s="1181"/>
      <c r="F41" s="861"/>
      <c r="G41" s="464" t="s">
        <v>55</v>
      </c>
      <c r="H41" s="464" t="s">
        <v>2732</v>
      </c>
      <c r="I41" s="474" t="s">
        <v>41</v>
      </c>
      <c r="J41" s="861"/>
      <c r="K41" s="858"/>
      <c r="L41" s="861"/>
      <c r="M41" s="1179"/>
      <c r="N41" s="1179"/>
      <c r="O41" s="1179"/>
      <c r="P41" s="1179"/>
      <c r="Q41" s="861"/>
      <c r="R41" s="861"/>
    </row>
    <row r="42" spans="1:18" s="295" customFormat="1" ht="34.5" customHeight="1" x14ac:dyDescent="0.25">
      <c r="A42" s="871">
        <v>8</v>
      </c>
      <c r="B42" s="871">
        <v>1</v>
      </c>
      <c r="C42" s="871">
        <v>4</v>
      </c>
      <c r="D42" s="871">
        <v>2</v>
      </c>
      <c r="E42" s="859" t="s">
        <v>2747</v>
      </c>
      <c r="F42" s="859" t="s">
        <v>2746</v>
      </c>
      <c r="G42" s="850" t="s">
        <v>2745</v>
      </c>
      <c r="H42" s="464" t="s">
        <v>2744</v>
      </c>
      <c r="I42" s="464">
        <v>19</v>
      </c>
      <c r="J42" s="859" t="s">
        <v>2743</v>
      </c>
      <c r="K42" s="871"/>
      <c r="L42" s="859" t="s">
        <v>39</v>
      </c>
      <c r="M42" s="1178"/>
      <c r="N42" s="1178">
        <v>100000</v>
      </c>
      <c r="O42" s="1178"/>
      <c r="P42" s="1178">
        <v>100000</v>
      </c>
      <c r="Q42" s="859" t="s">
        <v>2722</v>
      </c>
      <c r="R42" s="859" t="s">
        <v>2721</v>
      </c>
    </row>
    <row r="43" spans="1:18" s="295" customFormat="1" ht="47.25" customHeight="1" x14ac:dyDescent="0.25">
      <c r="A43" s="857"/>
      <c r="B43" s="857"/>
      <c r="C43" s="857"/>
      <c r="D43" s="857"/>
      <c r="E43" s="860"/>
      <c r="F43" s="860"/>
      <c r="G43" s="850"/>
      <c r="H43" s="464" t="s">
        <v>56</v>
      </c>
      <c r="I43" s="464">
        <v>570</v>
      </c>
      <c r="J43" s="860"/>
      <c r="K43" s="857"/>
      <c r="L43" s="860"/>
      <c r="M43" s="1193"/>
      <c r="N43" s="1193"/>
      <c r="O43" s="1193"/>
      <c r="P43" s="1193"/>
      <c r="Q43" s="860"/>
      <c r="R43" s="860"/>
    </row>
    <row r="44" spans="1:18" s="295" customFormat="1" ht="33" customHeight="1" x14ac:dyDescent="0.25">
      <c r="A44" s="857"/>
      <c r="B44" s="857"/>
      <c r="C44" s="857"/>
      <c r="D44" s="857"/>
      <c r="E44" s="860"/>
      <c r="F44" s="860"/>
      <c r="G44" s="859" t="s">
        <v>2742</v>
      </c>
      <c r="H44" s="859" t="s">
        <v>1115</v>
      </c>
      <c r="I44" s="859">
        <v>1</v>
      </c>
      <c r="J44" s="860"/>
      <c r="K44" s="857"/>
      <c r="L44" s="860"/>
      <c r="M44" s="1193"/>
      <c r="N44" s="1193"/>
      <c r="O44" s="1193"/>
      <c r="P44" s="1193"/>
      <c r="Q44" s="860"/>
      <c r="R44" s="860"/>
    </row>
    <row r="45" spans="1:18" s="295" customFormat="1" ht="28.5" customHeight="1" x14ac:dyDescent="0.25">
      <c r="A45" s="857"/>
      <c r="B45" s="857"/>
      <c r="C45" s="857"/>
      <c r="D45" s="857"/>
      <c r="E45" s="860"/>
      <c r="F45" s="860"/>
      <c r="G45" s="860"/>
      <c r="H45" s="860"/>
      <c r="I45" s="860"/>
      <c r="J45" s="860"/>
      <c r="K45" s="857"/>
      <c r="L45" s="860"/>
      <c r="M45" s="1193"/>
      <c r="N45" s="1193"/>
      <c r="O45" s="1193"/>
      <c r="P45" s="1193"/>
      <c r="Q45" s="860"/>
      <c r="R45" s="860"/>
    </row>
    <row r="46" spans="1:18" s="295" customFormat="1" ht="31.5" hidden="1" customHeight="1" x14ac:dyDescent="0.25">
      <c r="A46" s="857"/>
      <c r="B46" s="857"/>
      <c r="C46" s="857"/>
      <c r="D46" s="857"/>
      <c r="E46" s="860"/>
      <c r="F46" s="860"/>
      <c r="G46" s="860"/>
      <c r="H46" s="860"/>
      <c r="I46" s="860"/>
      <c r="J46" s="860"/>
      <c r="K46" s="857"/>
      <c r="L46" s="860"/>
      <c r="M46" s="1193"/>
      <c r="N46" s="1193"/>
      <c r="O46" s="1193"/>
      <c r="P46" s="1193"/>
      <c r="Q46" s="860"/>
      <c r="R46" s="860"/>
    </row>
    <row r="47" spans="1:18" s="295" customFormat="1" ht="23.25" customHeight="1" x14ac:dyDescent="0.25">
      <c r="A47" s="857"/>
      <c r="B47" s="857"/>
      <c r="C47" s="857"/>
      <c r="D47" s="857"/>
      <c r="E47" s="860"/>
      <c r="F47" s="860"/>
      <c r="G47" s="860"/>
      <c r="H47" s="860"/>
      <c r="I47" s="860"/>
      <c r="J47" s="860"/>
      <c r="K47" s="857"/>
      <c r="L47" s="860"/>
      <c r="M47" s="1193"/>
      <c r="N47" s="1193"/>
      <c r="O47" s="1193"/>
      <c r="P47" s="1193"/>
      <c r="Q47" s="860"/>
      <c r="R47" s="860"/>
    </row>
    <row r="48" spans="1:18" s="295" customFormat="1" ht="9.75" customHeight="1" x14ac:dyDescent="0.25">
      <c r="A48" s="858"/>
      <c r="B48" s="858"/>
      <c r="C48" s="858"/>
      <c r="D48" s="858"/>
      <c r="E48" s="861"/>
      <c r="F48" s="861"/>
      <c r="G48" s="861"/>
      <c r="H48" s="861"/>
      <c r="I48" s="861"/>
      <c r="J48" s="861"/>
      <c r="K48" s="858"/>
      <c r="L48" s="861"/>
      <c r="M48" s="1179"/>
      <c r="N48" s="1179"/>
      <c r="O48" s="1179"/>
      <c r="P48" s="1179"/>
      <c r="Q48" s="861"/>
      <c r="R48" s="861"/>
    </row>
    <row r="49" spans="1:18" s="295" customFormat="1" ht="33.75" customHeight="1" x14ac:dyDescent="0.25">
      <c r="A49" s="871">
        <v>9</v>
      </c>
      <c r="B49" s="871">
        <v>1</v>
      </c>
      <c r="C49" s="871">
        <v>4</v>
      </c>
      <c r="D49" s="871">
        <v>2</v>
      </c>
      <c r="E49" s="859" t="s">
        <v>2741</v>
      </c>
      <c r="F49" s="859" t="s">
        <v>2740</v>
      </c>
      <c r="G49" s="859" t="s">
        <v>230</v>
      </c>
      <c r="H49" s="464" t="s">
        <v>2739</v>
      </c>
      <c r="I49" s="464">
        <v>1</v>
      </c>
      <c r="J49" s="859" t="s">
        <v>2738</v>
      </c>
      <c r="K49" s="871"/>
      <c r="L49" s="1194" t="s">
        <v>43</v>
      </c>
      <c r="M49" s="1178"/>
      <c r="N49" s="1178">
        <v>150000</v>
      </c>
      <c r="O49" s="1178"/>
      <c r="P49" s="1178">
        <v>150000</v>
      </c>
      <c r="Q49" s="859" t="s">
        <v>2722</v>
      </c>
      <c r="R49" s="859" t="s">
        <v>2721</v>
      </c>
    </row>
    <row r="50" spans="1:18" s="295" customFormat="1" ht="32.25" customHeight="1" x14ac:dyDescent="0.25">
      <c r="A50" s="857"/>
      <c r="B50" s="857"/>
      <c r="C50" s="857"/>
      <c r="D50" s="857"/>
      <c r="E50" s="860"/>
      <c r="F50" s="860"/>
      <c r="G50" s="861"/>
      <c r="H50" s="464" t="s">
        <v>2737</v>
      </c>
      <c r="I50" s="464">
        <v>30</v>
      </c>
      <c r="J50" s="860"/>
      <c r="K50" s="857"/>
      <c r="L50" s="1195"/>
      <c r="M50" s="1193"/>
      <c r="N50" s="1193"/>
      <c r="O50" s="1193"/>
      <c r="P50" s="1193"/>
      <c r="Q50" s="860"/>
      <c r="R50" s="860"/>
    </row>
    <row r="51" spans="1:18" s="295" customFormat="1" ht="36.75" customHeight="1" x14ac:dyDescent="0.25">
      <c r="A51" s="857"/>
      <c r="B51" s="857"/>
      <c r="C51" s="857"/>
      <c r="D51" s="857"/>
      <c r="E51" s="860"/>
      <c r="F51" s="860"/>
      <c r="G51" s="859" t="s">
        <v>197</v>
      </c>
      <c r="H51" s="464" t="s">
        <v>2736</v>
      </c>
      <c r="I51" s="464">
        <v>1</v>
      </c>
      <c r="J51" s="860"/>
      <c r="K51" s="857"/>
      <c r="L51" s="1195"/>
      <c r="M51" s="1193"/>
      <c r="N51" s="1193"/>
      <c r="O51" s="1193"/>
      <c r="P51" s="1193"/>
      <c r="Q51" s="860"/>
      <c r="R51" s="860"/>
    </row>
    <row r="52" spans="1:18" s="295" customFormat="1" ht="49.5" customHeight="1" x14ac:dyDescent="0.25">
      <c r="A52" s="857"/>
      <c r="B52" s="857"/>
      <c r="C52" s="857"/>
      <c r="D52" s="857"/>
      <c r="E52" s="860"/>
      <c r="F52" s="860"/>
      <c r="G52" s="861"/>
      <c r="H52" s="464" t="s">
        <v>693</v>
      </c>
      <c r="I52" s="464">
        <v>80</v>
      </c>
      <c r="J52" s="860"/>
      <c r="K52" s="857"/>
      <c r="L52" s="860"/>
      <c r="M52" s="1193"/>
      <c r="N52" s="1193"/>
      <c r="O52" s="1193"/>
      <c r="P52" s="1193"/>
      <c r="Q52" s="860"/>
      <c r="R52" s="860"/>
    </row>
    <row r="53" spans="1:18" ht="46.5" customHeight="1" x14ac:dyDescent="0.25">
      <c r="A53" s="871">
        <v>10</v>
      </c>
      <c r="B53" s="849">
        <v>1</v>
      </c>
      <c r="C53" s="849">
        <v>4</v>
      </c>
      <c r="D53" s="850">
        <v>2</v>
      </c>
      <c r="E53" s="851" t="s">
        <v>2735</v>
      </c>
      <c r="F53" s="850" t="s">
        <v>2734</v>
      </c>
      <c r="G53" s="859" t="s">
        <v>42</v>
      </c>
      <c r="H53" s="464" t="s">
        <v>1416</v>
      </c>
      <c r="I53" s="474" t="s">
        <v>41</v>
      </c>
      <c r="J53" s="859" t="s">
        <v>2733</v>
      </c>
      <c r="K53" s="862"/>
      <c r="L53" s="862" t="s">
        <v>38</v>
      </c>
      <c r="M53" s="855"/>
      <c r="N53" s="855">
        <v>100800</v>
      </c>
      <c r="O53" s="855"/>
      <c r="P53" s="855">
        <v>100800</v>
      </c>
      <c r="Q53" s="868" t="s">
        <v>2722</v>
      </c>
      <c r="R53" s="868" t="s">
        <v>2721</v>
      </c>
    </row>
    <row r="54" spans="1:18" ht="41.25" customHeight="1" x14ac:dyDescent="0.25">
      <c r="A54" s="857"/>
      <c r="B54" s="849"/>
      <c r="C54" s="849"/>
      <c r="D54" s="850"/>
      <c r="E54" s="851"/>
      <c r="F54" s="850"/>
      <c r="G54" s="861"/>
      <c r="H54" s="464" t="s">
        <v>693</v>
      </c>
      <c r="I54" s="474" t="s">
        <v>1539</v>
      </c>
      <c r="J54" s="857"/>
      <c r="K54" s="857"/>
      <c r="L54" s="857"/>
      <c r="M54" s="857"/>
      <c r="N54" s="857"/>
      <c r="O54" s="857"/>
      <c r="P54" s="857"/>
      <c r="Q54" s="1182"/>
      <c r="R54" s="1182"/>
    </row>
    <row r="55" spans="1:18" ht="37.5" customHeight="1" x14ac:dyDescent="0.25">
      <c r="A55" s="857"/>
      <c r="B55" s="849"/>
      <c r="C55" s="849"/>
      <c r="D55" s="850"/>
      <c r="E55" s="851"/>
      <c r="F55" s="850"/>
      <c r="G55" s="859" t="s">
        <v>55</v>
      </c>
      <c r="H55" s="859" t="s">
        <v>2732</v>
      </c>
      <c r="I55" s="859">
        <v>1</v>
      </c>
      <c r="J55" s="857"/>
      <c r="K55" s="857"/>
      <c r="L55" s="857"/>
      <c r="M55" s="857"/>
      <c r="N55" s="857"/>
      <c r="O55" s="857"/>
      <c r="P55" s="857"/>
      <c r="Q55" s="1182"/>
      <c r="R55" s="1182"/>
    </row>
    <row r="56" spans="1:18" x14ac:dyDescent="0.25">
      <c r="A56" s="857"/>
      <c r="B56" s="849"/>
      <c r="C56" s="849"/>
      <c r="D56" s="850"/>
      <c r="E56" s="851"/>
      <c r="F56" s="850"/>
      <c r="G56" s="860"/>
      <c r="H56" s="860"/>
      <c r="I56" s="857"/>
      <c r="J56" s="857"/>
      <c r="K56" s="857"/>
      <c r="L56" s="857"/>
      <c r="M56" s="857"/>
      <c r="N56" s="857"/>
      <c r="O56" s="857"/>
      <c r="P56" s="857"/>
      <c r="Q56" s="1182"/>
      <c r="R56" s="1182"/>
    </row>
    <row r="57" spans="1:18" x14ac:dyDescent="0.25">
      <c r="A57" s="857"/>
      <c r="B57" s="849"/>
      <c r="C57" s="849"/>
      <c r="D57" s="850"/>
      <c r="E57" s="851"/>
      <c r="F57" s="850"/>
      <c r="G57" s="860"/>
      <c r="H57" s="860"/>
      <c r="I57" s="857"/>
      <c r="J57" s="857"/>
      <c r="K57" s="857"/>
      <c r="L57" s="857"/>
      <c r="M57" s="857"/>
      <c r="N57" s="857"/>
      <c r="O57" s="857"/>
      <c r="P57" s="857"/>
      <c r="Q57" s="1182"/>
      <c r="R57" s="1182"/>
    </row>
    <row r="58" spans="1:18" x14ac:dyDescent="0.25">
      <c r="A58" s="857"/>
      <c r="B58" s="849"/>
      <c r="C58" s="849"/>
      <c r="D58" s="850"/>
      <c r="E58" s="851"/>
      <c r="F58" s="850"/>
      <c r="G58" s="860"/>
      <c r="H58" s="860"/>
      <c r="I58" s="857"/>
      <c r="J58" s="857"/>
      <c r="K58" s="857"/>
      <c r="L58" s="857"/>
      <c r="M58" s="857"/>
      <c r="N58" s="857"/>
      <c r="O58" s="857"/>
      <c r="P58" s="857"/>
      <c r="Q58" s="1182"/>
      <c r="R58" s="1182"/>
    </row>
    <row r="59" spans="1:18" x14ac:dyDescent="0.25">
      <c r="A59" s="857"/>
      <c r="B59" s="849"/>
      <c r="C59" s="849"/>
      <c r="D59" s="850"/>
      <c r="E59" s="851"/>
      <c r="F59" s="850"/>
      <c r="G59" s="860"/>
      <c r="H59" s="860"/>
      <c r="I59" s="857"/>
      <c r="J59" s="857"/>
      <c r="K59" s="857"/>
      <c r="L59" s="857"/>
      <c r="M59" s="857"/>
      <c r="N59" s="857"/>
      <c r="O59" s="857"/>
      <c r="P59" s="857"/>
      <c r="Q59" s="1182"/>
      <c r="R59" s="1182"/>
    </row>
    <row r="60" spans="1:18" ht="24.75" customHeight="1" x14ac:dyDescent="0.25">
      <c r="A60" s="858"/>
      <c r="B60" s="849"/>
      <c r="C60" s="849"/>
      <c r="D60" s="850"/>
      <c r="E60" s="851"/>
      <c r="F60" s="850"/>
      <c r="G60" s="861"/>
      <c r="H60" s="861"/>
      <c r="I60" s="858"/>
      <c r="J60" s="858"/>
      <c r="K60" s="858"/>
      <c r="L60" s="858"/>
      <c r="M60" s="858"/>
      <c r="N60" s="858"/>
      <c r="O60" s="858"/>
      <c r="P60" s="858"/>
      <c r="Q60" s="1183"/>
      <c r="R60" s="1183"/>
    </row>
    <row r="61" spans="1:18" ht="37.15" customHeight="1" x14ac:dyDescent="0.25">
      <c r="A61" s="871">
        <v>11</v>
      </c>
      <c r="B61" s="871">
        <v>1</v>
      </c>
      <c r="C61" s="871">
        <v>4</v>
      </c>
      <c r="D61" s="859">
        <v>2</v>
      </c>
      <c r="E61" s="1180" t="s">
        <v>1810</v>
      </c>
      <c r="F61" s="859" t="s">
        <v>2731</v>
      </c>
      <c r="G61" s="1185" t="s">
        <v>457</v>
      </c>
      <c r="H61" s="463" t="s">
        <v>1318</v>
      </c>
      <c r="I61" s="464">
        <v>9</v>
      </c>
      <c r="J61" s="1187" t="s">
        <v>2730</v>
      </c>
      <c r="K61" s="1190"/>
      <c r="L61" s="1190" t="s">
        <v>34</v>
      </c>
      <c r="M61" s="855"/>
      <c r="N61" s="855">
        <v>290700</v>
      </c>
      <c r="O61" s="855"/>
      <c r="P61" s="855">
        <v>290700</v>
      </c>
      <c r="Q61" s="859" t="s">
        <v>2729</v>
      </c>
      <c r="R61" s="859" t="s">
        <v>2721</v>
      </c>
    </row>
    <row r="62" spans="1:18" ht="38.450000000000003" customHeight="1" x14ac:dyDescent="0.25">
      <c r="A62" s="857"/>
      <c r="B62" s="857"/>
      <c r="C62" s="857"/>
      <c r="D62" s="860"/>
      <c r="E62" s="1184"/>
      <c r="F62" s="860"/>
      <c r="G62" s="1186"/>
      <c r="H62" s="482" t="s">
        <v>1317</v>
      </c>
      <c r="I62" s="482">
        <v>180</v>
      </c>
      <c r="J62" s="1188"/>
      <c r="K62" s="1191"/>
      <c r="L62" s="1191"/>
      <c r="M62" s="856"/>
      <c r="N62" s="856"/>
      <c r="O62" s="856"/>
      <c r="P62" s="856"/>
      <c r="Q62" s="860"/>
      <c r="R62" s="860"/>
    </row>
    <row r="63" spans="1:18" ht="38.450000000000003" customHeight="1" x14ac:dyDescent="0.25">
      <c r="A63" s="857"/>
      <c r="B63" s="857"/>
      <c r="C63" s="857"/>
      <c r="D63" s="860"/>
      <c r="E63" s="1184"/>
      <c r="F63" s="860"/>
      <c r="G63" s="1185" t="s">
        <v>2728</v>
      </c>
      <c r="H63" s="482" t="s">
        <v>2044</v>
      </c>
      <c r="I63" s="482">
        <v>2</v>
      </c>
      <c r="J63" s="1188"/>
      <c r="K63" s="1191"/>
      <c r="L63" s="1191"/>
      <c r="M63" s="856"/>
      <c r="N63" s="856"/>
      <c r="O63" s="856"/>
      <c r="P63" s="856"/>
      <c r="Q63" s="860"/>
      <c r="R63" s="860"/>
    </row>
    <row r="64" spans="1:18" ht="38.450000000000003" customHeight="1" x14ac:dyDescent="0.25">
      <c r="A64" s="857"/>
      <c r="B64" s="857"/>
      <c r="C64" s="857"/>
      <c r="D64" s="860"/>
      <c r="E64" s="1184"/>
      <c r="F64" s="860"/>
      <c r="G64" s="1186"/>
      <c r="H64" s="482" t="s">
        <v>1292</v>
      </c>
      <c r="I64" s="482">
        <v>200</v>
      </c>
      <c r="J64" s="1188"/>
      <c r="K64" s="1191"/>
      <c r="L64" s="1191"/>
      <c r="M64" s="856"/>
      <c r="N64" s="856"/>
      <c r="O64" s="856"/>
      <c r="P64" s="856"/>
      <c r="Q64" s="860"/>
      <c r="R64" s="860"/>
    </row>
    <row r="65" spans="1:18" ht="41.45" customHeight="1" x14ac:dyDescent="0.25">
      <c r="A65" s="857"/>
      <c r="B65" s="857"/>
      <c r="C65" s="857"/>
      <c r="D65" s="860"/>
      <c r="E65" s="1184"/>
      <c r="F65" s="860"/>
      <c r="G65" s="1185" t="s">
        <v>2727</v>
      </c>
      <c r="H65" s="482" t="s">
        <v>1051</v>
      </c>
      <c r="I65" s="482">
        <v>18</v>
      </c>
      <c r="J65" s="1188"/>
      <c r="K65" s="1191"/>
      <c r="L65" s="1191"/>
      <c r="M65" s="856"/>
      <c r="N65" s="856"/>
      <c r="O65" s="856"/>
      <c r="P65" s="856"/>
      <c r="Q65" s="860"/>
      <c r="R65" s="860"/>
    </row>
    <row r="66" spans="1:18" ht="39.6" customHeight="1" x14ac:dyDescent="0.25">
      <c r="A66" s="857"/>
      <c r="B66" s="857"/>
      <c r="C66" s="857"/>
      <c r="D66" s="860"/>
      <c r="E66" s="1184"/>
      <c r="F66" s="860"/>
      <c r="G66" s="1186"/>
      <c r="H66" s="482" t="s">
        <v>1317</v>
      </c>
      <c r="I66" s="482">
        <v>360</v>
      </c>
      <c r="J66" s="1188"/>
      <c r="K66" s="1191"/>
      <c r="L66" s="1191"/>
      <c r="M66" s="856"/>
      <c r="N66" s="856"/>
      <c r="O66" s="856"/>
      <c r="P66" s="856"/>
      <c r="Q66" s="860"/>
      <c r="R66" s="860"/>
    </row>
    <row r="67" spans="1:18" ht="39.6" customHeight="1" x14ac:dyDescent="0.25">
      <c r="A67" s="857"/>
      <c r="B67" s="857"/>
      <c r="C67" s="857"/>
      <c r="D67" s="860"/>
      <c r="E67" s="1184"/>
      <c r="F67" s="860"/>
      <c r="G67" s="586" t="s">
        <v>1116</v>
      </c>
      <c r="H67" s="482" t="s">
        <v>2030</v>
      </c>
      <c r="I67" s="482">
        <v>1</v>
      </c>
      <c r="J67" s="1188"/>
      <c r="K67" s="1191"/>
      <c r="L67" s="1191"/>
      <c r="M67" s="856"/>
      <c r="N67" s="856"/>
      <c r="O67" s="856"/>
      <c r="P67" s="856"/>
      <c r="Q67" s="860"/>
      <c r="R67" s="860"/>
    </row>
    <row r="68" spans="1:18" ht="48" customHeight="1" x14ac:dyDescent="0.25">
      <c r="A68" s="858"/>
      <c r="B68" s="858"/>
      <c r="C68" s="858"/>
      <c r="D68" s="861"/>
      <c r="E68" s="1181"/>
      <c r="F68" s="861"/>
      <c r="G68" s="485" t="s">
        <v>1345</v>
      </c>
      <c r="H68" s="464" t="s">
        <v>1344</v>
      </c>
      <c r="I68" s="464">
        <v>9</v>
      </c>
      <c r="J68" s="1189"/>
      <c r="K68" s="1192"/>
      <c r="L68" s="1192"/>
      <c r="M68" s="881"/>
      <c r="N68" s="881"/>
      <c r="O68" s="881"/>
      <c r="P68" s="881"/>
      <c r="Q68" s="861"/>
      <c r="R68" s="861"/>
    </row>
    <row r="69" spans="1:18" ht="58.5" customHeight="1" x14ac:dyDescent="0.25">
      <c r="A69" s="871">
        <v>12</v>
      </c>
      <c r="B69" s="871">
        <v>1</v>
      </c>
      <c r="C69" s="871">
        <v>4</v>
      </c>
      <c r="D69" s="871">
        <v>2</v>
      </c>
      <c r="E69" s="1180" t="s">
        <v>2726</v>
      </c>
      <c r="F69" s="859" t="s">
        <v>2725</v>
      </c>
      <c r="G69" s="859" t="s">
        <v>48</v>
      </c>
      <c r="H69" s="464" t="s">
        <v>2724</v>
      </c>
      <c r="I69" s="474" t="s">
        <v>168</v>
      </c>
      <c r="J69" s="859" t="s">
        <v>2723</v>
      </c>
      <c r="K69" s="871"/>
      <c r="L69" s="859" t="s">
        <v>2391</v>
      </c>
      <c r="M69" s="1178"/>
      <c r="N69" s="868">
        <v>60000</v>
      </c>
      <c r="O69" s="1178"/>
      <c r="P69" s="868">
        <v>60000</v>
      </c>
      <c r="Q69" s="859" t="s">
        <v>2722</v>
      </c>
      <c r="R69" s="859" t="s">
        <v>2721</v>
      </c>
    </row>
    <row r="70" spans="1:18" ht="159.75" customHeight="1" x14ac:dyDescent="0.25">
      <c r="A70" s="858"/>
      <c r="B70" s="858"/>
      <c r="C70" s="858"/>
      <c r="D70" s="858"/>
      <c r="E70" s="1181"/>
      <c r="F70" s="861"/>
      <c r="G70" s="861"/>
      <c r="H70" s="464" t="s">
        <v>2039</v>
      </c>
      <c r="I70" s="474" t="s">
        <v>161</v>
      </c>
      <c r="J70" s="861"/>
      <c r="K70" s="858"/>
      <c r="L70" s="861"/>
      <c r="M70" s="1179"/>
      <c r="N70" s="869"/>
      <c r="O70" s="1179"/>
      <c r="P70" s="869"/>
      <c r="Q70" s="861"/>
      <c r="R70" s="861"/>
    </row>
    <row r="72" spans="1:18" x14ac:dyDescent="0.25">
      <c r="M72" s="1171"/>
      <c r="N72" s="1171"/>
      <c r="O72" s="1172" t="s">
        <v>35</v>
      </c>
      <c r="P72" s="1173"/>
      <c r="Q72" s="1174"/>
    </row>
    <row r="73" spans="1:18" x14ac:dyDescent="0.25">
      <c r="M73" s="1171"/>
      <c r="N73" s="1171"/>
      <c r="O73" s="1177" t="s">
        <v>36</v>
      </c>
      <c r="P73" s="1173" t="s">
        <v>37</v>
      </c>
      <c r="Q73" s="1174"/>
    </row>
    <row r="74" spans="1:18" x14ac:dyDescent="0.25">
      <c r="M74" s="1171"/>
      <c r="N74" s="1171"/>
      <c r="O74" s="1177"/>
      <c r="P74" s="294">
        <v>2020</v>
      </c>
      <c r="Q74" s="194">
        <v>2021</v>
      </c>
    </row>
    <row r="75" spans="1:18" x14ac:dyDescent="0.25">
      <c r="M75" s="1175" t="s">
        <v>2931</v>
      </c>
      <c r="N75" s="1176"/>
      <c r="O75" s="293">
        <v>12</v>
      </c>
      <c r="P75" s="109">
        <f>SUM(O7,O8,O10,O17,O27,O32,O34)</f>
        <v>449488.75</v>
      </c>
      <c r="Q75" s="109">
        <f>SUM(P7,P10,P17,P42,P49,P53,P61,P69)</f>
        <v>824700</v>
      </c>
      <c r="R75" s="2"/>
    </row>
    <row r="76" spans="1:18" x14ac:dyDescent="0.25">
      <c r="P76" s="2"/>
      <c r="Q76" s="2"/>
    </row>
  </sheetData>
  <mergeCells count="214">
    <mergeCell ref="G12:G13"/>
    <mergeCell ref="G15:G16"/>
    <mergeCell ref="Q4:Q5"/>
    <mergeCell ref="R4:R5"/>
    <mergeCell ref="M4:N4"/>
    <mergeCell ref="K4:L4"/>
    <mergeCell ref="O4:P4"/>
    <mergeCell ref="L10:L16"/>
    <mergeCell ref="M10:M16"/>
    <mergeCell ref="N10:N16"/>
    <mergeCell ref="O10:O16"/>
    <mergeCell ref="P10:P16"/>
    <mergeCell ref="N8:N9"/>
    <mergeCell ref="O8:O9"/>
    <mergeCell ref="P8:P9"/>
    <mergeCell ref="Q8:Q9"/>
    <mergeCell ref="R8:R9"/>
    <mergeCell ref="A4:A5"/>
    <mergeCell ref="B4:B5"/>
    <mergeCell ref="C4:C5"/>
    <mergeCell ref="D4:D5"/>
    <mergeCell ref="E4:E5"/>
    <mergeCell ref="F4:F5"/>
    <mergeCell ref="G4:G5"/>
    <mergeCell ref="H4:I4"/>
    <mergeCell ref="J4:J5"/>
    <mergeCell ref="I17:I19"/>
    <mergeCell ref="J17:J26"/>
    <mergeCell ref="K17:K26"/>
    <mergeCell ref="L17:L26"/>
    <mergeCell ref="H21:H26"/>
    <mergeCell ref="I21:I26"/>
    <mergeCell ref="A8:A9"/>
    <mergeCell ref="B8:B9"/>
    <mergeCell ref="C8:C9"/>
    <mergeCell ref="D8:D9"/>
    <mergeCell ref="E8:E9"/>
    <mergeCell ref="F8:F9"/>
    <mergeCell ref="G8:G9"/>
    <mergeCell ref="G10:G11"/>
    <mergeCell ref="G21:G26"/>
    <mergeCell ref="G17:G20"/>
    <mergeCell ref="E17:E26"/>
    <mergeCell ref="F17:F26"/>
    <mergeCell ref="A10:A16"/>
    <mergeCell ref="B10:B16"/>
    <mergeCell ref="C10:C16"/>
    <mergeCell ref="D10:D16"/>
    <mergeCell ref="E10:E16"/>
    <mergeCell ref="F10:F16"/>
    <mergeCell ref="Q17:Q26"/>
    <mergeCell ref="P27:P31"/>
    <mergeCell ref="L8:L9"/>
    <mergeCell ref="J10:J16"/>
    <mergeCell ref="R27:R31"/>
    <mergeCell ref="R17:R26"/>
    <mergeCell ref="J8:J9"/>
    <mergeCell ref="K8:K9"/>
    <mergeCell ref="K10:K16"/>
    <mergeCell ref="J27:J31"/>
    <mergeCell ref="K27:K31"/>
    <mergeCell ref="L27:L31"/>
    <mergeCell ref="M27:M31"/>
    <mergeCell ref="N27:N31"/>
    <mergeCell ref="O27:O31"/>
    <mergeCell ref="M8:M9"/>
    <mergeCell ref="M17:M26"/>
    <mergeCell ref="N17:N26"/>
    <mergeCell ref="O17:O26"/>
    <mergeCell ref="Q10:Q16"/>
    <mergeCell ref="R10:R16"/>
    <mergeCell ref="G32:G33"/>
    <mergeCell ref="R32:R33"/>
    <mergeCell ref="A27:A31"/>
    <mergeCell ref="B27:B31"/>
    <mergeCell ref="C27:C31"/>
    <mergeCell ref="D27:D31"/>
    <mergeCell ref="E27:E31"/>
    <mergeCell ref="F27:F31"/>
    <mergeCell ref="G27:G28"/>
    <mergeCell ref="Q27:Q31"/>
    <mergeCell ref="J32:J33"/>
    <mergeCell ref="K32:K33"/>
    <mergeCell ref="L32:L33"/>
    <mergeCell ref="M32:M33"/>
    <mergeCell ref="N32:N33"/>
    <mergeCell ref="O32:O33"/>
    <mergeCell ref="P32:P33"/>
    <mergeCell ref="Q32:Q33"/>
    <mergeCell ref="A34:A41"/>
    <mergeCell ref="B34:B41"/>
    <mergeCell ref="C34:C41"/>
    <mergeCell ref="D34:D41"/>
    <mergeCell ref="E34:E41"/>
    <mergeCell ref="F34:F41"/>
    <mergeCell ref="K34:K41"/>
    <mergeCell ref="P17:P26"/>
    <mergeCell ref="A17:A26"/>
    <mergeCell ref="H17:H19"/>
    <mergeCell ref="C17:C26"/>
    <mergeCell ref="D17:D26"/>
    <mergeCell ref="B17:B26"/>
    <mergeCell ref="G34:G35"/>
    <mergeCell ref="J34:J41"/>
    <mergeCell ref="G37:G38"/>
    <mergeCell ref="G39:G40"/>
    <mergeCell ref="G29:G30"/>
    <mergeCell ref="A32:A33"/>
    <mergeCell ref="B32:B33"/>
    <mergeCell ref="C32:C33"/>
    <mergeCell ref="D32:D33"/>
    <mergeCell ref="E32:E33"/>
    <mergeCell ref="F32:F33"/>
    <mergeCell ref="R34:R41"/>
    <mergeCell ref="N42:N48"/>
    <mergeCell ref="O42:O48"/>
    <mergeCell ref="P42:P48"/>
    <mergeCell ref="Q42:Q48"/>
    <mergeCell ref="Q34:Q41"/>
    <mergeCell ref="L34:L41"/>
    <mergeCell ref="M34:M41"/>
    <mergeCell ref="N34:N41"/>
    <mergeCell ref="O34:O41"/>
    <mergeCell ref="P34:P41"/>
    <mergeCell ref="G44:G48"/>
    <mergeCell ref="R49:R52"/>
    <mergeCell ref="G51:G52"/>
    <mergeCell ref="H44:H48"/>
    <mergeCell ref="I44:I48"/>
    <mergeCell ref="F42:F48"/>
    <mergeCell ref="G42:G43"/>
    <mergeCell ref="J42:J48"/>
    <mergeCell ref="K42:K48"/>
    <mergeCell ref="L42:L48"/>
    <mergeCell ref="M42:M48"/>
    <mergeCell ref="R42:R48"/>
    <mergeCell ref="P49:P52"/>
    <mergeCell ref="Q49:Q52"/>
    <mergeCell ref="L49:L52"/>
    <mergeCell ref="M49:M52"/>
    <mergeCell ref="N49:N52"/>
    <mergeCell ref="O49:O52"/>
    <mergeCell ref="A53:A60"/>
    <mergeCell ref="B53:B60"/>
    <mergeCell ref="C53:C60"/>
    <mergeCell ref="D53:D60"/>
    <mergeCell ref="E53:E60"/>
    <mergeCell ref="A42:A48"/>
    <mergeCell ref="B42:B48"/>
    <mergeCell ref="C42:C48"/>
    <mergeCell ref="D42:D48"/>
    <mergeCell ref="E42:E48"/>
    <mergeCell ref="A49:A52"/>
    <mergeCell ref="B49:B52"/>
    <mergeCell ref="C49:C52"/>
    <mergeCell ref="D49:D52"/>
    <mergeCell ref="E49:E52"/>
    <mergeCell ref="F53:F60"/>
    <mergeCell ref="G53:G54"/>
    <mergeCell ref="J53:J60"/>
    <mergeCell ref="K53:K60"/>
    <mergeCell ref="L53:L60"/>
    <mergeCell ref="M53:M60"/>
    <mergeCell ref="N53:N60"/>
    <mergeCell ref="O53:O60"/>
    <mergeCell ref="F49:F52"/>
    <mergeCell ref="G49:G50"/>
    <mergeCell ref="J49:J52"/>
    <mergeCell ref="K49:K52"/>
    <mergeCell ref="P53:P60"/>
    <mergeCell ref="Q53:Q60"/>
    <mergeCell ref="R53:R60"/>
    <mergeCell ref="G55:G60"/>
    <mergeCell ref="H55:H60"/>
    <mergeCell ref="I55:I60"/>
    <mergeCell ref="A61:A68"/>
    <mergeCell ref="B61:B68"/>
    <mergeCell ref="C61:C68"/>
    <mergeCell ref="D61:D68"/>
    <mergeCell ref="E61:E68"/>
    <mergeCell ref="F61:F68"/>
    <mergeCell ref="G61:G62"/>
    <mergeCell ref="J61:J68"/>
    <mergeCell ref="Q61:Q68"/>
    <mergeCell ref="R61:R68"/>
    <mergeCell ref="G63:G64"/>
    <mergeCell ref="G65:G66"/>
    <mergeCell ref="K61:K68"/>
    <mergeCell ref="L61:L68"/>
    <mergeCell ref="M61:M68"/>
    <mergeCell ref="N61:N68"/>
    <mergeCell ref="O61:O68"/>
    <mergeCell ref="P61:P68"/>
    <mergeCell ref="A69:A70"/>
    <mergeCell ref="B69:B70"/>
    <mergeCell ref="C69:C70"/>
    <mergeCell ref="D69:D70"/>
    <mergeCell ref="E69:E70"/>
    <mergeCell ref="F69:F70"/>
    <mergeCell ref="G69:G70"/>
    <mergeCell ref="J69:J70"/>
    <mergeCell ref="K69:K70"/>
    <mergeCell ref="M72:N74"/>
    <mergeCell ref="O72:Q72"/>
    <mergeCell ref="M75:N75"/>
    <mergeCell ref="P73:Q73"/>
    <mergeCell ref="O73:O74"/>
    <mergeCell ref="R69:R70"/>
    <mergeCell ref="L69:L70"/>
    <mergeCell ref="M69:M70"/>
    <mergeCell ref="N69:N70"/>
    <mergeCell ref="O69:O70"/>
    <mergeCell ref="P69:P70"/>
    <mergeCell ref="Q69:Q7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81D5D-7F95-47E9-9E01-78AB700A436F}">
  <dimension ref="A2:S60"/>
  <sheetViews>
    <sheetView topLeftCell="A51" zoomScale="50" zoomScaleNormal="50" workbookViewId="0">
      <selection activeCell="K78" sqref="K78"/>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37.85546875" style="41" customWidth="1"/>
    <col min="6" max="6" width="80.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2911</v>
      </c>
    </row>
    <row r="3" spans="1:19" x14ac:dyDescent="0.25">
      <c r="M3" s="2"/>
      <c r="N3" s="2"/>
      <c r="O3" s="2"/>
      <c r="P3" s="2"/>
    </row>
    <row r="4" spans="1:19" s="4" customFormat="1" ht="48.7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19" s="4" customForma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19" s="8" customFormat="1" ht="108.75" customHeight="1" x14ac:dyDescent="0.25">
      <c r="A7" s="464">
        <v>1</v>
      </c>
      <c r="B7" s="464">
        <v>1</v>
      </c>
      <c r="C7" s="464">
        <v>4</v>
      </c>
      <c r="D7" s="464">
        <v>2</v>
      </c>
      <c r="E7" s="464" t="s">
        <v>2830</v>
      </c>
      <c r="F7" s="484" t="s">
        <v>2829</v>
      </c>
      <c r="G7" s="464" t="s">
        <v>44</v>
      </c>
      <c r="H7" s="464" t="s">
        <v>2434</v>
      </c>
      <c r="I7" s="474" t="s">
        <v>232</v>
      </c>
      <c r="J7" s="464" t="s">
        <v>2828</v>
      </c>
      <c r="K7" s="463"/>
      <c r="L7" s="469" t="s">
        <v>45</v>
      </c>
      <c r="M7" s="466"/>
      <c r="N7" s="466">
        <v>27000</v>
      </c>
      <c r="O7" s="466"/>
      <c r="P7" s="571">
        <v>27000</v>
      </c>
      <c r="Q7" s="464" t="s">
        <v>2773</v>
      </c>
      <c r="R7" s="464" t="s">
        <v>2826</v>
      </c>
    </row>
    <row r="8" spans="1:19" s="8" customFormat="1" ht="46.5" customHeight="1" x14ac:dyDescent="0.25">
      <c r="A8" s="871">
        <v>2</v>
      </c>
      <c r="B8" s="871">
        <v>1</v>
      </c>
      <c r="C8" s="871">
        <v>4</v>
      </c>
      <c r="D8" s="871">
        <v>2</v>
      </c>
      <c r="E8" s="859" t="s">
        <v>2827</v>
      </c>
      <c r="F8" s="1199" t="s">
        <v>2970</v>
      </c>
      <c r="G8" s="859" t="s">
        <v>44</v>
      </c>
      <c r="H8" s="464" t="s">
        <v>829</v>
      </c>
      <c r="I8" s="463">
        <v>2</v>
      </c>
      <c r="J8" s="859" t="s">
        <v>2774</v>
      </c>
      <c r="K8" s="871"/>
      <c r="L8" s="871" t="s">
        <v>45</v>
      </c>
      <c r="M8" s="855"/>
      <c r="N8" s="855">
        <v>47000</v>
      </c>
      <c r="O8" s="855"/>
      <c r="P8" s="855">
        <v>47000</v>
      </c>
      <c r="Q8" s="859" t="s">
        <v>2773</v>
      </c>
      <c r="R8" s="859" t="s">
        <v>2826</v>
      </c>
    </row>
    <row r="9" spans="1:19" s="8" customFormat="1" ht="51" customHeight="1" x14ac:dyDescent="0.25">
      <c r="A9" s="857"/>
      <c r="B9" s="857"/>
      <c r="C9" s="857"/>
      <c r="D9" s="857"/>
      <c r="E9" s="860"/>
      <c r="F9" s="1216"/>
      <c r="G9" s="861"/>
      <c r="H9" s="464" t="s">
        <v>2825</v>
      </c>
      <c r="I9" s="463">
        <v>52</v>
      </c>
      <c r="J9" s="860"/>
      <c r="K9" s="857"/>
      <c r="L9" s="857"/>
      <c r="M9" s="856"/>
      <c r="N9" s="856"/>
      <c r="O9" s="856"/>
      <c r="P9" s="856"/>
      <c r="Q9" s="860"/>
      <c r="R9" s="860"/>
    </row>
    <row r="10" spans="1:19" s="8" customFormat="1" ht="51" customHeight="1" x14ac:dyDescent="0.25">
      <c r="A10" s="857"/>
      <c r="B10" s="857"/>
      <c r="C10" s="857"/>
      <c r="D10" s="857"/>
      <c r="E10" s="860"/>
      <c r="F10" s="1216"/>
      <c r="G10" s="871" t="s">
        <v>55</v>
      </c>
      <c r="H10" s="463" t="s">
        <v>194</v>
      </c>
      <c r="I10" s="463">
        <v>1</v>
      </c>
      <c r="J10" s="860"/>
      <c r="K10" s="857"/>
      <c r="L10" s="857"/>
      <c r="M10" s="856"/>
      <c r="N10" s="856"/>
      <c r="O10" s="856"/>
      <c r="P10" s="856"/>
      <c r="Q10" s="860"/>
      <c r="R10" s="860"/>
    </row>
    <row r="11" spans="1:19" s="8" customFormat="1" ht="51" customHeight="1" x14ac:dyDescent="0.25">
      <c r="A11" s="858"/>
      <c r="B11" s="858"/>
      <c r="C11" s="858"/>
      <c r="D11" s="858"/>
      <c r="E11" s="861"/>
      <c r="F11" s="1204"/>
      <c r="G11" s="858"/>
      <c r="H11" s="464" t="s">
        <v>2777</v>
      </c>
      <c r="I11" s="574">
        <v>1000</v>
      </c>
      <c r="J11" s="861"/>
      <c r="K11" s="858"/>
      <c r="L11" s="858"/>
      <c r="M11" s="881"/>
      <c r="N11" s="881"/>
      <c r="O11" s="881"/>
      <c r="P11" s="881"/>
      <c r="Q11" s="861"/>
      <c r="R11" s="861"/>
    </row>
    <row r="12" spans="1:19" ht="82.5" customHeight="1" x14ac:dyDescent="0.25">
      <c r="A12" s="930">
        <v>3</v>
      </c>
      <c r="B12" s="930">
        <v>1</v>
      </c>
      <c r="C12" s="930">
        <v>4</v>
      </c>
      <c r="D12" s="930">
        <v>2</v>
      </c>
      <c r="E12" s="930" t="s">
        <v>2824</v>
      </c>
      <c r="F12" s="1210" t="s">
        <v>2823</v>
      </c>
      <c r="G12" s="490" t="s">
        <v>2788</v>
      </c>
      <c r="H12" s="490" t="s">
        <v>2787</v>
      </c>
      <c r="I12" s="490">
        <v>3</v>
      </c>
      <c r="J12" s="930" t="s">
        <v>2804</v>
      </c>
      <c r="K12" s="930" t="s">
        <v>45</v>
      </c>
      <c r="L12" s="930"/>
      <c r="M12" s="926">
        <v>91000</v>
      </c>
      <c r="N12" s="1213"/>
      <c r="O12" s="926">
        <v>91000</v>
      </c>
      <c r="P12" s="1213"/>
      <c r="Q12" s="930" t="s">
        <v>2773</v>
      </c>
      <c r="R12" s="930" t="s">
        <v>2772</v>
      </c>
    </row>
    <row r="13" spans="1:19" ht="103.5" customHeight="1" x14ac:dyDescent="0.25">
      <c r="A13" s="936"/>
      <c r="B13" s="936"/>
      <c r="C13" s="936"/>
      <c r="D13" s="936"/>
      <c r="E13" s="936"/>
      <c r="F13" s="1211"/>
      <c r="G13" s="490" t="s">
        <v>2788</v>
      </c>
      <c r="H13" s="490" t="s">
        <v>2822</v>
      </c>
      <c r="I13" s="490">
        <v>360</v>
      </c>
      <c r="J13" s="936"/>
      <c r="K13" s="936"/>
      <c r="L13" s="936"/>
      <c r="M13" s="937"/>
      <c r="N13" s="1214"/>
      <c r="O13" s="937"/>
      <c r="P13" s="1214"/>
      <c r="Q13" s="936"/>
      <c r="R13" s="936"/>
    </row>
    <row r="14" spans="1:19" ht="71.25" customHeight="1" x14ac:dyDescent="0.25">
      <c r="A14" s="859">
        <v>4</v>
      </c>
      <c r="B14" s="859">
        <v>1</v>
      </c>
      <c r="C14" s="859">
        <v>4</v>
      </c>
      <c r="D14" s="859">
        <v>2</v>
      </c>
      <c r="E14" s="859" t="s">
        <v>1711</v>
      </c>
      <c r="F14" s="1199" t="s">
        <v>2971</v>
      </c>
      <c r="G14" s="928" t="s">
        <v>457</v>
      </c>
      <c r="H14" s="465" t="s">
        <v>1318</v>
      </c>
      <c r="I14" s="464">
        <v>60</v>
      </c>
      <c r="J14" s="859" t="s">
        <v>2821</v>
      </c>
      <c r="K14" s="859" t="s">
        <v>38</v>
      </c>
      <c r="L14" s="859" t="s">
        <v>45</v>
      </c>
      <c r="M14" s="868">
        <v>31000</v>
      </c>
      <c r="N14" s="868">
        <v>668400</v>
      </c>
      <c r="O14" s="868">
        <v>31000</v>
      </c>
      <c r="P14" s="868">
        <v>668400</v>
      </c>
      <c r="Q14" s="859" t="s">
        <v>2773</v>
      </c>
      <c r="R14" s="859" t="s">
        <v>2772</v>
      </c>
    </row>
    <row r="15" spans="1:19" ht="73.5" customHeight="1" x14ac:dyDescent="0.25">
      <c r="A15" s="860"/>
      <c r="B15" s="860"/>
      <c r="C15" s="860"/>
      <c r="D15" s="860"/>
      <c r="E15" s="860"/>
      <c r="F15" s="1216"/>
      <c r="G15" s="928"/>
      <c r="H15" s="463" t="s">
        <v>693</v>
      </c>
      <c r="I15" s="463">
        <v>1800</v>
      </c>
      <c r="J15" s="860"/>
      <c r="K15" s="860"/>
      <c r="L15" s="860"/>
      <c r="M15" s="873"/>
      <c r="N15" s="873"/>
      <c r="O15" s="873"/>
      <c r="P15" s="873"/>
      <c r="Q15" s="860"/>
      <c r="R15" s="860"/>
    </row>
    <row r="16" spans="1:19" ht="77.25" customHeight="1" x14ac:dyDescent="0.25">
      <c r="A16" s="861"/>
      <c r="B16" s="861"/>
      <c r="C16" s="861"/>
      <c r="D16" s="861"/>
      <c r="E16" s="861"/>
      <c r="F16" s="1204"/>
      <c r="G16" s="489" t="s">
        <v>1345</v>
      </c>
      <c r="H16" s="463" t="s">
        <v>991</v>
      </c>
      <c r="I16" s="572" t="s">
        <v>41</v>
      </c>
      <c r="J16" s="861"/>
      <c r="K16" s="861"/>
      <c r="L16" s="861"/>
      <c r="M16" s="869"/>
      <c r="N16" s="869"/>
      <c r="O16" s="869"/>
      <c r="P16" s="869"/>
      <c r="Q16" s="861"/>
      <c r="R16" s="861"/>
    </row>
    <row r="17" spans="1:18" ht="74.25" customHeight="1" x14ac:dyDescent="0.25">
      <c r="A17" s="859">
        <v>5</v>
      </c>
      <c r="B17" s="859">
        <v>1</v>
      </c>
      <c r="C17" s="859">
        <v>4</v>
      </c>
      <c r="D17" s="859">
        <v>2</v>
      </c>
      <c r="E17" s="859" t="s">
        <v>2820</v>
      </c>
      <c r="F17" s="1199" t="s">
        <v>2819</v>
      </c>
      <c r="G17" s="464" t="s">
        <v>2818</v>
      </c>
      <c r="H17" s="464" t="s">
        <v>2712</v>
      </c>
      <c r="I17" s="573">
        <v>50000</v>
      </c>
      <c r="J17" s="859" t="s">
        <v>2817</v>
      </c>
      <c r="K17" s="871" t="s">
        <v>45</v>
      </c>
      <c r="L17" s="859"/>
      <c r="M17" s="868">
        <v>27000</v>
      </c>
      <c r="N17" s="859"/>
      <c r="O17" s="868">
        <v>27000</v>
      </c>
      <c r="P17" s="859"/>
      <c r="Q17" s="859" t="s">
        <v>2773</v>
      </c>
      <c r="R17" s="859" t="s">
        <v>2772</v>
      </c>
    </row>
    <row r="18" spans="1:18" ht="63.75" customHeight="1" x14ac:dyDescent="0.25">
      <c r="A18" s="860"/>
      <c r="B18" s="860"/>
      <c r="C18" s="860"/>
      <c r="D18" s="860"/>
      <c r="E18" s="860"/>
      <c r="F18" s="1216"/>
      <c r="G18" s="464" t="s">
        <v>2816</v>
      </c>
      <c r="H18" s="463" t="s">
        <v>2815</v>
      </c>
      <c r="I18" s="574">
        <v>500</v>
      </c>
      <c r="J18" s="860"/>
      <c r="K18" s="857"/>
      <c r="L18" s="860"/>
      <c r="M18" s="873"/>
      <c r="N18" s="860"/>
      <c r="O18" s="873"/>
      <c r="P18" s="860"/>
      <c r="Q18" s="860"/>
      <c r="R18" s="860"/>
    </row>
    <row r="19" spans="1:18" ht="57" customHeight="1" x14ac:dyDescent="0.25">
      <c r="A19" s="860"/>
      <c r="B19" s="860"/>
      <c r="C19" s="860"/>
      <c r="D19" s="860"/>
      <c r="E19" s="860"/>
      <c r="F19" s="1216"/>
      <c r="G19" s="463" t="s">
        <v>2814</v>
      </c>
      <c r="H19" s="463" t="s">
        <v>2813</v>
      </c>
      <c r="I19" s="463">
        <v>51</v>
      </c>
      <c r="J19" s="860"/>
      <c r="K19" s="857"/>
      <c r="L19" s="860"/>
      <c r="M19" s="873"/>
      <c r="N19" s="860"/>
      <c r="O19" s="873"/>
      <c r="P19" s="860"/>
      <c r="Q19" s="860"/>
      <c r="R19" s="860"/>
    </row>
    <row r="20" spans="1:18" ht="77.25" customHeight="1" x14ac:dyDescent="0.25">
      <c r="A20" s="861"/>
      <c r="B20" s="861"/>
      <c r="C20" s="861"/>
      <c r="D20" s="861"/>
      <c r="E20" s="861"/>
      <c r="F20" s="1204"/>
      <c r="G20" s="463" t="s">
        <v>2812</v>
      </c>
      <c r="H20" s="463" t="s">
        <v>2712</v>
      </c>
      <c r="I20" s="574">
        <v>50000</v>
      </c>
      <c r="J20" s="861"/>
      <c r="K20" s="858"/>
      <c r="L20" s="861"/>
      <c r="M20" s="869"/>
      <c r="N20" s="861"/>
      <c r="O20" s="869"/>
      <c r="P20" s="861"/>
      <c r="Q20" s="861"/>
      <c r="R20" s="861"/>
    </row>
    <row r="21" spans="1:18" ht="52.5" customHeight="1" x14ac:dyDescent="0.25">
      <c r="A21" s="871">
        <v>6</v>
      </c>
      <c r="B21" s="871">
        <v>1</v>
      </c>
      <c r="C21" s="871">
        <v>4</v>
      </c>
      <c r="D21" s="871">
        <v>2</v>
      </c>
      <c r="E21" s="859" t="s">
        <v>2811</v>
      </c>
      <c r="F21" s="1217" t="s">
        <v>2810</v>
      </c>
      <c r="G21" s="463" t="s">
        <v>1116</v>
      </c>
      <c r="H21" s="463" t="s">
        <v>229</v>
      </c>
      <c r="I21" s="463">
        <v>1</v>
      </c>
      <c r="J21" s="859" t="s">
        <v>2804</v>
      </c>
      <c r="K21" s="871" t="s">
        <v>38</v>
      </c>
      <c r="L21" s="1201"/>
      <c r="M21" s="855">
        <v>45000</v>
      </c>
      <c r="N21" s="1201"/>
      <c r="O21" s="855">
        <v>45000</v>
      </c>
      <c r="P21" s="1201"/>
      <c r="Q21" s="859" t="s">
        <v>2773</v>
      </c>
      <c r="R21" s="859" t="s">
        <v>2772</v>
      </c>
    </row>
    <row r="22" spans="1:18" x14ac:dyDescent="0.25">
      <c r="A22" s="857"/>
      <c r="B22" s="857"/>
      <c r="C22" s="857"/>
      <c r="D22" s="857"/>
      <c r="E22" s="860"/>
      <c r="F22" s="1218"/>
      <c r="G22" s="463" t="s">
        <v>55</v>
      </c>
      <c r="H22" s="463" t="s">
        <v>194</v>
      </c>
      <c r="I22" s="463">
        <v>1</v>
      </c>
      <c r="J22" s="860"/>
      <c r="K22" s="857"/>
      <c r="L22" s="1202"/>
      <c r="M22" s="856"/>
      <c r="N22" s="1202"/>
      <c r="O22" s="856"/>
      <c r="P22" s="1202"/>
      <c r="Q22" s="860"/>
      <c r="R22" s="860"/>
    </row>
    <row r="23" spans="1:18" ht="45" x14ac:dyDescent="0.25">
      <c r="A23" s="857"/>
      <c r="B23" s="857"/>
      <c r="C23" s="857"/>
      <c r="D23" s="857"/>
      <c r="E23" s="860"/>
      <c r="F23" s="1218"/>
      <c r="G23" s="463" t="s">
        <v>55</v>
      </c>
      <c r="H23" s="464" t="s">
        <v>2809</v>
      </c>
      <c r="I23" s="574">
        <v>1000</v>
      </c>
      <c r="J23" s="860"/>
      <c r="K23" s="857"/>
      <c r="L23" s="1202"/>
      <c r="M23" s="856"/>
      <c r="N23" s="1202"/>
      <c r="O23" s="856"/>
      <c r="P23" s="1202"/>
      <c r="Q23" s="860"/>
      <c r="R23" s="860"/>
    </row>
    <row r="24" spans="1:18" x14ac:dyDescent="0.25">
      <c r="A24" s="857"/>
      <c r="B24" s="857"/>
      <c r="C24" s="857"/>
      <c r="D24" s="857"/>
      <c r="E24" s="860"/>
      <c r="F24" s="1218"/>
      <c r="G24" s="463" t="s">
        <v>44</v>
      </c>
      <c r="H24" s="463" t="s">
        <v>693</v>
      </c>
      <c r="I24" s="463">
        <v>20</v>
      </c>
      <c r="J24" s="860"/>
      <c r="K24" s="857"/>
      <c r="L24" s="1202"/>
      <c r="M24" s="856"/>
      <c r="N24" s="1202"/>
      <c r="O24" s="856"/>
      <c r="P24" s="1202"/>
      <c r="Q24" s="860"/>
      <c r="R24" s="860"/>
    </row>
    <row r="25" spans="1:18" x14ac:dyDescent="0.25">
      <c r="A25" s="857"/>
      <c r="B25" s="857"/>
      <c r="C25" s="857"/>
      <c r="D25" s="857"/>
      <c r="E25" s="860"/>
      <c r="F25" s="1218"/>
      <c r="G25" s="463" t="s">
        <v>44</v>
      </c>
      <c r="H25" s="463" t="s">
        <v>693</v>
      </c>
      <c r="I25" s="463">
        <v>13</v>
      </c>
      <c r="J25" s="860"/>
      <c r="K25" s="857"/>
      <c r="L25" s="1202"/>
      <c r="M25" s="856"/>
      <c r="N25" s="1202"/>
      <c r="O25" s="856"/>
      <c r="P25" s="1202"/>
      <c r="Q25" s="860"/>
      <c r="R25" s="860"/>
    </row>
    <row r="26" spans="1:18" x14ac:dyDescent="0.25">
      <c r="A26" s="858"/>
      <c r="B26" s="858"/>
      <c r="C26" s="858"/>
      <c r="D26" s="858"/>
      <c r="E26" s="861"/>
      <c r="F26" s="1219"/>
      <c r="G26" s="463" t="s">
        <v>44</v>
      </c>
      <c r="H26" s="463" t="s">
        <v>693</v>
      </c>
      <c r="I26" s="463">
        <v>20</v>
      </c>
      <c r="J26" s="861"/>
      <c r="K26" s="858"/>
      <c r="L26" s="1203"/>
      <c r="M26" s="881"/>
      <c r="N26" s="1203"/>
      <c r="O26" s="881"/>
      <c r="P26" s="1203"/>
      <c r="Q26" s="861"/>
      <c r="R26" s="861"/>
    </row>
    <row r="27" spans="1:18" ht="80.25" customHeight="1" x14ac:dyDescent="0.25">
      <c r="A27" s="871">
        <v>7</v>
      </c>
      <c r="B27" s="849">
        <v>1</v>
      </c>
      <c r="C27" s="849">
        <v>4</v>
      </c>
      <c r="D27" s="849">
        <v>2</v>
      </c>
      <c r="E27" s="850" t="s">
        <v>2808</v>
      </c>
      <c r="F27" s="1199" t="s">
        <v>2807</v>
      </c>
      <c r="G27" s="463" t="s">
        <v>55</v>
      </c>
      <c r="H27" s="463" t="s">
        <v>194</v>
      </c>
      <c r="I27" s="463">
        <v>4</v>
      </c>
      <c r="J27" s="859" t="s">
        <v>2804</v>
      </c>
      <c r="K27" s="871" t="s">
        <v>38</v>
      </c>
      <c r="L27" s="859" t="s">
        <v>34</v>
      </c>
      <c r="M27" s="855">
        <v>28000</v>
      </c>
      <c r="N27" s="868">
        <v>13000</v>
      </c>
      <c r="O27" s="855">
        <v>28000</v>
      </c>
      <c r="P27" s="868">
        <v>13000</v>
      </c>
      <c r="Q27" s="859" t="s">
        <v>2773</v>
      </c>
      <c r="R27" s="859" t="s">
        <v>2772</v>
      </c>
    </row>
    <row r="28" spans="1:18" ht="81" customHeight="1" x14ac:dyDescent="0.25">
      <c r="A28" s="858"/>
      <c r="B28" s="849"/>
      <c r="C28" s="849"/>
      <c r="D28" s="849"/>
      <c r="E28" s="850"/>
      <c r="F28" s="1204"/>
      <c r="G28" s="463" t="s">
        <v>55</v>
      </c>
      <c r="H28" s="464" t="s">
        <v>2777</v>
      </c>
      <c r="I28" s="574">
        <v>4000</v>
      </c>
      <c r="J28" s="861"/>
      <c r="K28" s="858"/>
      <c r="L28" s="861"/>
      <c r="M28" s="881"/>
      <c r="N28" s="869"/>
      <c r="O28" s="881"/>
      <c r="P28" s="869"/>
      <c r="Q28" s="861"/>
      <c r="R28" s="861"/>
    </row>
    <row r="29" spans="1:18" ht="225" x14ac:dyDescent="0.25">
      <c r="A29" s="463">
        <v>8</v>
      </c>
      <c r="B29" s="463">
        <v>1</v>
      </c>
      <c r="C29" s="463">
        <v>4</v>
      </c>
      <c r="D29" s="463">
        <v>5</v>
      </c>
      <c r="E29" s="464" t="s">
        <v>2806</v>
      </c>
      <c r="F29" s="484" t="s">
        <v>2805</v>
      </c>
      <c r="G29" s="464" t="s">
        <v>1116</v>
      </c>
      <c r="H29" s="464" t="s">
        <v>229</v>
      </c>
      <c r="I29" s="464">
        <v>5</v>
      </c>
      <c r="J29" s="464" t="s">
        <v>2804</v>
      </c>
      <c r="K29" s="463" t="s">
        <v>38</v>
      </c>
      <c r="L29" s="478"/>
      <c r="M29" s="462">
        <v>18000</v>
      </c>
      <c r="N29" s="478"/>
      <c r="O29" s="462">
        <v>18000</v>
      </c>
      <c r="P29" s="478"/>
      <c r="Q29" s="464" t="s">
        <v>2773</v>
      </c>
      <c r="R29" s="464" t="s">
        <v>2772</v>
      </c>
    </row>
    <row r="30" spans="1:18" ht="135" x14ac:dyDescent="0.25">
      <c r="A30" s="463">
        <v>9</v>
      </c>
      <c r="B30" s="463">
        <v>1</v>
      </c>
      <c r="C30" s="463">
        <v>4</v>
      </c>
      <c r="D30" s="463">
        <v>2</v>
      </c>
      <c r="E30" s="464" t="s">
        <v>2803</v>
      </c>
      <c r="F30" s="575" t="s">
        <v>2802</v>
      </c>
      <c r="G30" s="463" t="s">
        <v>48</v>
      </c>
      <c r="H30" s="464" t="s">
        <v>2801</v>
      </c>
      <c r="I30" s="463">
        <v>100</v>
      </c>
      <c r="J30" s="464" t="s">
        <v>2800</v>
      </c>
      <c r="K30" s="463" t="s">
        <v>38</v>
      </c>
      <c r="L30" s="478"/>
      <c r="M30" s="462">
        <v>12000</v>
      </c>
      <c r="N30" s="478"/>
      <c r="O30" s="462">
        <v>12000</v>
      </c>
      <c r="P30" s="478"/>
      <c r="Q30" s="464" t="s">
        <v>2773</v>
      </c>
      <c r="R30" s="464" t="s">
        <v>2772</v>
      </c>
    </row>
    <row r="31" spans="1:18" ht="63.75" customHeight="1" x14ac:dyDescent="0.25">
      <c r="A31" s="871">
        <v>10</v>
      </c>
      <c r="B31" s="859">
        <v>1</v>
      </c>
      <c r="C31" s="859">
        <v>4</v>
      </c>
      <c r="D31" s="859">
        <v>2</v>
      </c>
      <c r="E31" s="859" t="s">
        <v>2799</v>
      </c>
      <c r="F31" s="1199" t="s">
        <v>2798</v>
      </c>
      <c r="G31" s="464" t="s">
        <v>57</v>
      </c>
      <c r="H31" s="464" t="s">
        <v>58</v>
      </c>
      <c r="I31" s="464">
        <v>2</v>
      </c>
      <c r="J31" s="859" t="s">
        <v>2797</v>
      </c>
      <c r="K31" s="859" t="s">
        <v>38</v>
      </c>
      <c r="L31" s="859"/>
      <c r="M31" s="868">
        <v>100000</v>
      </c>
      <c r="N31" s="859"/>
      <c r="O31" s="868">
        <v>100000</v>
      </c>
      <c r="P31" s="859"/>
      <c r="Q31" s="859" t="s">
        <v>2773</v>
      </c>
      <c r="R31" s="859" t="s">
        <v>2772</v>
      </c>
    </row>
    <row r="32" spans="1:18" ht="67.5" customHeight="1" x14ac:dyDescent="0.25">
      <c r="A32" s="857"/>
      <c r="B32" s="860"/>
      <c r="C32" s="860"/>
      <c r="D32" s="860"/>
      <c r="E32" s="860"/>
      <c r="F32" s="1216"/>
      <c r="G32" s="464" t="s">
        <v>55</v>
      </c>
      <c r="H32" s="464" t="s">
        <v>194</v>
      </c>
      <c r="I32" s="464">
        <v>2</v>
      </c>
      <c r="J32" s="860"/>
      <c r="K32" s="860"/>
      <c r="L32" s="860"/>
      <c r="M32" s="873"/>
      <c r="N32" s="860"/>
      <c r="O32" s="873"/>
      <c r="P32" s="860"/>
      <c r="Q32" s="860"/>
      <c r="R32" s="860"/>
    </row>
    <row r="33" spans="1:18" ht="74.25" customHeight="1" x14ac:dyDescent="0.25">
      <c r="A33" s="858"/>
      <c r="B33" s="861"/>
      <c r="C33" s="861"/>
      <c r="D33" s="861"/>
      <c r="E33" s="861"/>
      <c r="F33" s="1204"/>
      <c r="G33" s="464" t="s">
        <v>2796</v>
      </c>
      <c r="H33" s="464" t="s">
        <v>2795</v>
      </c>
      <c r="I33" s="464">
        <v>2</v>
      </c>
      <c r="J33" s="861"/>
      <c r="K33" s="861"/>
      <c r="L33" s="861"/>
      <c r="M33" s="869"/>
      <c r="N33" s="861"/>
      <c r="O33" s="869"/>
      <c r="P33" s="861"/>
      <c r="Q33" s="861"/>
      <c r="R33" s="861"/>
    </row>
    <row r="34" spans="1:18" ht="62.25" customHeight="1" x14ac:dyDescent="0.25">
      <c r="A34" s="930">
        <v>11</v>
      </c>
      <c r="B34" s="930">
        <v>1</v>
      </c>
      <c r="C34" s="930">
        <v>4</v>
      </c>
      <c r="D34" s="930">
        <v>2</v>
      </c>
      <c r="E34" s="930" t="s">
        <v>2794</v>
      </c>
      <c r="F34" s="1207" t="s">
        <v>2972</v>
      </c>
      <c r="G34" s="490" t="s">
        <v>44</v>
      </c>
      <c r="H34" s="490" t="s">
        <v>204</v>
      </c>
      <c r="I34" s="490">
        <v>5</v>
      </c>
      <c r="J34" s="930" t="s">
        <v>2778</v>
      </c>
      <c r="K34" s="930" t="s">
        <v>53</v>
      </c>
      <c r="L34" s="930" t="s">
        <v>34</v>
      </c>
      <c r="M34" s="926">
        <v>48000</v>
      </c>
      <c r="N34" s="926">
        <v>90000</v>
      </c>
      <c r="O34" s="926">
        <v>48000</v>
      </c>
      <c r="P34" s="926">
        <v>90000</v>
      </c>
      <c r="Q34" s="930" t="s">
        <v>2773</v>
      </c>
      <c r="R34" s="930" t="s">
        <v>2772</v>
      </c>
    </row>
    <row r="35" spans="1:18" ht="72" customHeight="1" x14ac:dyDescent="0.25">
      <c r="A35" s="936"/>
      <c r="B35" s="936"/>
      <c r="C35" s="936"/>
      <c r="D35" s="936"/>
      <c r="E35" s="936"/>
      <c r="F35" s="1208"/>
      <c r="G35" s="490" t="s">
        <v>44</v>
      </c>
      <c r="H35" s="490" t="s">
        <v>1292</v>
      </c>
      <c r="I35" s="490">
        <v>125</v>
      </c>
      <c r="J35" s="936"/>
      <c r="K35" s="936"/>
      <c r="L35" s="936"/>
      <c r="M35" s="937"/>
      <c r="N35" s="937"/>
      <c r="O35" s="937"/>
      <c r="P35" s="937"/>
      <c r="Q35" s="936"/>
      <c r="R35" s="936"/>
    </row>
    <row r="36" spans="1:18" ht="60.75" customHeight="1" x14ac:dyDescent="0.25">
      <c r="A36" s="931"/>
      <c r="B36" s="931"/>
      <c r="C36" s="931"/>
      <c r="D36" s="931"/>
      <c r="E36" s="931"/>
      <c r="F36" s="1209"/>
      <c r="G36" s="465" t="s">
        <v>1116</v>
      </c>
      <c r="H36" s="465" t="s">
        <v>229</v>
      </c>
      <c r="I36" s="465">
        <v>16</v>
      </c>
      <c r="J36" s="931"/>
      <c r="K36" s="931"/>
      <c r="L36" s="931"/>
      <c r="M36" s="927"/>
      <c r="N36" s="927"/>
      <c r="O36" s="927"/>
      <c r="P36" s="927"/>
      <c r="Q36" s="931"/>
      <c r="R36" s="931"/>
    </row>
    <row r="37" spans="1:18" ht="113.25" customHeight="1" x14ac:dyDescent="0.25">
      <c r="A37" s="930">
        <v>12</v>
      </c>
      <c r="B37" s="930">
        <v>1</v>
      </c>
      <c r="C37" s="930">
        <v>4</v>
      </c>
      <c r="D37" s="930">
        <v>2</v>
      </c>
      <c r="E37" s="930" t="s">
        <v>2793</v>
      </c>
      <c r="F37" s="1210" t="s">
        <v>2792</v>
      </c>
      <c r="G37" s="930" t="s">
        <v>2788</v>
      </c>
      <c r="H37" s="490" t="s">
        <v>2787</v>
      </c>
      <c r="I37" s="490">
        <v>1</v>
      </c>
      <c r="J37" s="930" t="s">
        <v>2791</v>
      </c>
      <c r="K37" s="930"/>
      <c r="L37" s="930" t="s">
        <v>47</v>
      </c>
      <c r="M37" s="1213"/>
      <c r="N37" s="926">
        <v>42000</v>
      </c>
      <c r="O37" s="926"/>
      <c r="P37" s="926">
        <v>42000</v>
      </c>
      <c r="Q37" s="930" t="s">
        <v>2773</v>
      </c>
      <c r="R37" s="930" t="s">
        <v>2772</v>
      </c>
    </row>
    <row r="38" spans="1:18" ht="108" customHeight="1" x14ac:dyDescent="0.25">
      <c r="A38" s="936"/>
      <c r="B38" s="936"/>
      <c r="C38" s="936"/>
      <c r="D38" s="936"/>
      <c r="E38" s="936"/>
      <c r="F38" s="1211"/>
      <c r="G38" s="931"/>
      <c r="H38" s="490" t="s">
        <v>56</v>
      </c>
      <c r="I38" s="490">
        <v>200</v>
      </c>
      <c r="J38" s="936"/>
      <c r="K38" s="936"/>
      <c r="L38" s="936"/>
      <c r="M38" s="1214"/>
      <c r="N38" s="937"/>
      <c r="O38" s="937"/>
      <c r="P38" s="937"/>
      <c r="Q38" s="936"/>
      <c r="R38" s="936"/>
    </row>
    <row r="39" spans="1:18" ht="96.75" customHeight="1" x14ac:dyDescent="0.25">
      <c r="A39" s="936"/>
      <c r="B39" s="936"/>
      <c r="C39" s="936"/>
      <c r="D39" s="936"/>
      <c r="E39" s="936"/>
      <c r="F39" s="1211"/>
      <c r="G39" s="490" t="s">
        <v>57</v>
      </c>
      <c r="H39" s="490" t="s">
        <v>58</v>
      </c>
      <c r="I39" s="490">
        <v>1</v>
      </c>
      <c r="J39" s="936"/>
      <c r="K39" s="936"/>
      <c r="L39" s="936"/>
      <c r="M39" s="1214"/>
      <c r="N39" s="937"/>
      <c r="O39" s="937"/>
      <c r="P39" s="937"/>
      <c r="Q39" s="936"/>
      <c r="R39" s="936"/>
    </row>
    <row r="40" spans="1:18" ht="97.5" customHeight="1" x14ac:dyDescent="0.25">
      <c r="A40" s="931"/>
      <c r="B40" s="931"/>
      <c r="C40" s="931"/>
      <c r="D40" s="931"/>
      <c r="E40" s="931"/>
      <c r="F40" s="1212"/>
      <c r="G40" s="490" t="s">
        <v>1116</v>
      </c>
      <c r="H40" s="490" t="s">
        <v>229</v>
      </c>
      <c r="I40" s="490">
        <v>1</v>
      </c>
      <c r="J40" s="931"/>
      <c r="K40" s="931"/>
      <c r="L40" s="931"/>
      <c r="M40" s="1215"/>
      <c r="N40" s="927"/>
      <c r="O40" s="927"/>
      <c r="P40" s="927"/>
      <c r="Q40" s="931"/>
      <c r="R40" s="931"/>
    </row>
    <row r="41" spans="1:18" ht="112.5" customHeight="1" x14ac:dyDescent="0.25">
      <c r="A41" s="930">
        <v>13</v>
      </c>
      <c r="B41" s="930">
        <v>1</v>
      </c>
      <c r="C41" s="930">
        <v>4</v>
      </c>
      <c r="D41" s="930">
        <v>2</v>
      </c>
      <c r="E41" s="930" t="s">
        <v>2790</v>
      </c>
      <c r="F41" s="1210" t="s">
        <v>2789</v>
      </c>
      <c r="G41" s="490" t="s">
        <v>2788</v>
      </c>
      <c r="H41" s="490" t="s">
        <v>2787</v>
      </c>
      <c r="I41" s="490">
        <v>1</v>
      </c>
      <c r="J41" s="930" t="s">
        <v>2786</v>
      </c>
      <c r="K41" s="930"/>
      <c r="L41" s="930" t="s">
        <v>47</v>
      </c>
      <c r="M41" s="930"/>
      <c r="N41" s="926">
        <v>37000</v>
      </c>
      <c r="O41" s="926"/>
      <c r="P41" s="926">
        <v>37000</v>
      </c>
      <c r="Q41" s="930" t="s">
        <v>2773</v>
      </c>
      <c r="R41" s="930" t="s">
        <v>2772</v>
      </c>
    </row>
    <row r="42" spans="1:18" ht="141" customHeight="1" x14ac:dyDescent="0.25">
      <c r="A42" s="936"/>
      <c r="B42" s="936"/>
      <c r="C42" s="936"/>
      <c r="D42" s="936"/>
      <c r="E42" s="936"/>
      <c r="F42" s="1211"/>
      <c r="G42" s="930" t="s">
        <v>42</v>
      </c>
      <c r="H42" s="465" t="s">
        <v>2785</v>
      </c>
      <c r="I42" s="465">
        <v>1</v>
      </c>
      <c r="J42" s="936"/>
      <c r="K42" s="936"/>
      <c r="L42" s="936"/>
      <c r="M42" s="936"/>
      <c r="N42" s="937"/>
      <c r="O42" s="937"/>
      <c r="P42" s="937"/>
      <c r="Q42" s="936"/>
      <c r="R42" s="936"/>
    </row>
    <row r="43" spans="1:18" ht="123" customHeight="1" x14ac:dyDescent="0.25">
      <c r="A43" s="931"/>
      <c r="B43" s="931"/>
      <c r="C43" s="931"/>
      <c r="D43" s="931"/>
      <c r="E43" s="931"/>
      <c r="F43" s="1212"/>
      <c r="G43" s="931"/>
      <c r="H43" s="465" t="s">
        <v>56</v>
      </c>
      <c r="I43" s="465">
        <v>200</v>
      </c>
      <c r="J43" s="931"/>
      <c r="K43" s="931"/>
      <c r="L43" s="931"/>
      <c r="M43" s="931"/>
      <c r="N43" s="927"/>
      <c r="O43" s="927"/>
      <c r="P43" s="927"/>
      <c r="Q43" s="931"/>
      <c r="R43" s="931"/>
    </row>
    <row r="44" spans="1:18" ht="63.75" customHeight="1" x14ac:dyDescent="0.25">
      <c r="A44" s="859">
        <v>14</v>
      </c>
      <c r="B44" s="871">
        <v>1</v>
      </c>
      <c r="C44" s="871">
        <v>4</v>
      </c>
      <c r="D44" s="871">
        <v>2</v>
      </c>
      <c r="E44" s="859" t="s">
        <v>2784</v>
      </c>
      <c r="F44" s="1205" t="s">
        <v>2783</v>
      </c>
      <c r="G44" s="930" t="s">
        <v>44</v>
      </c>
      <c r="H44" s="490" t="s">
        <v>204</v>
      </c>
      <c r="I44" s="490">
        <v>1</v>
      </c>
      <c r="J44" s="859" t="s">
        <v>2774</v>
      </c>
      <c r="K44" s="859"/>
      <c r="L44" s="859" t="s">
        <v>43</v>
      </c>
      <c r="M44" s="859"/>
      <c r="N44" s="868">
        <v>23000</v>
      </c>
      <c r="O44" s="868"/>
      <c r="P44" s="868">
        <v>23000</v>
      </c>
      <c r="Q44" s="859" t="s">
        <v>2773</v>
      </c>
      <c r="R44" s="859" t="s">
        <v>2772</v>
      </c>
    </row>
    <row r="45" spans="1:18" ht="58.5" customHeight="1" x14ac:dyDescent="0.25">
      <c r="A45" s="861"/>
      <c r="B45" s="858"/>
      <c r="C45" s="858"/>
      <c r="D45" s="858"/>
      <c r="E45" s="861"/>
      <c r="F45" s="1206"/>
      <c r="G45" s="931"/>
      <c r="H45" s="490" t="s">
        <v>693</v>
      </c>
      <c r="I45" s="490">
        <v>30</v>
      </c>
      <c r="J45" s="861"/>
      <c r="K45" s="861"/>
      <c r="L45" s="861"/>
      <c r="M45" s="861"/>
      <c r="N45" s="869"/>
      <c r="O45" s="869"/>
      <c r="P45" s="869"/>
      <c r="Q45" s="861"/>
      <c r="R45" s="861"/>
    </row>
    <row r="46" spans="1:18" ht="89.25" customHeight="1" x14ac:dyDescent="0.25">
      <c r="A46" s="871">
        <v>15</v>
      </c>
      <c r="B46" s="871">
        <v>1</v>
      </c>
      <c r="C46" s="871">
        <v>4</v>
      </c>
      <c r="D46" s="871">
        <v>2</v>
      </c>
      <c r="E46" s="859" t="s">
        <v>2782</v>
      </c>
      <c r="F46" s="1199" t="s">
        <v>2781</v>
      </c>
      <c r="G46" s="490" t="s">
        <v>1116</v>
      </c>
      <c r="H46" s="490" t="s">
        <v>229</v>
      </c>
      <c r="I46" s="490">
        <v>1</v>
      </c>
      <c r="J46" s="859" t="s">
        <v>2774</v>
      </c>
      <c r="K46" s="871"/>
      <c r="L46" s="871" t="s">
        <v>45</v>
      </c>
      <c r="M46" s="871"/>
      <c r="N46" s="855">
        <v>30000</v>
      </c>
      <c r="O46" s="855"/>
      <c r="P46" s="855">
        <v>30000</v>
      </c>
      <c r="Q46" s="859" t="s">
        <v>2773</v>
      </c>
      <c r="R46" s="859" t="s">
        <v>2772</v>
      </c>
    </row>
    <row r="47" spans="1:18" ht="84.75" customHeight="1" x14ac:dyDescent="0.25">
      <c r="A47" s="857"/>
      <c r="B47" s="857"/>
      <c r="C47" s="857"/>
      <c r="D47" s="857"/>
      <c r="E47" s="860"/>
      <c r="F47" s="1200"/>
      <c r="G47" s="930" t="s">
        <v>44</v>
      </c>
      <c r="H47" s="490" t="s">
        <v>204</v>
      </c>
      <c r="I47" s="490">
        <v>3</v>
      </c>
      <c r="J47" s="860"/>
      <c r="K47" s="857"/>
      <c r="L47" s="857"/>
      <c r="M47" s="857"/>
      <c r="N47" s="856"/>
      <c r="O47" s="856"/>
      <c r="P47" s="856"/>
      <c r="Q47" s="860"/>
      <c r="R47" s="860"/>
    </row>
    <row r="48" spans="1:18" ht="99" customHeight="1" x14ac:dyDescent="0.25">
      <c r="A48" s="858"/>
      <c r="B48" s="858"/>
      <c r="C48" s="858"/>
      <c r="D48" s="858"/>
      <c r="E48" s="861"/>
      <c r="F48" s="1198"/>
      <c r="G48" s="931"/>
      <c r="H48" s="490" t="s">
        <v>1292</v>
      </c>
      <c r="I48" s="490">
        <v>88</v>
      </c>
      <c r="J48" s="861"/>
      <c r="K48" s="858"/>
      <c r="L48" s="858"/>
      <c r="M48" s="858"/>
      <c r="N48" s="881"/>
      <c r="O48" s="881"/>
      <c r="P48" s="881"/>
      <c r="Q48" s="861"/>
      <c r="R48" s="861"/>
    </row>
    <row r="49" spans="1:18" ht="72" customHeight="1" x14ac:dyDescent="0.25">
      <c r="A49" s="871">
        <v>16</v>
      </c>
      <c r="B49" s="871">
        <v>1</v>
      </c>
      <c r="C49" s="871">
        <v>4</v>
      </c>
      <c r="D49" s="871">
        <v>2</v>
      </c>
      <c r="E49" s="871" t="s">
        <v>2780</v>
      </c>
      <c r="F49" s="1199" t="s">
        <v>2779</v>
      </c>
      <c r="G49" s="463" t="s">
        <v>57</v>
      </c>
      <c r="H49" s="463" t="s">
        <v>58</v>
      </c>
      <c r="I49" s="463">
        <v>1</v>
      </c>
      <c r="J49" s="859" t="s">
        <v>2778</v>
      </c>
      <c r="K49" s="1201"/>
      <c r="L49" s="871" t="s">
        <v>45</v>
      </c>
      <c r="M49" s="871"/>
      <c r="N49" s="855">
        <v>58000</v>
      </c>
      <c r="O49" s="855"/>
      <c r="P49" s="855">
        <v>58000</v>
      </c>
      <c r="Q49" s="859" t="s">
        <v>2773</v>
      </c>
      <c r="R49" s="859" t="s">
        <v>2772</v>
      </c>
    </row>
    <row r="50" spans="1:18" ht="58.5" customHeight="1" x14ac:dyDescent="0.25">
      <c r="A50" s="857"/>
      <c r="B50" s="857"/>
      <c r="C50" s="857"/>
      <c r="D50" s="857"/>
      <c r="E50" s="857"/>
      <c r="F50" s="1200"/>
      <c r="G50" s="871" t="s">
        <v>55</v>
      </c>
      <c r="H50" s="463" t="s">
        <v>194</v>
      </c>
      <c r="I50" s="463">
        <v>1</v>
      </c>
      <c r="J50" s="860"/>
      <c r="K50" s="1202"/>
      <c r="L50" s="857"/>
      <c r="M50" s="857"/>
      <c r="N50" s="856"/>
      <c r="O50" s="856"/>
      <c r="P50" s="856"/>
      <c r="Q50" s="860"/>
      <c r="R50" s="860"/>
    </row>
    <row r="51" spans="1:18" ht="69" customHeight="1" x14ac:dyDescent="0.25">
      <c r="A51" s="857"/>
      <c r="B51" s="857"/>
      <c r="C51" s="857"/>
      <c r="D51" s="857"/>
      <c r="E51" s="857"/>
      <c r="F51" s="1200"/>
      <c r="G51" s="858"/>
      <c r="H51" s="464" t="s">
        <v>2777</v>
      </c>
      <c r="I51" s="574">
        <v>1000</v>
      </c>
      <c r="J51" s="860"/>
      <c r="K51" s="1202"/>
      <c r="L51" s="857"/>
      <c r="M51" s="857"/>
      <c r="N51" s="856"/>
      <c r="O51" s="856"/>
      <c r="P51" s="856"/>
      <c r="Q51" s="860"/>
      <c r="R51" s="860"/>
    </row>
    <row r="52" spans="1:18" ht="57" customHeight="1" x14ac:dyDescent="0.25">
      <c r="A52" s="858"/>
      <c r="B52" s="858"/>
      <c r="C52" s="858"/>
      <c r="D52" s="858"/>
      <c r="E52" s="858"/>
      <c r="F52" s="1198"/>
      <c r="G52" s="463" t="s">
        <v>1116</v>
      </c>
      <c r="H52" s="463" t="s">
        <v>229</v>
      </c>
      <c r="I52" s="463">
        <v>5</v>
      </c>
      <c r="J52" s="861"/>
      <c r="K52" s="1203"/>
      <c r="L52" s="858"/>
      <c r="M52" s="858"/>
      <c r="N52" s="881"/>
      <c r="O52" s="881"/>
      <c r="P52" s="881"/>
      <c r="Q52" s="861"/>
      <c r="R52" s="861"/>
    </row>
    <row r="53" spans="1:18" ht="60" customHeight="1" x14ac:dyDescent="0.25">
      <c r="A53" s="859">
        <v>17</v>
      </c>
      <c r="B53" s="871">
        <v>1</v>
      </c>
      <c r="C53" s="871">
        <v>4</v>
      </c>
      <c r="D53" s="871">
        <v>2</v>
      </c>
      <c r="E53" s="871" t="s">
        <v>2776</v>
      </c>
      <c r="F53" s="1199" t="s">
        <v>2775</v>
      </c>
      <c r="G53" s="930" t="s">
        <v>44</v>
      </c>
      <c r="H53" s="490" t="s">
        <v>204</v>
      </c>
      <c r="I53" s="463">
        <v>1</v>
      </c>
      <c r="J53" s="859" t="s">
        <v>2774</v>
      </c>
      <c r="K53" s="871"/>
      <c r="L53" s="859" t="s">
        <v>38</v>
      </c>
      <c r="M53" s="871"/>
      <c r="N53" s="868">
        <v>33000</v>
      </c>
      <c r="O53" s="871"/>
      <c r="P53" s="868">
        <v>33000</v>
      </c>
      <c r="Q53" s="859" t="s">
        <v>2773</v>
      </c>
      <c r="R53" s="859" t="s">
        <v>2772</v>
      </c>
    </row>
    <row r="54" spans="1:18" ht="54.75" customHeight="1" x14ac:dyDescent="0.25">
      <c r="A54" s="861"/>
      <c r="B54" s="858"/>
      <c r="C54" s="858"/>
      <c r="D54" s="858"/>
      <c r="E54" s="858"/>
      <c r="F54" s="1204"/>
      <c r="G54" s="931"/>
      <c r="H54" s="490" t="s">
        <v>693</v>
      </c>
      <c r="I54" s="463">
        <v>30</v>
      </c>
      <c r="J54" s="861"/>
      <c r="K54" s="858"/>
      <c r="L54" s="861"/>
      <c r="M54" s="858"/>
      <c r="N54" s="869"/>
      <c r="O54" s="858"/>
      <c r="P54" s="869"/>
      <c r="Q54" s="861"/>
      <c r="R54" s="861"/>
    </row>
    <row r="55" spans="1:18" x14ac:dyDescent="0.25">
      <c r="A55" s="300"/>
      <c r="B55" s="300"/>
      <c r="C55" s="300"/>
      <c r="D55" s="300"/>
      <c r="E55" s="300"/>
      <c r="F55" s="303"/>
      <c r="G55" s="300"/>
      <c r="H55" s="300"/>
      <c r="I55" s="300"/>
      <c r="J55" s="300"/>
      <c r="K55" s="300"/>
      <c r="L55" s="300"/>
      <c r="M55" s="302"/>
      <c r="N55" s="302"/>
      <c r="O55" s="302"/>
      <c r="P55" s="301"/>
      <c r="Q55" s="300"/>
      <c r="R55" s="300"/>
    </row>
    <row r="56" spans="1:18" ht="15.75" x14ac:dyDescent="0.25">
      <c r="M56" s="903"/>
      <c r="N56" s="904" t="s">
        <v>35</v>
      </c>
      <c r="O56" s="904"/>
      <c r="P56" s="904"/>
    </row>
    <row r="57" spans="1:18" x14ac:dyDescent="0.25">
      <c r="M57" s="903"/>
      <c r="N57" s="194" t="s">
        <v>36</v>
      </c>
      <c r="O57" s="903" t="s">
        <v>37</v>
      </c>
      <c r="P57" s="903"/>
    </row>
    <row r="58" spans="1:18" x14ac:dyDescent="0.25">
      <c r="M58" s="903"/>
      <c r="N58" s="194"/>
      <c r="O58" s="194">
        <v>2020</v>
      </c>
      <c r="P58" s="194">
        <v>2021</v>
      </c>
    </row>
    <row r="59" spans="1:18" x14ac:dyDescent="0.25">
      <c r="M59" s="194" t="s">
        <v>2931</v>
      </c>
      <c r="N59" s="56">
        <v>17</v>
      </c>
      <c r="O59" s="109">
        <f>O12+O14+O17+O21+O27+O29+O30+O31+O34</f>
        <v>400000</v>
      </c>
      <c r="P59" s="109">
        <f>P7+P8+P14+P27+P34+P37+P41+P44+P46+P49+P53</f>
        <v>1068400</v>
      </c>
      <c r="Q59" s="2"/>
    </row>
    <row r="60" spans="1:18" x14ac:dyDescent="0.25">
      <c r="O60" s="2"/>
      <c r="P60" s="299"/>
    </row>
  </sheetData>
  <mergeCells count="236">
    <mergeCell ref="Q4:Q5"/>
    <mergeCell ref="R4:R5"/>
    <mergeCell ref="M4:N4"/>
    <mergeCell ref="O4:P4"/>
    <mergeCell ref="C4:C5"/>
    <mergeCell ref="D4:D5"/>
    <mergeCell ref="G4:G5"/>
    <mergeCell ref="H4:I4"/>
    <mergeCell ref="J4:J5"/>
    <mergeCell ref="K4:L4"/>
    <mergeCell ref="L14:L16"/>
    <mergeCell ref="M14:M16"/>
    <mergeCell ref="N17:N20"/>
    <mergeCell ref="N14:N16"/>
    <mergeCell ref="M17:M20"/>
    <mergeCell ref="L17:L20"/>
    <mergeCell ref="A4:A5"/>
    <mergeCell ref="B4:B5"/>
    <mergeCell ref="E4:E5"/>
    <mergeCell ref="F4:F5"/>
    <mergeCell ref="A8:A11"/>
    <mergeCell ref="B8:B11"/>
    <mergeCell ref="C8:C11"/>
    <mergeCell ref="D8:D11"/>
    <mergeCell ref="E8:E11"/>
    <mergeCell ref="F8:F11"/>
    <mergeCell ref="O8:O11"/>
    <mergeCell ref="P8:P11"/>
    <mergeCell ref="Q8:Q11"/>
    <mergeCell ref="R8:R11"/>
    <mergeCell ref="G10:G11"/>
    <mergeCell ref="G8:G9"/>
    <mergeCell ref="J8:J11"/>
    <mergeCell ref="L12:L13"/>
    <mergeCell ref="M12:M13"/>
    <mergeCell ref="N12:N13"/>
    <mergeCell ref="K8:K11"/>
    <mergeCell ref="L8:L11"/>
    <mergeCell ref="M8:M11"/>
    <mergeCell ref="N8:N11"/>
    <mergeCell ref="A12:A13"/>
    <mergeCell ref="B12:B13"/>
    <mergeCell ref="C12:C13"/>
    <mergeCell ref="D12:D13"/>
    <mergeCell ref="E12:E13"/>
    <mergeCell ref="F12:F13"/>
    <mergeCell ref="J12:J13"/>
    <mergeCell ref="K12:K13"/>
    <mergeCell ref="J17:J20"/>
    <mergeCell ref="K17:K20"/>
    <mergeCell ref="A14:A16"/>
    <mergeCell ref="B14:B16"/>
    <mergeCell ref="C14:C16"/>
    <mergeCell ref="D14:D16"/>
    <mergeCell ref="E14:E16"/>
    <mergeCell ref="F14:F16"/>
    <mergeCell ref="A17:A20"/>
    <mergeCell ref="B17:B20"/>
    <mergeCell ref="C17:C20"/>
    <mergeCell ref="D17:D20"/>
    <mergeCell ref="E17:E20"/>
    <mergeCell ref="F17:F20"/>
    <mergeCell ref="P21:P26"/>
    <mergeCell ref="Q21:Q26"/>
    <mergeCell ref="G14:G15"/>
    <mergeCell ref="R21:R26"/>
    <mergeCell ref="O12:O13"/>
    <mergeCell ref="P12:P13"/>
    <mergeCell ref="Q12:Q13"/>
    <mergeCell ref="R12:R13"/>
    <mergeCell ref="J21:J26"/>
    <mergeCell ref="K21:K26"/>
    <mergeCell ref="L21:L26"/>
    <mergeCell ref="M21:M26"/>
    <mergeCell ref="N21:N26"/>
    <mergeCell ref="O21:O26"/>
    <mergeCell ref="O17:O20"/>
    <mergeCell ref="P17:P20"/>
    <mergeCell ref="Q17:Q20"/>
    <mergeCell ref="R17:R20"/>
    <mergeCell ref="O14:O16"/>
    <mergeCell ref="P14:P16"/>
    <mergeCell ref="Q14:Q16"/>
    <mergeCell ref="R14:R16"/>
    <mergeCell ref="J14:J16"/>
    <mergeCell ref="K14:K16"/>
    <mergeCell ref="A21:A26"/>
    <mergeCell ref="B21:B26"/>
    <mergeCell ref="C21:C26"/>
    <mergeCell ref="D21:D26"/>
    <mergeCell ref="E21:E26"/>
    <mergeCell ref="F21:F26"/>
    <mergeCell ref="P31:P33"/>
    <mergeCell ref="Q31:Q33"/>
    <mergeCell ref="R31:R33"/>
    <mergeCell ref="A27:A28"/>
    <mergeCell ref="B27:B28"/>
    <mergeCell ref="C27:C28"/>
    <mergeCell ref="D27:D28"/>
    <mergeCell ref="J31:J33"/>
    <mergeCell ref="K31:K33"/>
    <mergeCell ref="L31:L33"/>
    <mergeCell ref="M31:M33"/>
    <mergeCell ref="N31:N33"/>
    <mergeCell ref="O31:O33"/>
    <mergeCell ref="N27:N28"/>
    <mergeCell ref="O27:O28"/>
    <mergeCell ref="P27:P28"/>
    <mergeCell ref="Q27:Q28"/>
    <mergeCell ref="R27:R28"/>
    <mergeCell ref="A31:A33"/>
    <mergeCell ref="B31:B33"/>
    <mergeCell ref="C31:C33"/>
    <mergeCell ref="D31:D33"/>
    <mergeCell ref="E31:E33"/>
    <mergeCell ref="K34:K36"/>
    <mergeCell ref="L34:L36"/>
    <mergeCell ref="M27:M28"/>
    <mergeCell ref="E27:E28"/>
    <mergeCell ref="F27:F28"/>
    <mergeCell ref="J27:J28"/>
    <mergeCell ref="K27:K28"/>
    <mergeCell ref="L27:L28"/>
    <mergeCell ref="M34:M36"/>
    <mergeCell ref="F31:F33"/>
    <mergeCell ref="N34:N36"/>
    <mergeCell ref="O34:O36"/>
    <mergeCell ref="P34:P36"/>
    <mergeCell ref="Q34:Q36"/>
    <mergeCell ref="R34:R36"/>
    <mergeCell ref="A34:A36"/>
    <mergeCell ref="B34:B36"/>
    <mergeCell ref="C34:C36"/>
    <mergeCell ref="K41:K43"/>
    <mergeCell ref="L41:L43"/>
    <mergeCell ref="M41:M43"/>
    <mergeCell ref="N41:N43"/>
    <mergeCell ref="O41:O43"/>
    <mergeCell ref="P41:P43"/>
    <mergeCell ref="P37:P40"/>
    <mergeCell ref="Q37:Q40"/>
    <mergeCell ref="R37:R40"/>
    <mergeCell ref="K37:K40"/>
    <mergeCell ref="L37:L40"/>
    <mergeCell ref="M37:M40"/>
    <mergeCell ref="N37:N40"/>
    <mergeCell ref="O37:O40"/>
    <mergeCell ref="Q41:Q43"/>
    <mergeCell ref="R41:R43"/>
    <mergeCell ref="G42:G43"/>
    <mergeCell ref="D34:D36"/>
    <mergeCell ref="E34:E36"/>
    <mergeCell ref="F34:F36"/>
    <mergeCell ref="J34:J36"/>
    <mergeCell ref="J37:J40"/>
    <mergeCell ref="A41:A43"/>
    <mergeCell ref="B41:B43"/>
    <mergeCell ref="C41:C43"/>
    <mergeCell ref="D41:D43"/>
    <mergeCell ref="E41:E43"/>
    <mergeCell ref="F41:F43"/>
    <mergeCell ref="J41:J43"/>
    <mergeCell ref="A37:A40"/>
    <mergeCell ref="B37:B40"/>
    <mergeCell ref="C37:C40"/>
    <mergeCell ref="D37:D40"/>
    <mergeCell ref="E37:E40"/>
    <mergeCell ref="F37:F40"/>
    <mergeCell ref="G37:G38"/>
    <mergeCell ref="Q44:Q45"/>
    <mergeCell ref="R44:R45"/>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M46:M48"/>
    <mergeCell ref="N46:N48"/>
    <mergeCell ref="O46:O48"/>
    <mergeCell ref="P46:P48"/>
    <mergeCell ref="Q46:Q48"/>
    <mergeCell ref="R46:R48"/>
    <mergeCell ref="A49:A52"/>
    <mergeCell ref="B49:B52"/>
    <mergeCell ref="C49:C52"/>
    <mergeCell ref="D49:D52"/>
    <mergeCell ref="A46:A48"/>
    <mergeCell ref="B46:B48"/>
    <mergeCell ref="C46:C48"/>
    <mergeCell ref="D46:D48"/>
    <mergeCell ref="E46:E48"/>
    <mergeCell ref="F46:F48"/>
    <mergeCell ref="J46:J48"/>
    <mergeCell ref="K46:K48"/>
    <mergeCell ref="L46:L48"/>
    <mergeCell ref="G47:G48"/>
    <mergeCell ref="Q49:Q52"/>
    <mergeCell ref="R49:R52"/>
    <mergeCell ref="G50:G51"/>
    <mergeCell ref="E49:E52"/>
    <mergeCell ref="A53:A54"/>
    <mergeCell ref="B53:B54"/>
    <mergeCell ref="C53:C54"/>
    <mergeCell ref="D53:D54"/>
    <mergeCell ref="E53:E54"/>
    <mergeCell ref="N53:N54"/>
    <mergeCell ref="O53:O54"/>
    <mergeCell ref="P53:P54"/>
    <mergeCell ref="Q53:Q54"/>
    <mergeCell ref="F53:F54"/>
    <mergeCell ref="G53:G54"/>
    <mergeCell ref="J53:J54"/>
    <mergeCell ref="K53:K54"/>
    <mergeCell ref="L53:L54"/>
    <mergeCell ref="M53:M54"/>
    <mergeCell ref="F49:F52"/>
    <mergeCell ref="J49:J52"/>
    <mergeCell ref="K49:K52"/>
    <mergeCell ref="M56:M58"/>
    <mergeCell ref="N56:P56"/>
    <mergeCell ref="O57:P57"/>
    <mergeCell ref="R53:R54"/>
    <mergeCell ref="N49:N52"/>
    <mergeCell ref="O49:O52"/>
    <mergeCell ref="P49:P52"/>
    <mergeCell ref="L49:L52"/>
    <mergeCell ref="M49:M5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8302-6D1D-48B4-8C71-40B94B724911}">
  <dimension ref="A2:S41"/>
  <sheetViews>
    <sheetView tabSelected="1" topLeftCell="A34" zoomScale="70" zoomScaleNormal="70" workbookViewId="0">
      <selection activeCell="J55" sqref="J55"/>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2.285156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2912</v>
      </c>
    </row>
    <row r="3" spans="1:19" x14ac:dyDescent="0.25">
      <c r="M3" s="2"/>
      <c r="N3" s="2"/>
      <c r="O3" s="2"/>
      <c r="P3" s="2"/>
    </row>
    <row r="4" spans="1:19" s="4" customFormat="1" ht="42.7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171" t="s">
        <v>14</v>
      </c>
      <c r="I5" s="171" t="s">
        <v>15</v>
      </c>
      <c r="J5" s="627"/>
      <c r="K5" s="173">
        <v>2020</v>
      </c>
      <c r="L5" s="173">
        <v>2021</v>
      </c>
      <c r="M5" s="5">
        <v>2020</v>
      </c>
      <c r="N5" s="5">
        <v>2021</v>
      </c>
      <c r="O5" s="5">
        <v>2020</v>
      </c>
      <c r="P5" s="5">
        <v>2021</v>
      </c>
      <c r="Q5" s="627"/>
      <c r="R5" s="629"/>
      <c r="S5" s="3"/>
    </row>
    <row r="6" spans="1:19" s="4" customFormat="1" ht="15" customHeight="1" x14ac:dyDescent="0.2">
      <c r="A6" s="172" t="s">
        <v>16</v>
      </c>
      <c r="B6" s="171" t="s">
        <v>17</v>
      </c>
      <c r="C6" s="171" t="s">
        <v>18</v>
      </c>
      <c r="D6" s="171" t="s">
        <v>19</v>
      </c>
      <c r="E6" s="172" t="s">
        <v>20</v>
      </c>
      <c r="F6" s="172" t="s">
        <v>21</v>
      </c>
      <c r="G6" s="172" t="s">
        <v>22</v>
      </c>
      <c r="H6" s="171" t="s">
        <v>23</v>
      </c>
      <c r="I6" s="171" t="s">
        <v>24</v>
      </c>
      <c r="J6" s="172" t="s">
        <v>25</v>
      </c>
      <c r="K6" s="173" t="s">
        <v>26</v>
      </c>
      <c r="L6" s="173" t="s">
        <v>27</v>
      </c>
      <c r="M6" s="174" t="s">
        <v>28</v>
      </c>
      <c r="N6" s="174" t="s">
        <v>29</v>
      </c>
      <c r="O6" s="174" t="s">
        <v>30</v>
      </c>
      <c r="P6" s="174" t="s">
        <v>31</v>
      </c>
      <c r="Q6" s="172" t="s">
        <v>32</v>
      </c>
      <c r="R6" s="171" t="s">
        <v>33</v>
      </c>
      <c r="S6" s="3"/>
    </row>
    <row r="7" spans="1:19" s="183" customFormat="1" ht="57" customHeight="1" x14ac:dyDescent="0.25">
      <c r="A7" s="871">
        <v>1</v>
      </c>
      <c r="B7" s="871">
        <v>1</v>
      </c>
      <c r="C7" s="871">
        <v>4</v>
      </c>
      <c r="D7" s="859">
        <v>2</v>
      </c>
      <c r="E7" s="859" t="s">
        <v>2895</v>
      </c>
      <c r="F7" s="859" t="s">
        <v>2894</v>
      </c>
      <c r="G7" s="1222" t="s">
        <v>2842</v>
      </c>
      <c r="H7" s="464" t="s">
        <v>2841</v>
      </c>
      <c r="I7" s="464">
        <v>1</v>
      </c>
      <c r="J7" s="1222" t="s">
        <v>2840</v>
      </c>
      <c r="K7" s="862" t="s">
        <v>38</v>
      </c>
      <c r="L7" s="859"/>
      <c r="M7" s="868">
        <v>65246.71</v>
      </c>
      <c r="N7" s="859"/>
      <c r="O7" s="868">
        <v>65246.71</v>
      </c>
      <c r="P7" s="859"/>
      <c r="Q7" s="859" t="s">
        <v>2832</v>
      </c>
      <c r="R7" s="859" t="s">
        <v>2893</v>
      </c>
    </row>
    <row r="8" spans="1:19" s="8" customFormat="1" ht="130.5" customHeight="1" x14ac:dyDescent="0.25">
      <c r="A8" s="858"/>
      <c r="B8" s="858"/>
      <c r="C8" s="858"/>
      <c r="D8" s="861"/>
      <c r="E8" s="861"/>
      <c r="F8" s="861"/>
      <c r="G8" s="1223"/>
      <c r="H8" s="464" t="s">
        <v>2892</v>
      </c>
      <c r="I8" s="474" t="s">
        <v>2767</v>
      </c>
      <c r="J8" s="1223"/>
      <c r="K8" s="864"/>
      <c r="L8" s="861"/>
      <c r="M8" s="861"/>
      <c r="N8" s="861"/>
      <c r="O8" s="861"/>
      <c r="P8" s="861"/>
      <c r="Q8" s="861"/>
      <c r="R8" s="861"/>
    </row>
    <row r="9" spans="1:19" ht="168.75" customHeight="1" x14ac:dyDescent="0.25">
      <c r="A9" s="463">
        <v>2</v>
      </c>
      <c r="B9" s="463">
        <v>1</v>
      </c>
      <c r="C9" s="463">
        <v>4</v>
      </c>
      <c r="D9" s="463">
        <v>2</v>
      </c>
      <c r="E9" s="484" t="s">
        <v>2891</v>
      </c>
      <c r="F9" s="576" t="s">
        <v>2890</v>
      </c>
      <c r="G9" s="464" t="s">
        <v>1312</v>
      </c>
      <c r="H9" s="484" t="s">
        <v>56</v>
      </c>
      <c r="I9" s="464">
        <v>30</v>
      </c>
      <c r="J9" s="484" t="s">
        <v>2889</v>
      </c>
      <c r="K9" s="463"/>
      <c r="L9" s="463" t="s">
        <v>38</v>
      </c>
      <c r="M9" s="462"/>
      <c r="N9" s="462">
        <v>30000</v>
      </c>
      <c r="O9" s="462"/>
      <c r="P9" s="462">
        <v>30000</v>
      </c>
      <c r="Q9" s="464" t="s">
        <v>2832</v>
      </c>
      <c r="R9" s="464" t="s">
        <v>2888</v>
      </c>
    </row>
    <row r="10" spans="1:19" ht="63" customHeight="1" x14ac:dyDescent="0.25">
      <c r="A10" s="859">
        <v>3</v>
      </c>
      <c r="B10" s="859">
        <v>1</v>
      </c>
      <c r="C10" s="859">
        <v>4</v>
      </c>
      <c r="D10" s="859">
        <v>5</v>
      </c>
      <c r="E10" s="859" t="s">
        <v>2887</v>
      </c>
      <c r="F10" s="1199" t="s">
        <v>2886</v>
      </c>
      <c r="G10" s="859" t="s">
        <v>2973</v>
      </c>
      <c r="H10" s="484" t="s">
        <v>1001</v>
      </c>
      <c r="I10" s="463">
        <v>1</v>
      </c>
      <c r="J10" s="859" t="s">
        <v>2885</v>
      </c>
      <c r="K10" s="859" t="s">
        <v>2884</v>
      </c>
      <c r="L10" s="859"/>
      <c r="M10" s="868">
        <v>61270.77</v>
      </c>
      <c r="N10" s="859"/>
      <c r="O10" s="868">
        <v>61270.77</v>
      </c>
      <c r="P10" s="859"/>
      <c r="Q10" s="859" t="s">
        <v>2832</v>
      </c>
      <c r="R10" s="859" t="s">
        <v>2856</v>
      </c>
    </row>
    <row r="11" spans="1:19" ht="62.25" customHeight="1" x14ac:dyDescent="0.25">
      <c r="A11" s="860"/>
      <c r="B11" s="860"/>
      <c r="C11" s="860"/>
      <c r="D11" s="860"/>
      <c r="E11" s="860"/>
      <c r="F11" s="1216"/>
      <c r="G11" s="860"/>
      <c r="H11" s="580" t="s">
        <v>56</v>
      </c>
      <c r="I11" s="464">
        <v>50</v>
      </c>
      <c r="J11" s="860"/>
      <c r="K11" s="860"/>
      <c r="L11" s="860"/>
      <c r="M11" s="860"/>
      <c r="N11" s="860"/>
      <c r="O11" s="860"/>
      <c r="P11" s="860"/>
      <c r="Q11" s="860"/>
      <c r="R11" s="860"/>
    </row>
    <row r="12" spans="1:19" ht="365.25" customHeight="1" x14ac:dyDescent="0.25">
      <c r="A12" s="861"/>
      <c r="B12" s="861"/>
      <c r="C12" s="861"/>
      <c r="D12" s="861"/>
      <c r="E12" s="861"/>
      <c r="F12" s="1204"/>
      <c r="G12" s="861"/>
      <c r="H12" s="484" t="s">
        <v>1310</v>
      </c>
      <c r="I12" s="463">
        <v>5</v>
      </c>
      <c r="J12" s="861"/>
      <c r="K12" s="861"/>
      <c r="L12" s="861"/>
      <c r="M12" s="861"/>
      <c r="N12" s="861"/>
      <c r="O12" s="861"/>
      <c r="P12" s="861"/>
      <c r="Q12" s="861"/>
      <c r="R12" s="861"/>
    </row>
    <row r="13" spans="1:19" ht="187.5" customHeight="1" x14ac:dyDescent="0.25">
      <c r="A13" s="464">
        <v>4</v>
      </c>
      <c r="B13" s="464">
        <v>1</v>
      </c>
      <c r="C13" s="464">
        <v>4</v>
      </c>
      <c r="D13" s="464">
        <v>2</v>
      </c>
      <c r="E13" s="484" t="s">
        <v>2883</v>
      </c>
      <c r="F13" s="484" t="s">
        <v>2882</v>
      </c>
      <c r="G13" s="464" t="s">
        <v>1312</v>
      </c>
      <c r="H13" s="464" t="s">
        <v>56</v>
      </c>
      <c r="I13" s="464">
        <v>35</v>
      </c>
      <c r="J13" s="464" t="s">
        <v>2853</v>
      </c>
      <c r="K13" s="464" t="s">
        <v>38</v>
      </c>
      <c r="L13" s="575"/>
      <c r="M13" s="466">
        <v>43000</v>
      </c>
      <c r="N13" s="575"/>
      <c r="O13" s="466">
        <v>43000</v>
      </c>
      <c r="P13" s="577"/>
      <c r="Q13" s="464" t="s">
        <v>2832</v>
      </c>
      <c r="R13" s="464" t="s">
        <v>2836</v>
      </c>
    </row>
    <row r="14" spans="1:19" ht="214.5" customHeight="1" x14ac:dyDescent="0.25">
      <c r="A14" s="464">
        <v>5</v>
      </c>
      <c r="B14" s="464">
        <v>1</v>
      </c>
      <c r="C14" s="464">
        <v>4</v>
      </c>
      <c r="D14" s="464">
        <v>2</v>
      </c>
      <c r="E14" s="464" t="s">
        <v>2881</v>
      </c>
      <c r="F14" s="484" t="s">
        <v>2880</v>
      </c>
      <c r="G14" s="464" t="s">
        <v>2879</v>
      </c>
      <c r="H14" s="464" t="s">
        <v>983</v>
      </c>
      <c r="I14" s="463">
        <v>1</v>
      </c>
      <c r="J14" s="464" t="s">
        <v>2878</v>
      </c>
      <c r="K14" s="464"/>
      <c r="L14" s="469" t="s">
        <v>38</v>
      </c>
      <c r="M14" s="466"/>
      <c r="N14" s="466">
        <v>20000</v>
      </c>
      <c r="O14" s="466"/>
      <c r="P14" s="466">
        <v>20000</v>
      </c>
      <c r="Q14" s="464" t="s">
        <v>2832</v>
      </c>
      <c r="R14" s="464" t="s">
        <v>2836</v>
      </c>
    </row>
    <row r="15" spans="1:19" ht="312.75" customHeight="1" x14ac:dyDescent="0.25">
      <c r="A15" s="464">
        <v>6</v>
      </c>
      <c r="B15" s="464">
        <v>1</v>
      </c>
      <c r="C15" s="464">
        <v>4</v>
      </c>
      <c r="D15" s="464">
        <v>2</v>
      </c>
      <c r="E15" s="464" t="s">
        <v>2877</v>
      </c>
      <c r="F15" s="484" t="s">
        <v>2876</v>
      </c>
      <c r="G15" s="464" t="s">
        <v>2871</v>
      </c>
      <c r="H15" s="464" t="s">
        <v>1310</v>
      </c>
      <c r="I15" s="463">
        <v>1</v>
      </c>
      <c r="J15" s="464" t="s">
        <v>2875</v>
      </c>
      <c r="K15" s="464"/>
      <c r="L15" s="469" t="s">
        <v>34</v>
      </c>
      <c r="M15" s="466"/>
      <c r="N15" s="466">
        <v>20000</v>
      </c>
      <c r="O15" s="466"/>
      <c r="P15" s="466">
        <v>20000</v>
      </c>
      <c r="Q15" s="464" t="s">
        <v>2832</v>
      </c>
      <c r="R15" s="464" t="s">
        <v>2874</v>
      </c>
    </row>
    <row r="16" spans="1:19" ht="279" customHeight="1" x14ac:dyDescent="0.25">
      <c r="A16" s="464">
        <v>7</v>
      </c>
      <c r="B16" s="464">
        <v>1</v>
      </c>
      <c r="C16" s="464">
        <v>4</v>
      </c>
      <c r="D16" s="464">
        <v>2</v>
      </c>
      <c r="E16" s="464" t="s">
        <v>2873</v>
      </c>
      <c r="F16" s="484" t="s">
        <v>2872</v>
      </c>
      <c r="G16" s="464" t="s">
        <v>2871</v>
      </c>
      <c r="H16" s="464" t="s">
        <v>1310</v>
      </c>
      <c r="I16" s="463">
        <v>1</v>
      </c>
      <c r="J16" s="464" t="s">
        <v>2870</v>
      </c>
      <c r="K16" s="463" t="s">
        <v>34</v>
      </c>
      <c r="L16" s="469"/>
      <c r="M16" s="466"/>
      <c r="N16" s="466">
        <v>20000</v>
      </c>
      <c r="O16" s="466"/>
      <c r="P16" s="466">
        <v>20000</v>
      </c>
      <c r="Q16" s="464" t="s">
        <v>2832</v>
      </c>
      <c r="R16" s="464" t="s">
        <v>2831</v>
      </c>
    </row>
    <row r="17" spans="1:18" ht="78.75" customHeight="1" x14ac:dyDescent="0.25">
      <c r="A17" s="859">
        <v>8</v>
      </c>
      <c r="B17" s="859">
        <v>1</v>
      </c>
      <c r="C17" s="859">
        <v>4</v>
      </c>
      <c r="D17" s="859">
        <v>2</v>
      </c>
      <c r="E17" s="859" t="s">
        <v>2869</v>
      </c>
      <c r="F17" s="1217" t="s">
        <v>2868</v>
      </c>
      <c r="G17" s="859" t="s">
        <v>2974</v>
      </c>
      <c r="H17" s="464" t="s">
        <v>56</v>
      </c>
      <c r="I17" s="463">
        <v>15</v>
      </c>
      <c r="J17" s="859" t="s">
        <v>2867</v>
      </c>
      <c r="K17" s="859" t="s">
        <v>38</v>
      </c>
      <c r="L17" s="862"/>
      <c r="M17" s="868">
        <v>61183.81</v>
      </c>
      <c r="N17" s="1221"/>
      <c r="O17" s="868">
        <v>61183.81</v>
      </c>
      <c r="P17" s="1221"/>
      <c r="Q17" s="859" t="s">
        <v>2832</v>
      </c>
      <c r="R17" s="859" t="s">
        <v>2866</v>
      </c>
    </row>
    <row r="18" spans="1:18" ht="240.75" customHeight="1" x14ac:dyDescent="0.25">
      <c r="A18" s="861"/>
      <c r="B18" s="861"/>
      <c r="C18" s="861"/>
      <c r="D18" s="861"/>
      <c r="E18" s="861"/>
      <c r="F18" s="1220"/>
      <c r="G18" s="861"/>
      <c r="H18" s="463" t="s">
        <v>1310</v>
      </c>
      <c r="I18" s="463">
        <v>1</v>
      </c>
      <c r="J18" s="861"/>
      <c r="K18" s="861"/>
      <c r="L18" s="861"/>
      <c r="M18" s="861"/>
      <c r="N18" s="861"/>
      <c r="O18" s="861"/>
      <c r="P18" s="861"/>
      <c r="Q18" s="861"/>
      <c r="R18" s="861"/>
    </row>
    <row r="19" spans="1:18" ht="51.75" customHeight="1" x14ac:dyDescent="0.25">
      <c r="A19" s="859">
        <v>9</v>
      </c>
      <c r="B19" s="859">
        <v>1</v>
      </c>
      <c r="C19" s="871">
        <v>4</v>
      </c>
      <c r="D19" s="859">
        <v>2</v>
      </c>
      <c r="E19" s="859" t="s">
        <v>1711</v>
      </c>
      <c r="F19" s="859" t="s">
        <v>2865</v>
      </c>
      <c r="G19" s="859" t="s">
        <v>457</v>
      </c>
      <c r="H19" s="465" t="s">
        <v>1318</v>
      </c>
      <c r="I19" s="465">
        <v>2</v>
      </c>
      <c r="J19" s="930" t="s">
        <v>2833</v>
      </c>
      <c r="K19" s="930" t="s">
        <v>38</v>
      </c>
      <c r="L19" s="930"/>
      <c r="M19" s="926">
        <v>25300</v>
      </c>
      <c r="N19" s="926"/>
      <c r="O19" s="926">
        <v>25300</v>
      </c>
      <c r="P19" s="926"/>
      <c r="Q19" s="930" t="s">
        <v>2832</v>
      </c>
      <c r="R19" s="930" t="s">
        <v>2831</v>
      </c>
    </row>
    <row r="20" spans="1:18" ht="38.25" customHeight="1" x14ac:dyDescent="0.25">
      <c r="A20" s="860"/>
      <c r="B20" s="860"/>
      <c r="C20" s="857"/>
      <c r="D20" s="860"/>
      <c r="E20" s="860"/>
      <c r="F20" s="860"/>
      <c r="G20" s="861"/>
      <c r="H20" s="465" t="s">
        <v>693</v>
      </c>
      <c r="I20" s="465">
        <v>80</v>
      </c>
      <c r="J20" s="936"/>
      <c r="K20" s="936"/>
      <c r="L20" s="936"/>
      <c r="M20" s="937"/>
      <c r="N20" s="937"/>
      <c r="O20" s="937"/>
      <c r="P20" s="937"/>
      <c r="Q20" s="936"/>
      <c r="R20" s="936"/>
    </row>
    <row r="21" spans="1:18" ht="180.75" customHeight="1" x14ac:dyDescent="0.25">
      <c r="A21" s="861"/>
      <c r="B21" s="861"/>
      <c r="C21" s="858"/>
      <c r="D21" s="861"/>
      <c r="E21" s="861"/>
      <c r="F21" s="861"/>
      <c r="G21" s="463" t="s">
        <v>1345</v>
      </c>
      <c r="H21" s="463" t="s">
        <v>991</v>
      </c>
      <c r="I21" s="463">
        <v>1</v>
      </c>
      <c r="J21" s="931"/>
      <c r="K21" s="931"/>
      <c r="L21" s="931"/>
      <c r="M21" s="927"/>
      <c r="N21" s="927"/>
      <c r="O21" s="927"/>
      <c r="P21" s="927"/>
      <c r="Q21" s="931"/>
      <c r="R21" s="931"/>
    </row>
    <row r="22" spans="1:18" x14ac:dyDescent="0.25">
      <c r="A22" s="859">
        <v>10</v>
      </c>
      <c r="B22" s="859">
        <v>1</v>
      </c>
      <c r="C22" s="871">
        <v>4</v>
      </c>
      <c r="D22" s="859">
        <v>2</v>
      </c>
      <c r="E22" s="859" t="s">
        <v>2864</v>
      </c>
      <c r="F22" s="859" t="s">
        <v>2863</v>
      </c>
      <c r="G22" s="859" t="s">
        <v>2858</v>
      </c>
      <c r="H22" s="465" t="s">
        <v>2862</v>
      </c>
      <c r="I22" s="465">
        <v>1</v>
      </c>
      <c r="J22" s="930" t="s">
        <v>2861</v>
      </c>
      <c r="K22" s="930" t="s">
        <v>2857</v>
      </c>
      <c r="L22" s="930"/>
      <c r="M22" s="926">
        <v>6000</v>
      </c>
      <c r="N22" s="926"/>
      <c r="O22" s="926">
        <v>6000</v>
      </c>
      <c r="P22" s="926"/>
      <c r="Q22" s="930" t="s">
        <v>2832</v>
      </c>
      <c r="R22" s="930" t="s">
        <v>2831</v>
      </c>
    </row>
    <row r="23" spans="1:18" ht="91.5" customHeight="1" x14ac:dyDescent="0.25">
      <c r="A23" s="860"/>
      <c r="B23" s="860"/>
      <c r="C23" s="857"/>
      <c r="D23" s="860"/>
      <c r="E23" s="860"/>
      <c r="F23" s="860"/>
      <c r="G23" s="861"/>
      <c r="H23" s="465" t="s">
        <v>693</v>
      </c>
      <c r="I23" s="465">
        <v>50</v>
      </c>
      <c r="J23" s="936"/>
      <c r="K23" s="936"/>
      <c r="L23" s="936"/>
      <c r="M23" s="937"/>
      <c r="N23" s="937"/>
      <c r="O23" s="937"/>
      <c r="P23" s="937"/>
      <c r="Q23" s="936"/>
      <c r="R23" s="936"/>
    </row>
    <row r="24" spans="1:18" ht="54.75" customHeight="1" x14ac:dyDescent="0.25">
      <c r="A24" s="861"/>
      <c r="B24" s="861"/>
      <c r="C24" s="858"/>
      <c r="D24" s="861"/>
      <c r="E24" s="861"/>
      <c r="F24" s="861"/>
      <c r="G24" s="463" t="s">
        <v>1890</v>
      </c>
      <c r="H24" s="463" t="s">
        <v>58</v>
      </c>
      <c r="I24" s="463">
        <v>1</v>
      </c>
      <c r="J24" s="931"/>
      <c r="K24" s="931"/>
      <c r="L24" s="931"/>
      <c r="M24" s="927"/>
      <c r="N24" s="927"/>
      <c r="O24" s="927"/>
      <c r="P24" s="927"/>
      <c r="Q24" s="931"/>
      <c r="R24" s="931"/>
    </row>
    <row r="25" spans="1:18" ht="31.5" customHeight="1" x14ac:dyDescent="0.25">
      <c r="A25" s="871">
        <v>11</v>
      </c>
      <c r="B25" s="871">
        <v>1</v>
      </c>
      <c r="C25" s="871">
        <v>4</v>
      </c>
      <c r="D25" s="871">
        <v>2</v>
      </c>
      <c r="E25" s="859" t="s">
        <v>2860</v>
      </c>
      <c r="F25" s="1199" t="s">
        <v>2859</v>
      </c>
      <c r="G25" s="859" t="s">
        <v>2858</v>
      </c>
      <c r="H25" s="464" t="s">
        <v>983</v>
      </c>
      <c r="I25" s="464">
        <v>2</v>
      </c>
      <c r="J25" s="859" t="s">
        <v>2059</v>
      </c>
      <c r="K25" s="859" t="s">
        <v>2857</v>
      </c>
      <c r="L25" s="859"/>
      <c r="M25" s="855">
        <v>2000</v>
      </c>
      <c r="N25" s="859"/>
      <c r="O25" s="855">
        <v>2000</v>
      </c>
      <c r="P25" s="859"/>
      <c r="Q25" s="859" t="s">
        <v>2832</v>
      </c>
      <c r="R25" s="859" t="s">
        <v>2856</v>
      </c>
    </row>
    <row r="26" spans="1:18" ht="134.25" customHeight="1" x14ac:dyDescent="0.25">
      <c r="A26" s="858"/>
      <c r="B26" s="858"/>
      <c r="C26" s="858"/>
      <c r="D26" s="858"/>
      <c r="E26" s="861"/>
      <c r="F26" s="1204"/>
      <c r="G26" s="861"/>
      <c r="H26" s="464" t="s">
        <v>56</v>
      </c>
      <c r="I26" s="463">
        <v>100</v>
      </c>
      <c r="J26" s="861"/>
      <c r="K26" s="861"/>
      <c r="L26" s="861"/>
      <c r="M26" s="881"/>
      <c r="N26" s="861"/>
      <c r="O26" s="881"/>
      <c r="P26" s="861"/>
      <c r="Q26" s="861"/>
      <c r="R26" s="861"/>
    </row>
    <row r="27" spans="1:18" ht="148.5" customHeight="1" x14ac:dyDescent="0.25">
      <c r="A27" s="464">
        <v>12</v>
      </c>
      <c r="B27" s="464">
        <v>1</v>
      </c>
      <c r="C27" s="464">
        <v>4</v>
      </c>
      <c r="D27" s="464">
        <v>2</v>
      </c>
      <c r="E27" s="484" t="s">
        <v>2855</v>
      </c>
      <c r="F27" s="578" t="s">
        <v>2854</v>
      </c>
      <c r="G27" s="464" t="s">
        <v>1312</v>
      </c>
      <c r="H27" s="464" t="s">
        <v>56</v>
      </c>
      <c r="I27" s="464">
        <v>13</v>
      </c>
      <c r="J27" s="464" t="s">
        <v>2853</v>
      </c>
      <c r="K27" s="464" t="s">
        <v>38</v>
      </c>
      <c r="L27" s="575"/>
      <c r="M27" s="466">
        <v>44160</v>
      </c>
      <c r="N27" s="575"/>
      <c r="O27" s="466">
        <v>44160</v>
      </c>
      <c r="P27" s="577"/>
      <c r="Q27" s="464" t="s">
        <v>2832</v>
      </c>
      <c r="R27" s="464" t="s">
        <v>2836</v>
      </c>
    </row>
    <row r="28" spans="1:18" ht="222" customHeight="1" x14ac:dyDescent="0.25">
      <c r="A28" s="464">
        <v>13</v>
      </c>
      <c r="B28" s="464">
        <v>1</v>
      </c>
      <c r="C28" s="464">
        <v>4</v>
      </c>
      <c r="D28" s="464">
        <v>2</v>
      </c>
      <c r="E28" s="576" t="s">
        <v>2852</v>
      </c>
      <c r="F28" s="581" t="s">
        <v>2851</v>
      </c>
      <c r="G28" s="481" t="s">
        <v>2850</v>
      </c>
      <c r="H28" s="464" t="s">
        <v>2849</v>
      </c>
      <c r="I28" s="464">
        <v>4</v>
      </c>
      <c r="J28" s="464" t="s">
        <v>2848</v>
      </c>
      <c r="K28" s="464"/>
      <c r="L28" s="464" t="s">
        <v>34</v>
      </c>
      <c r="M28" s="466"/>
      <c r="N28" s="466">
        <v>60000</v>
      </c>
      <c r="O28" s="466"/>
      <c r="P28" s="579">
        <v>60000</v>
      </c>
      <c r="Q28" s="464" t="s">
        <v>2832</v>
      </c>
      <c r="R28" s="464" t="s">
        <v>2836</v>
      </c>
    </row>
    <row r="29" spans="1:18" ht="193.5" customHeight="1" x14ac:dyDescent="0.25">
      <c r="A29" s="464">
        <v>14</v>
      </c>
      <c r="B29" s="464">
        <v>1</v>
      </c>
      <c r="C29" s="464">
        <v>4</v>
      </c>
      <c r="D29" s="464">
        <v>2</v>
      </c>
      <c r="E29" s="484" t="s">
        <v>2847</v>
      </c>
      <c r="F29" s="582" t="s">
        <v>2846</v>
      </c>
      <c r="G29" s="464" t="s">
        <v>1312</v>
      </c>
      <c r="H29" s="464" t="s">
        <v>56</v>
      </c>
      <c r="I29" s="464">
        <v>20</v>
      </c>
      <c r="J29" s="464" t="s">
        <v>2845</v>
      </c>
      <c r="K29" s="464"/>
      <c r="L29" s="464" t="s">
        <v>34</v>
      </c>
      <c r="M29" s="466"/>
      <c r="N29" s="466">
        <v>80000</v>
      </c>
      <c r="O29" s="466"/>
      <c r="P29" s="579">
        <v>80000</v>
      </c>
      <c r="Q29" s="464" t="s">
        <v>2832</v>
      </c>
      <c r="R29" s="464" t="s">
        <v>2836</v>
      </c>
    </row>
    <row r="30" spans="1:18" ht="195" x14ac:dyDescent="0.25">
      <c r="A30" s="464">
        <v>15</v>
      </c>
      <c r="B30" s="464">
        <v>1</v>
      </c>
      <c r="C30" s="464">
        <v>4</v>
      </c>
      <c r="D30" s="464">
        <v>2</v>
      </c>
      <c r="E30" s="484" t="s">
        <v>2844</v>
      </c>
      <c r="F30" s="582" t="s">
        <v>2843</v>
      </c>
      <c r="G30" s="464" t="s">
        <v>2842</v>
      </c>
      <c r="H30" s="464" t="s">
        <v>2841</v>
      </c>
      <c r="I30" s="464">
        <v>1</v>
      </c>
      <c r="J30" s="464" t="s">
        <v>2840</v>
      </c>
      <c r="K30" s="464"/>
      <c r="L30" s="464" t="s">
        <v>38</v>
      </c>
      <c r="M30" s="466"/>
      <c r="N30" s="466">
        <v>55000</v>
      </c>
      <c r="O30" s="466"/>
      <c r="P30" s="579">
        <v>55000</v>
      </c>
      <c r="Q30" s="464" t="s">
        <v>2832</v>
      </c>
      <c r="R30" s="464" t="s">
        <v>2836</v>
      </c>
    </row>
    <row r="31" spans="1:18" ht="228" customHeight="1" x14ac:dyDescent="0.25">
      <c r="A31" s="464">
        <v>16</v>
      </c>
      <c r="B31" s="464">
        <v>1</v>
      </c>
      <c r="C31" s="464">
        <v>4</v>
      </c>
      <c r="D31" s="464">
        <v>5</v>
      </c>
      <c r="E31" s="484" t="s">
        <v>2839</v>
      </c>
      <c r="F31" s="583" t="s">
        <v>2838</v>
      </c>
      <c r="G31" s="464" t="s">
        <v>44</v>
      </c>
      <c r="H31" s="464" t="s">
        <v>56</v>
      </c>
      <c r="I31" s="464">
        <v>20</v>
      </c>
      <c r="J31" s="464" t="s">
        <v>2837</v>
      </c>
      <c r="K31" s="464"/>
      <c r="L31" s="464" t="s">
        <v>34</v>
      </c>
      <c r="M31" s="466"/>
      <c r="N31" s="466">
        <v>80000</v>
      </c>
      <c r="O31" s="466"/>
      <c r="P31" s="579">
        <v>80000</v>
      </c>
      <c r="Q31" s="464" t="s">
        <v>2832</v>
      </c>
      <c r="R31" s="464" t="s">
        <v>2836</v>
      </c>
    </row>
    <row r="32" spans="1:18" ht="51.75" customHeight="1" x14ac:dyDescent="0.25">
      <c r="A32" s="859">
        <v>17</v>
      </c>
      <c r="B32" s="859">
        <v>1</v>
      </c>
      <c r="C32" s="871">
        <v>4</v>
      </c>
      <c r="D32" s="859">
        <v>2</v>
      </c>
      <c r="E32" s="859" t="s">
        <v>2835</v>
      </c>
      <c r="F32" s="859" t="s">
        <v>2834</v>
      </c>
      <c r="G32" s="859" t="s">
        <v>457</v>
      </c>
      <c r="H32" s="465" t="s">
        <v>1318</v>
      </c>
      <c r="I32" s="465">
        <v>12</v>
      </c>
      <c r="J32" s="930" t="s">
        <v>2833</v>
      </c>
      <c r="K32" s="930"/>
      <c r="L32" s="930" t="s">
        <v>34</v>
      </c>
      <c r="M32" s="926"/>
      <c r="N32" s="926">
        <v>200000</v>
      </c>
      <c r="O32" s="926"/>
      <c r="P32" s="926">
        <v>200000</v>
      </c>
      <c r="Q32" s="930" t="s">
        <v>2832</v>
      </c>
      <c r="R32" s="930" t="s">
        <v>2831</v>
      </c>
    </row>
    <row r="33" spans="1:18" ht="49.5" customHeight="1" x14ac:dyDescent="0.25">
      <c r="A33" s="860"/>
      <c r="B33" s="860"/>
      <c r="C33" s="857"/>
      <c r="D33" s="860"/>
      <c r="E33" s="860"/>
      <c r="F33" s="860"/>
      <c r="G33" s="861"/>
      <c r="H33" s="465" t="s">
        <v>693</v>
      </c>
      <c r="I33" s="465">
        <v>240</v>
      </c>
      <c r="J33" s="936"/>
      <c r="K33" s="936"/>
      <c r="L33" s="936"/>
      <c r="M33" s="937"/>
      <c r="N33" s="937"/>
      <c r="O33" s="937"/>
      <c r="P33" s="937"/>
      <c r="Q33" s="936"/>
      <c r="R33" s="936"/>
    </row>
    <row r="34" spans="1:18" ht="193.5" customHeight="1" x14ac:dyDescent="0.25">
      <c r="A34" s="861"/>
      <c r="B34" s="861"/>
      <c r="C34" s="858"/>
      <c r="D34" s="861"/>
      <c r="E34" s="861"/>
      <c r="F34" s="861"/>
      <c r="G34" s="463" t="s">
        <v>1345</v>
      </c>
      <c r="H34" s="463" t="s">
        <v>991</v>
      </c>
      <c r="I34" s="463">
        <v>6</v>
      </c>
      <c r="J34" s="931"/>
      <c r="K34" s="931"/>
      <c r="L34" s="931"/>
      <c r="M34" s="927"/>
      <c r="N34" s="927"/>
      <c r="O34" s="927"/>
      <c r="P34" s="927"/>
      <c r="Q34" s="931"/>
      <c r="R34" s="931"/>
    </row>
    <row r="36" spans="1:18" ht="15.75" x14ac:dyDescent="0.25">
      <c r="M36" s="903"/>
      <c r="N36" s="904" t="s">
        <v>35</v>
      </c>
      <c r="O36" s="904"/>
      <c r="P36" s="904"/>
    </row>
    <row r="37" spans="1:18" x14ac:dyDescent="0.25">
      <c r="M37" s="903"/>
      <c r="N37" s="194" t="s">
        <v>36</v>
      </c>
      <c r="O37" s="903" t="s">
        <v>37</v>
      </c>
      <c r="P37" s="903"/>
    </row>
    <row r="38" spans="1:18" x14ac:dyDescent="0.25">
      <c r="M38" s="903"/>
      <c r="N38" s="194"/>
      <c r="O38" s="194">
        <v>2020</v>
      </c>
      <c r="P38" s="194">
        <v>2021</v>
      </c>
    </row>
    <row r="39" spans="1:18" x14ac:dyDescent="0.25">
      <c r="M39" s="194" t="s">
        <v>2931</v>
      </c>
      <c r="N39" s="193">
        <v>17</v>
      </c>
      <c r="O39" s="192">
        <f>O27+O25+O22+O19+O17+O13+O10+O7</f>
        <v>308161.28999999998</v>
      </c>
      <c r="P39" s="192">
        <f>P32+P31+P30+P29+P28+P16+P15+P14+P9</f>
        <v>565000</v>
      </c>
      <c r="Q39" s="2"/>
    </row>
    <row r="40" spans="1:18" ht="21" x14ac:dyDescent="0.35">
      <c r="O40" s="304"/>
      <c r="P40" s="2"/>
    </row>
    <row r="41" spans="1:18" x14ac:dyDescent="0.25">
      <c r="O41" s="2"/>
    </row>
  </sheetData>
  <mergeCells count="129">
    <mergeCell ref="A7:A8"/>
    <mergeCell ref="B7:B8"/>
    <mergeCell ref="C7:C8"/>
    <mergeCell ref="D7:D8"/>
    <mergeCell ref="E7:E8"/>
    <mergeCell ref="A4:A5"/>
    <mergeCell ref="M4:N4"/>
    <mergeCell ref="O4:P4"/>
    <mergeCell ref="Q4:Q5"/>
    <mergeCell ref="B4:B5"/>
    <mergeCell ref="C4:C5"/>
    <mergeCell ref="D4:D5"/>
    <mergeCell ref="E4:E5"/>
    <mergeCell ref="R4:R5"/>
    <mergeCell ref="F4:F5"/>
    <mergeCell ref="G4:G5"/>
    <mergeCell ref="H4:I4"/>
    <mergeCell ref="J4:J5"/>
    <mergeCell ref="O7:O8"/>
    <mergeCell ref="R7:R8"/>
    <mergeCell ref="F7:F8"/>
    <mergeCell ref="G7:G8"/>
    <mergeCell ref="J7:J8"/>
    <mergeCell ref="K7:K8"/>
    <mergeCell ref="L7:L8"/>
    <mergeCell ref="K4:L4"/>
    <mergeCell ref="P10:P12"/>
    <mergeCell ref="Q10:Q12"/>
    <mergeCell ref="G10:G12"/>
    <mergeCell ref="J10:J12"/>
    <mergeCell ref="K10:K12"/>
    <mergeCell ref="L10:L12"/>
    <mergeCell ref="M10:M12"/>
    <mergeCell ref="N10:N12"/>
    <mergeCell ref="M7:M8"/>
    <mergeCell ref="N7:N8"/>
    <mergeCell ref="P7:P8"/>
    <mergeCell ref="Q7:Q8"/>
    <mergeCell ref="F17:F18"/>
    <mergeCell ref="G17:G18"/>
    <mergeCell ref="P17:P18"/>
    <mergeCell ref="Q17:Q18"/>
    <mergeCell ref="R17:R18"/>
    <mergeCell ref="A10:A12"/>
    <mergeCell ref="B10:B12"/>
    <mergeCell ref="C10:C12"/>
    <mergeCell ref="D10:D12"/>
    <mergeCell ref="E10:E12"/>
    <mergeCell ref="F10:F12"/>
    <mergeCell ref="J17:J18"/>
    <mergeCell ref="K17:K18"/>
    <mergeCell ref="L17:L18"/>
    <mergeCell ref="M17:M18"/>
    <mergeCell ref="N17:N18"/>
    <mergeCell ref="O17:O18"/>
    <mergeCell ref="R10:R12"/>
    <mergeCell ref="A17:A18"/>
    <mergeCell ref="B17:B18"/>
    <mergeCell ref="C17:C18"/>
    <mergeCell ref="D17:D18"/>
    <mergeCell ref="E17:E18"/>
    <mergeCell ref="O10:O12"/>
    <mergeCell ref="A19:A21"/>
    <mergeCell ref="B19:B21"/>
    <mergeCell ref="R19:R21"/>
    <mergeCell ref="P19:P21"/>
    <mergeCell ref="Q19:Q21"/>
    <mergeCell ref="L19:L21"/>
    <mergeCell ref="M19:M21"/>
    <mergeCell ref="N19:N21"/>
    <mergeCell ref="O19:O21"/>
    <mergeCell ref="C19:C21"/>
    <mergeCell ref="D19:D21"/>
    <mergeCell ref="E19:E21"/>
    <mergeCell ref="A22:A24"/>
    <mergeCell ref="B22:B24"/>
    <mergeCell ref="C22:C24"/>
    <mergeCell ref="D22:D24"/>
    <mergeCell ref="E22:E24"/>
    <mergeCell ref="F22:F24"/>
    <mergeCell ref="G22:G23"/>
    <mergeCell ref="J22:J24"/>
    <mergeCell ref="K22:K24"/>
    <mergeCell ref="P22:P24"/>
    <mergeCell ref="R22:R24"/>
    <mergeCell ref="O22:O24"/>
    <mergeCell ref="Q22:Q24"/>
    <mergeCell ref="F19:F21"/>
    <mergeCell ref="G19:G20"/>
    <mergeCell ref="J19:J21"/>
    <mergeCell ref="K19:K21"/>
    <mergeCell ref="L22:L24"/>
    <mergeCell ref="M22:M24"/>
    <mergeCell ref="N22:N24"/>
    <mergeCell ref="R32:R34"/>
    <mergeCell ref="B25:B26"/>
    <mergeCell ref="C25:C26"/>
    <mergeCell ref="D25:D26"/>
    <mergeCell ref="E25:E26"/>
    <mergeCell ref="F25:F26"/>
    <mergeCell ref="G25:G26"/>
    <mergeCell ref="O25:O26"/>
    <mergeCell ref="P25:P26"/>
    <mergeCell ref="Q25:Q26"/>
    <mergeCell ref="J25:J26"/>
    <mergeCell ref="K25:K26"/>
    <mergeCell ref="L25:L26"/>
    <mergeCell ref="B32:B34"/>
    <mergeCell ref="C32:C34"/>
    <mergeCell ref="D32:D34"/>
    <mergeCell ref="R25:R26"/>
    <mergeCell ref="M25:M26"/>
    <mergeCell ref="N25:N26"/>
    <mergeCell ref="M36:M38"/>
    <mergeCell ref="N36:P36"/>
    <mergeCell ref="O37:P37"/>
    <mergeCell ref="O32:O34"/>
    <mergeCell ref="P32:P34"/>
    <mergeCell ref="Q32:Q34"/>
    <mergeCell ref="M32:M34"/>
    <mergeCell ref="N32:N34"/>
    <mergeCell ref="A25:A26"/>
    <mergeCell ref="E32:E34"/>
    <mergeCell ref="F32:F34"/>
    <mergeCell ref="G32:G33"/>
    <mergeCell ref="J32:J34"/>
    <mergeCell ref="K32:K34"/>
    <mergeCell ref="L32:L34"/>
    <mergeCell ref="A32:A34"/>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5"/>
  <sheetViews>
    <sheetView topLeftCell="A26" zoomScale="55" zoomScaleNormal="55" workbookViewId="0">
      <selection activeCell="G13" sqref="G13"/>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20"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20.570312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1243</v>
      </c>
    </row>
    <row r="3" spans="1:19" x14ac:dyDescent="0.25">
      <c r="M3" s="2"/>
      <c r="N3" s="2"/>
      <c r="O3" s="2"/>
      <c r="P3" s="2"/>
    </row>
    <row r="4" spans="1:19" s="4" customFormat="1" x14ac:dyDescent="0.2">
      <c r="A4" s="626" t="s">
        <v>0</v>
      </c>
      <c r="B4" s="628" t="s">
        <v>1</v>
      </c>
      <c r="C4" s="628" t="s">
        <v>2</v>
      </c>
      <c r="D4" s="628" t="s">
        <v>3</v>
      </c>
      <c r="E4" s="626" t="s">
        <v>4</v>
      </c>
      <c r="F4" s="626" t="s">
        <v>5</v>
      </c>
      <c r="G4" s="626" t="s">
        <v>6</v>
      </c>
      <c r="H4" s="644" t="s">
        <v>7</v>
      </c>
      <c r="I4" s="644"/>
      <c r="J4" s="626" t="s">
        <v>8</v>
      </c>
      <c r="K4" s="649" t="s">
        <v>9</v>
      </c>
      <c r="L4" s="712"/>
      <c r="M4" s="713" t="s">
        <v>10</v>
      </c>
      <c r="N4" s="714"/>
      <c r="O4" s="713" t="s">
        <v>11</v>
      </c>
      <c r="P4" s="714"/>
      <c r="Q4" s="626" t="s">
        <v>12</v>
      </c>
      <c r="R4" s="628" t="s">
        <v>13</v>
      </c>
      <c r="S4" s="3"/>
    </row>
    <row r="5" spans="1:19" s="4" customFormat="1" x14ac:dyDescent="0.2">
      <c r="A5" s="627"/>
      <c r="B5" s="629"/>
      <c r="C5" s="629"/>
      <c r="D5" s="629"/>
      <c r="E5" s="627"/>
      <c r="F5" s="627"/>
      <c r="G5" s="627"/>
      <c r="H5" s="45" t="s">
        <v>14</v>
      </c>
      <c r="I5" s="45" t="s">
        <v>15</v>
      </c>
      <c r="J5" s="627"/>
      <c r="K5" s="46">
        <v>2020</v>
      </c>
      <c r="L5" s="46">
        <v>2021</v>
      </c>
      <c r="M5" s="5">
        <v>2020</v>
      </c>
      <c r="N5" s="5">
        <v>2021</v>
      </c>
      <c r="O5" s="5">
        <v>2020</v>
      </c>
      <c r="P5" s="5">
        <v>2021</v>
      </c>
      <c r="Q5" s="627"/>
      <c r="R5" s="629"/>
      <c r="S5" s="3"/>
    </row>
    <row r="6" spans="1:19" s="4" customFormat="1" x14ac:dyDescent="0.2">
      <c r="A6" s="43" t="s">
        <v>16</v>
      </c>
      <c r="B6" s="45" t="s">
        <v>17</v>
      </c>
      <c r="C6" s="45" t="s">
        <v>18</v>
      </c>
      <c r="D6" s="45" t="s">
        <v>19</v>
      </c>
      <c r="E6" s="43" t="s">
        <v>20</v>
      </c>
      <c r="F6" s="43" t="s">
        <v>21</v>
      </c>
      <c r="G6" s="43" t="s">
        <v>22</v>
      </c>
      <c r="H6" s="45" t="s">
        <v>23</v>
      </c>
      <c r="I6" s="45" t="s">
        <v>24</v>
      </c>
      <c r="J6" s="43" t="s">
        <v>25</v>
      </c>
      <c r="K6" s="46" t="s">
        <v>26</v>
      </c>
      <c r="L6" s="46" t="s">
        <v>27</v>
      </c>
      <c r="M6" s="47" t="s">
        <v>28</v>
      </c>
      <c r="N6" s="47" t="s">
        <v>29</v>
      </c>
      <c r="O6" s="47" t="s">
        <v>30</v>
      </c>
      <c r="P6" s="47" t="s">
        <v>31</v>
      </c>
      <c r="Q6" s="43" t="s">
        <v>32</v>
      </c>
      <c r="R6" s="45" t="s">
        <v>33</v>
      </c>
      <c r="S6" s="3"/>
    </row>
    <row r="7" spans="1:19" s="8" customFormat="1" ht="45" x14ac:dyDescent="0.25">
      <c r="A7" s="312">
        <v>1</v>
      </c>
      <c r="B7" s="311">
        <v>2.2999999999999998</v>
      </c>
      <c r="C7" s="311">
        <v>1</v>
      </c>
      <c r="D7" s="311">
        <v>3</v>
      </c>
      <c r="E7" s="307" t="s">
        <v>303</v>
      </c>
      <c r="F7" s="307" t="s">
        <v>209</v>
      </c>
      <c r="G7" s="309" t="s">
        <v>304</v>
      </c>
      <c r="H7" s="307" t="s">
        <v>124</v>
      </c>
      <c r="I7" s="307">
        <v>3000</v>
      </c>
      <c r="J7" s="309" t="s">
        <v>125</v>
      </c>
      <c r="K7" s="311" t="s">
        <v>40</v>
      </c>
      <c r="L7" s="311"/>
      <c r="M7" s="340">
        <v>19152</v>
      </c>
      <c r="N7" s="340"/>
      <c r="O7" s="340">
        <v>19152</v>
      </c>
      <c r="P7" s="340"/>
      <c r="Q7" s="341" t="s">
        <v>122</v>
      </c>
      <c r="R7" s="311" t="s">
        <v>123</v>
      </c>
      <c r="S7" s="12"/>
    </row>
    <row r="8" spans="1:19" s="8" customFormat="1" ht="135" x14ac:dyDescent="0.25">
      <c r="A8" s="312">
        <v>2</v>
      </c>
      <c r="B8" s="311">
        <v>6</v>
      </c>
      <c r="C8" s="311">
        <v>1</v>
      </c>
      <c r="D8" s="311">
        <v>9</v>
      </c>
      <c r="E8" s="307" t="s">
        <v>126</v>
      </c>
      <c r="F8" s="311" t="s">
        <v>127</v>
      </c>
      <c r="G8" s="312" t="s">
        <v>54</v>
      </c>
      <c r="H8" s="311" t="s">
        <v>128</v>
      </c>
      <c r="I8" s="311">
        <v>335</v>
      </c>
      <c r="J8" s="311" t="s">
        <v>129</v>
      </c>
      <c r="K8" s="311" t="s">
        <v>162</v>
      </c>
      <c r="L8" s="311"/>
      <c r="M8" s="340">
        <v>172846</v>
      </c>
      <c r="N8" s="340"/>
      <c r="O8" s="340">
        <v>172846</v>
      </c>
      <c r="P8" s="340"/>
      <c r="Q8" s="341" t="s">
        <v>122</v>
      </c>
      <c r="R8" s="311" t="s">
        <v>123</v>
      </c>
      <c r="S8" s="12"/>
    </row>
    <row r="9" spans="1:19" s="8" customFormat="1" ht="135" x14ac:dyDescent="0.25">
      <c r="A9" s="311">
        <v>3</v>
      </c>
      <c r="B9" s="307">
        <v>3</v>
      </c>
      <c r="C9" s="307">
        <v>1</v>
      </c>
      <c r="D9" s="307">
        <v>9</v>
      </c>
      <c r="E9" s="307" t="s">
        <v>176</v>
      </c>
      <c r="F9" s="311" t="s">
        <v>130</v>
      </c>
      <c r="G9" s="309" t="s">
        <v>121</v>
      </c>
      <c r="H9" s="307" t="s">
        <v>58</v>
      </c>
      <c r="I9" s="307">
        <v>2</v>
      </c>
      <c r="J9" s="307" t="s">
        <v>131</v>
      </c>
      <c r="K9" s="311" t="s">
        <v>47</v>
      </c>
      <c r="L9" s="311"/>
      <c r="M9" s="340">
        <v>30000</v>
      </c>
      <c r="N9" s="340"/>
      <c r="O9" s="340">
        <v>30000</v>
      </c>
      <c r="P9" s="340"/>
      <c r="Q9" s="341" t="s">
        <v>122</v>
      </c>
      <c r="R9" s="311" t="s">
        <v>123</v>
      </c>
      <c r="S9" s="12"/>
    </row>
    <row r="10" spans="1:19" s="8" customFormat="1" ht="147.75" customHeight="1" x14ac:dyDescent="0.25">
      <c r="A10" s="312">
        <v>4</v>
      </c>
      <c r="B10" s="311">
        <v>6</v>
      </c>
      <c r="C10" s="311">
        <v>1</v>
      </c>
      <c r="D10" s="311">
        <v>13</v>
      </c>
      <c r="E10" s="311" t="s">
        <v>132</v>
      </c>
      <c r="F10" s="311" t="s">
        <v>305</v>
      </c>
      <c r="G10" s="311" t="s">
        <v>177</v>
      </c>
      <c r="H10" s="311" t="s">
        <v>178</v>
      </c>
      <c r="I10" s="311" t="s">
        <v>179</v>
      </c>
      <c r="J10" s="311" t="s">
        <v>133</v>
      </c>
      <c r="K10" s="311" t="s">
        <v>40</v>
      </c>
      <c r="L10" s="311"/>
      <c r="M10" s="340">
        <v>53000</v>
      </c>
      <c r="N10" s="340"/>
      <c r="O10" s="340">
        <v>53000</v>
      </c>
      <c r="P10" s="340"/>
      <c r="Q10" s="341" t="s">
        <v>122</v>
      </c>
      <c r="R10" s="311" t="s">
        <v>123</v>
      </c>
      <c r="S10" s="12"/>
    </row>
    <row r="11" spans="1:19" s="8" customFormat="1" ht="121.5" customHeight="1" x14ac:dyDescent="0.25">
      <c r="A11" s="312">
        <v>5</v>
      </c>
      <c r="B11" s="312">
        <v>1</v>
      </c>
      <c r="C11" s="312">
        <v>1</v>
      </c>
      <c r="D11" s="312">
        <v>6</v>
      </c>
      <c r="E11" s="311" t="s">
        <v>306</v>
      </c>
      <c r="F11" s="311" t="s">
        <v>134</v>
      </c>
      <c r="G11" s="312" t="s">
        <v>55</v>
      </c>
      <c r="H11" s="337" t="s">
        <v>135</v>
      </c>
      <c r="I11" s="312">
        <v>3000</v>
      </c>
      <c r="J11" s="307" t="s">
        <v>131</v>
      </c>
      <c r="K11" s="312" t="s">
        <v>40</v>
      </c>
      <c r="L11" s="337"/>
      <c r="M11" s="76">
        <v>20000</v>
      </c>
      <c r="N11" s="337"/>
      <c r="O11" s="76">
        <v>20000</v>
      </c>
      <c r="P11" s="337"/>
      <c r="Q11" s="341" t="s">
        <v>122</v>
      </c>
      <c r="R11" s="311" t="s">
        <v>123</v>
      </c>
      <c r="S11" s="12"/>
    </row>
    <row r="12" spans="1:19" ht="145.5" customHeight="1" x14ac:dyDescent="0.25">
      <c r="A12" s="312">
        <v>6</v>
      </c>
      <c r="B12" s="312">
        <v>6</v>
      </c>
      <c r="C12" s="312">
        <v>1</v>
      </c>
      <c r="D12" s="312">
        <v>6</v>
      </c>
      <c r="E12" s="312" t="s">
        <v>163</v>
      </c>
      <c r="F12" s="311" t="s">
        <v>307</v>
      </c>
      <c r="G12" s="312" t="s">
        <v>164</v>
      </c>
      <c r="H12" s="312" t="s">
        <v>56</v>
      </c>
      <c r="I12" s="312">
        <v>25</v>
      </c>
      <c r="J12" s="311" t="s">
        <v>165</v>
      </c>
      <c r="K12" s="312" t="s">
        <v>162</v>
      </c>
      <c r="L12" s="312"/>
      <c r="M12" s="76">
        <v>31449</v>
      </c>
      <c r="N12" s="312"/>
      <c r="O12" s="76">
        <v>31449</v>
      </c>
      <c r="P12" s="312"/>
      <c r="Q12" s="311" t="s">
        <v>122</v>
      </c>
      <c r="R12" s="311" t="s">
        <v>123</v>
      </c>
    </row>
    <row r="13" spans="1:19" ht="90" customHeight="1" x14ac:dyDescent="0.25">
      <c r="A13" s="312">
        <v>7</v>
      </c>
      <c r="B13" s="312">
        <v>3</v>
      </c>
      <c r="C13" s="312">
        <v>1</v>
      </c>
      <c r="D13" s="312">
        <v>9</v>
      </c>
      <c r="E13" s="312" t="s">
        <v>166</v>
      </c>
      <c r="F13" s="311" t="s">
        <v>167</v>
      </c>
      <c r="G13" s="312" t="s">
        <v>164</v>
      </c>
      <c r="H13" s="312" t="s">
        <v>56</v>
      </c>
      <c r="I13" s="312">
        <v>150</v>
      </c>
      <c r="J13" s="312" t="s">
        <v>308</v>
      </c>
      <c r="K13" s="312" t="s">
        <v>162</v>
      </c>
      <c r="L13" s="312"/>
      <c r="M13" s="76">
        <v>47848</v>
      </c>
      <c r="N13" s="312"/>
      <c r="O13" s="76">
        <v>47848</v>
      </c>
      <c r="P13" s="312"/>
      <c r="Q13" s="311" t="s">
        <v>122</v>
      </c>
      <c r="R13" s="311" t="s">
        <v>123</v>
      </c>
    </row>
    <row r="14" spans="1:19" ht="69.75" customHeight="1" x14ac:dyDescent="0.25">
      <c r="A14" s="636">
        <v>8</v>
      </c>
      <c r="B14" s="636">
        <v>6</v>
      </c>
      <c r="C14" s="636">
        <v>5</v>
      </c>
      <c r="D14" s="636">
        <v>11</v>
      </c>
      <c r="E14" s="630" t="s">
        <v>309</v>
      </c>
      <c r="F14" s="630" t="s">
        <v>127</v>
      </c>
      <c r="G14" s="636" t="s">
        <v>310</v>
      </c>
      <c r="H14" s="312" t="s">
        <v>58</v>
      </c>
      <c r="I14" s="312">
        <v>1</v>
      </c>
      <c r="J14" s="630" t="s">
        <v>129</v>
      </c>
      <c r="K14" s="636" t="s">
        <v>311</v>
      </c>
      <c r="L14" s="636"/>
      <c r="M14" s="693">
        <v>34237.199999999997</v>
      </c>
      <c r="N14" s="636"/>
      <c r="O14" s="693">
        <v>34237.199999999997</v>
      </c>
      <c r="P14" s="636"/>
      <c r="Q14" s="630" t="s">
        <v>122</v>
      </c>
      <c r="R14" s="630" t="s">
        <v>123</v>
      </c>
    </row>
    <row r="15" spans="1:19" ht="76.5" customHeight="1" x14ac:dyDescent="0.25">
      <c r="A15" s="637"/>
      <c r="B15" s="637"/>
      <c r="C15" s="637"/>
      <c r="D15" s="637"/>
      <c r="E15" s="631"/>
      <c r="F15" s="631"/>
      <c r="G15" s="637"/>
      <c r="H15" s="312" t="s">
        <v>312</v>
      </c>
      <c r="I15" s="312">
        <v>85</v>
      </c>
      <c r="J15" s="631"/>
      <c r="K15" s="637"/>
      <c r="L15" s="637"/>
      <c r="M15" s="695"/>
      <c r="N15" s="637"/>
      <c r="O15" s="695"/>
      <c r="P15" s="637"/>
      <c r="Q15" s="631"/>
      <c r="R15" s="631"/>
    </row>
    <row r="16" spans="1:19" ht="131.25" customHeight="1" x14ac:dyDescent="0.25">
      <c r="A16" s="312">
        <v>9</v>
      </c>
      <c r="B16" s="312">
        <v>2.2999999999999998</v>
      </c>
      <c r="C16" s="312">
        <v>1</v>
      </c>
      <c r="D16" s="312">
        <v>3</v>
      </c>
      <c r="E16" s="342" t="s">
        <v>313</v>
      </c>
      <c r="F16" s="307" t="s">
        <v>209</v>
      </c>
      <c r="G16" s="312" t="s">
        <v>180</v>
      </c>
      <c r="H16" s="312" t="s">
        <v>124</v>
      </c>
      <c r="I16" s="312">
        <v>2000</v>
      </c>
      <c r="J16" s="307" t="s">
        <v>314</v>
      </c>
      <c r="K16" s="312" t="s">
        <v>53</v>
      </c>
      <c r="L16" s="327"/>
      <c r="M16" s="76">
        <v>90000</v>
      </c>
      <c r="N16" s="327"/>
      <c r="O16" s="76">
        <v>90000</v>
      </c>
      <c r="P16" s="327"/>
      <c r="Q16" s="311" t="s">
        <v>122</v>
      </c>
      <c r="R16" s="311" t="s">
        <v>123</v>
      </c>
    </row>
    <row r="17" spans="1:18" ht="75" customHeight="1" x14ac:dyDescent="0.25">
      <c r="A17" s="636">
        <v>10</v>
      </c>
      <c r="B17" s="636">
        <v>6</v>
      </c>
      <c r="C17" s="630">
        <v>5</v>
      </c>
      <c r="D17" s="630">
        <v>11</v>
      </c>
      <c r="E17" s="630" t="s">
        <v>315</v>
      </c>
      <c r="F17" s="630" t="s">
        <v>316</v>
      </c>
      <c r="G17" s="636" t="s">
        <v>196</v>
      </c>
      <c r="H17" s="311" t="s">
        <v>58</v>
      </c>
      <c r="I17" s="311">
        <v>1</v>
      </c>
      <c r="J17" s="630" t="s">
        <v>129</v>
      </c>
      <c r="K17" s="715"/>
      <c r="L17" s="630" t="s">
        <v>317</v>
      </c>
      <c r="M17" s="715"/>
      <c r="N17" s="717">
        <v>190000</v>
      </c>
      <c r="O17" s="715"/>
      <c r="P17" s="717">
        <v>190000</v>
      </c>
      <c r="Q17" s="630" t="s">
        <v>122</v>
      </c>
      <c r="R17" s="630" t="s">
        <v>123</v>
      </c>
    </row>
    <row r="18" spans="1:18" ht="198.6" customHeight="1" x14ac:dyDescent="0.25">
      <c r="A18" s="637"/>
      <c r="B18" s="637"/>
      <c r="C18" s="631"/>
      <c r="D18" s="631"/>
      <c r="E18" s="631"/>
      <c r="F18" s="631"/>
      <c r="G18" s="637"/>
      <c r="H18" s="311" t="s">
        <v>318</v>
      </c>
      <c r="I18" s="311" t="s">
        <v>319</v>
      </c>
      <c r="J18" s="631"/>
      <c r="K18" s="716"/>
      <c r="L18" s="631"/>
      <c r="M18" s="716"/>
      <c r="N18" s="718"/>
      <c r="O18" s="716"/>
      <c r="P18" s="718"/>
      <c r="Q18" s="631"/>
      <c r="R18" s="631"/>
    </row>
    <row r="19" spans="1:18" ht="32.450000000000003" customHeight="1" x14ac:dyDescent="0.25">
      <c r="A19" s="636">
        <v>11</v>
      </c>
      <c r="B19" s="630">
        <v>6</v>
      </c>
      <c r="C19" s="630">
        <v>5</v>
      </c>
      <c r="D19" s="630">
        <v>11</v>
      </c>
      <c r="E19" s="630" t="s">
        <v>320</v>
      </c>
      <c r="F19" s="630" t="s">
        <v>127</v>
      </c>
      <c r="G19" s="636" t="s">
        <v>321</v>
      </c>
      <c r="H19" s="311" t="s">
        <v>58</v>
      </c>
      <c r="I19" s="311">
        <v>1</v>
      </c>
      <c r="J19" s="630" t="s">
        <v>322</v>
      </c>
      <c r="K19" s="715"/>
      <c r="L19" s="630" t="s">
        <v>162</v>
      </c>
      <c r="M19" s="715"/>
      <c r="N19" s="717">
        <v>250000</v>
      </c>
      <c r="O19" s="715"/>
      <c r="P19" s="717">
        <v>250000</v>
      </c>
      <c r="Q19" s="630" t="s">
        <v>122</v>
      </c>
      <c r="R19" s="630" t="s">
        <v>123</v>
      </c>
    </row>
    <row r="20" spans="1:18" ht="90" customHeight="1" x14ac:dyDescent="0.25">
      <c r="A20" s="637"/>
      <c r="B20" s="631"/>
      <c r="C20" s="631"/>
      <c r="D20" s="631"/>
      <c r="E20" s="631"/>
      <c r="F20" s="631"/>
      <c r="G20" s="637"/>
      <c r="H20" s="311" t="s">
        <v>56</v>
      </c>
      <c r="I20" s="311" t="s">
        <v>323</v>
      </c>
      <c r="J20" s="631"/>
      <c r="K20" s="716"/>
      <c r="L20" s="631"/>
      <c r="M20" s="716"/>
      <c r="N20" s="718"/>
      <c r="O20" s="716"/>
      <c r="P20" s="718"/>
      <c r="Q20" s="631"/>
      <c r="R20" s="631"/>
    </row>
    <row r="21" spans="1:18" ht="63.75" customHeight="1" x14ac:dyDescent="0.25">
      <c r="A21" s="630">
        <v>12</v>
      </c>
      <c r="B21" s="630">
        <v>3</v>
      </c>
      <c r="C21" s="630">
        <v>1</v>
      </c>
      <c r="D21" s="630">
        <v>13</v>
      </c>
      <c r="E21" s="630" t="s">
        <v>176</v>
      </c>
      <c r="F21" s="630" t="s">
        <v>130</v>
      </c>
      <c r="G21" s="636" t="s">
        <v>324</v>
      </c>
      <c r="H21" s="311" t="s">
        <v>58</v>
      </c>
      <c r="I21" s="311">
        <v>2</v>
      </c>
      <c r="J21" s="630" t="s">
        <v>131</v>
      </c>
      <c r="K21" s="715"/>
      <c r="L21" s="630" t="s">
        <v>43</v>
      </c>
      <c r="M21" s="715"/>
      <c r="N21" s="717">
        <v>30000</v>
      </c>
      <c r="O21" s="715"/>
      <c r="P21" s="717">
        <v>30000</v>
      </c>
      <c r="Q21" s="630" t="s">
        <v>122</v>
      </c>
      <c r="R21" s="630" t="s">
        <v>123</v>
      </c>
    </row>
    <row r="22" spans="1:18" ht="82.5" customHeight="1" x14ac:dyDescent="0.25">
      <c r="A22" s="631"/>
      <c r="B22" s="631"/>
      <c r="C22" s="631"/>
      <c r="D22" s="631"/>
      <c r="E22" s="631"/>
      <c r="F22" s="631"/>
      <c r="G22" s="637"/>
      <c r="H22" s="311" t="s">
        <v>160</v>
      </c>
      <c r="I22" s="311" t="s">
        <v>325</v>
      </c>
      <c r="J22" s="631"/>
      <c r="K22" s="716"/>
      <c r="L22" s="631"/>
      <c r="M22" s="716"/>
      <c r="N22" s="718"/>
      <c r="O22" s="716"/>
      <c r="P22" s="718"/>
      <c r="Q22" s="631"/>
      <c r="R22" s="631"/>
    </row>
    <row r="23" spans="1:18" ht="126" customHeight="1" x14ac:dyDescent="0.25">
      <c r="A23" s="308">
        <v>13</v>
      </c>
      <c r="B23" s="306">
        <v>6</v>
      </c>
      <c r="C23" s="306">
        <v>1</v>
      </c>
      <c r="D23" s="306">
        <v>13</v>
      </c>
      <c r="E23" s="306" t="s">
        <v>326</v>
      </c>
      <c r="F23" s="306" t="s">
        <v>327</v>
      </c>
      <c r="G23" s="306" t="s">
        <v>196</v>
      </c>
      <c r="H23" s="311" t="s">
        <v>58</v>
      </c>
      <c r="I23" s="311">
        <v>1</v>
      </c>
      <c r="J23" s="306" t="s">
        <v>328</v>
      </c>
      <c r="K23" s="308"/>
      <c r="L23" s="306" t="s">
        <v>53</v>
      </c>
      <c r="M23" s="308"/>
      <c r="N23" s="343">
        <v>50000</v>
      </c>
      <c r="O23" s="308"/>
      <c r="P23" s="343">
        <v>50000</v>
      </c>
      <c r="Q23" s="306" t="s">
        <v>122</v>
      </c>
      <c r="R23" s="306" t="s">
        <v>123</v>
      </c>
    </row>
    <row r="24" spans="1:18" ht="168" customHeight="1" x14ac:dyDescent="0.25">
      <c r="A24" s="312">
        <v>14</v>
      </c>
      <c r="B24" s="311">
        <v>1</v>
      </c>
      <c r="C24" s="311">
        <v>1</v>
      </c>
      <c r="D24" s="311">
        <v>6</v>
      </c>
      <c r="E24" s="311" t="s">
        <v>329</v>
      </c>
      <c r="F24" s="311" t="s">
        <v>330</v>
      </c>
      <c r="G24" s="311" t="s">
        <v>331</v>
      </c>
      <c r="H24" s="311" t="s">
        <v>332</v>
      </c>
      <c r="I24" s="311">
        <v>100</v>
      </c>
      <c r="J24" s="311" t="s">
        <v>333</v>
      </c>
      <c r="K24" s="327"/>
      <c r="L24" s="311" t="s">
        <v>47</v>
      </c>
      <c r="M24" s="327"/>
      <c r="N24" s="340">
        <v>40000</v>
      </c>
      <c r="O24" s="327"/>
      <c r="P24" s="340">
        <v>40000</v>
      </c>
      <c r="Q24" s="311" t="s">
        <v>122</v>
      </c>
      <c r="R24" s="311" t="s">
        <v>123</v>
      </c>
    </row>
    <row r="25" spans="1:18" ht="141" customHeight="1" x14ac:dyDescent="0.25">
      <c r="A25" s="312">
        <v>15</v>
      </c>
      <c r="B25" s="311">
        <v>6</v>
      </c>
      <c r="C25" s="311">
        <v>3</v>
      </c>
      <c r="D25" s="311">
        <v>13</v>
      </c>
      <c r="E25" s="311" t="s">
        <v>334</v>
      </c>
      <c r="F25" s="311" t="s">
        <v>335</v>
      </c>
      <c r="G25" s="311" t="s">
        <v>336</v>
      </c>
      <c r="H25" s="311" t="s">
        <v>199</v>
      </c>
      <c r="I25" s="311">
        <v>1</v>
      </c>
      <c r="J25" s="311" t="s">
        <v>322</v>
      </c>
      <c r="K25" s="327"/>
      <c r="L25" s="311" t="s">
        <v>43</v>
      </c>
      <c r="M25" s="327"/>
      <c r="N25" s="340">
        <v>30000</v>
      </c>
      <c r="O25" s="327"/>
      <c r="P25" s="340">
        <v>30000</v>
      </c>
      <c r="Q25" s="311" t="s">
        <v>122</v>
      </c>
      <c r="R25" s="311" t="s">
        <v>123</v>
      </c>
    </row>
    <row r="26" spans="1:18" ht="289.5" customHeight="1" x14ac:dyDescent="0.25">
      <c r="A26" s="312">
        <v>16</v>
      </c>
      <c r="B26" s="312">
        <v>1</v>
      </c>
      <c r="C26" s="312">
        <v>1</v>
      </c>
      <c r="D26" s="312">
        <v>6</v>
      </c>
      <c r="E26" s="311" t="s">
        <v>337</v>
      </c>
      <c r="F26" s="311" t="s">
        <v>338</v>
      </c>
      <c r="G26" s="312" t="s">
        <v>339</v>
      </c>
      <c r="H26" s="312" t="s">
        <v>229</v>
      </c>
      <c r="I26" s="312">
        <v>2</v>
      </c>
      <c r="J26" s="311" t="s">
        <v>340</v>
      </c>
      <c r="K26" s="327"/>
      <c r="L26" s="312" t="s">
        <v>228</v>
      </c>
      <c r="M26" s="327"/>
      <c r="N26" s="76">
        <v>40000</v>
      </c>
      <c r="O26" s="327"/>
      <c r="P26" s="76">
        <v>40000</v>
      </c>
      <c r="Q26" s="311" t="s">
        <v>122</v>
      </c>
      <c r="R26" s="311" t="s">
        <v>123</v>
      </c>
    </row>
    <row r="27" spans="1:18" ht="156" customHeight="1" x14ac:dyDescent="0.25">
      <c r="A27" s="312">
        <v>17</v>
      </c>
      <c r="B27" s="312">
        <v>1.5</v>
      </c>
      <c r="C27" s="312">
        <v>1</v>
      </c>
      <c r="D27" s="312">
        <v>6</v>
      </c>
      <c r="E27" s="311" t="s">
        <v>341</v>
      </c>
      <c r="F27" s="311" t="s">
        <v>342</v>
      </c>
      <c r="G27" s="312" t="s">
        <v>339</v>
      </c>
      <c r="H27" s="312" t="s">
        <v>229</v>
      </c>
      <c r="I27" s="312">
        <v>1</v>
      </c>
      <c r="J27" s="311" t="s">
        <v>340</v>
      </c>
      <c r="K27" s="327"/>
      <c r="L27" s="312" t="s">
        <v>228</v>
      </c>
      <c r="M27" s="327"/>
      <c r="N27" s="76">
        <v>30000</v>
      </c>
      <c r="O27" s="327"/>
      <c r="P27" s="76">
        <v>30000</v>
      </c>
      <c r="Q27" s="311" t="s">
        <v>122</v>
      </c>
      <c r="R27" s="311" t="s">
        <v>123</v>
      </c>
    </row>
    <row r="28" spans="1:18" ht="31.5" customHeight="1" x14ac:dyDescent="0.25">
      <c r="A28" s="720">
        <v>18</v>
      </c>
      <c r="B28" s="720">
        <v>6</v>
      </c>
      <c r="C28" s="720">
        <v>1</v>
      </c>
      <c r="D28" s="720">
        <v>13</v>
      </c>
      <c r="E28" s="720" t="s">
        <v>166</v>
      </c>
      <c r="F28" s="719" t="s">
        <v>167</v>
      </c>
      <c r="G28" s="720" t="s">
        <v>164</v>
      </c>
      <c r="H28" s="312" t="s">
        <v>343</v>
      </c>
      <c r="I28" s="311">
        <v>1</v>
      </c>
      <c r="J28" s="636" t="s">
        <v>308</v>
      </c>
      <c r="K28" s="715"/>
      <c r="L28" s="636" t="s">
        <v>43</v>
      </c>
      <c r="M28" s="715"/>
      <c r="N28" s="693">
        <v>25000</v>
      </c>
      <c r="O28" s="715"/>
      <c r="P28" s="693">
        <v>25000</v>
      </c>
      <c r="Q28" s="630" t="s">
        <v>122</v>
      </c>
      <c r="R28" s="630" t="s">
        <v>123</v>
      </c>
    </row>
    <row r="29" spans="1:18" ht="30" x14ac:dyDescent="0.25">
      <c r="A29" s="720"/>
      <c r="B29" s="720"/>
      <c r="C29" s="720"/>
      <c r="D29" s="720"/>
      <c r="E29" s="720"/>
      <c r="F29" s="719"/>
      <c r="G29" s="720"/>
      <c r="H29" s="311" t="s">
        <v>56</v>
      </c>
      <c r="I29" s="311" t="s">
        <v>344</v>
      </c>
      <c r="J29" s="637"/>
      <c r="K29" s="716"/>
      <c r="L29" s="637"/>
      <c r="M29" s="716"/>
      <c r="N29" s="695"/>
      <c r="O29" s="716"/>
      <c r="P29" s="695"/>
      <c r="Q29" s="631"/>
      <c r="R29" s="631"/>
    </row>
    <row r="30" spans="1:18" ht="99" customHeight="1" x14ac:dyDescent="0.25">
      <c r="A30" s="312">
        <v>19</v>
      </c>
      <c r="B30" s="312">
        <v>6</v>
      </c>
      <c r="C30" s="312">
        <v>3</v>
      </c>
      <c r="D30" s="312">
        <v>13</v>
      </c>
      <c r="E30" s="312" t="s">
        <v>313</v>
      </c>
      <c r="F30" s="311" t="s">
        <v>209</v>
      </c>
      <c r="G30" s="312" t="s">
        <v>180</v>
      </c>
      <c r="H30" s="312" t="s">
        <v>205</v>
      </c>
      <c r="I30" s="312">
        <v>2000</v>
      </c>
      <c r="J30" s="311" t="s">
        <v>314</v>
      </c>
      <c r="K30" s="327"/>
      <c r="L30" s="312" t="s">
        <v>345</v>
      </c>
      <c r="M30" s="327"/>
      <c r="N30" s="76">
        <v>90000</v>
      </c>
      <c r="O30" s="327"/>
      <c r="P30" s="76">
        <v>90000</v>
      </c>
      <c r="Q30" s="311" t="s">
        <v>122</v>
      </c>
      <c r="R30" s="311" t="s">
        <v>123</v>
      </c>
    </row>
    <row r="31" spans="1:18" ht="99.75" customHeight="1" x14ac:dyDescent="0.25">
      <c r="A31" s="342">
        <v>20</v>
      </c>
      <c r="B31" s="312">
        <v>1</v>
      </c>
      <c r="C31" s="312">
        <v>1</v>
      </c>
      <c r="D31" s="312">
        <v>13</v>
      </c>
      <c r="E31" s="312" t="s">
        <v>346</v>
      </c>
      <c r="F31" s="311" t="s">
        <v>347</v>
      </c>
      <c r="G31" s="312" t="s">
        <v>196</v>
      </c>
      <c r="H31" s="312" t="s">
        <v>58</v>
      </c>
      <c r="I31" s="312">
        <v>4</v>
      </c>
      <c r="J31" s="312" t="s">
        <v>308</v>
      </c>
      <c r="K31" s="312"/>
      <c r="L31" s="312" t="s">
        <v>228</v>
      </c>
      <c r="M31" s="312"/>
      <c r="N31" s="76">
        <v>25000</v>
      </c>
      <c r="O31" s="312"/>
      <c r="P31" s="76">
        <v>25000</v>
      </c>
      <c r="Q31" s="311" t="s">
        <v>348</v>
      </c>
      <c r="R31" s="311" t="s">
        <v>123</v>
      </c>
    </row>
    <row r="32" spans="1:18" x14ac:dyDescent="0.25">
      <c r="P32" s="2"/>
    </row>
    <row r="33" spans="13:16" x14ac:dyDescent="0.25">
      <c r="M33" s="699"/>
      <c r="N33" s="702" t="s">
        <v>35</v>
      </c>
      <c r="O33" s="702"/>
      <c r="P33" s="702"/>
    </row>
    <row r="34" spans="13:16" x14ac:dyDescent="0.25">
      <c r="M34" s="700"/>
      <c r="N34" s="305" t="s">
        <v>36</v>
      </c>
      <c r="O34" s="702" t="s">
        <v>37</v>
      </c>
      <c r="P34" s="702"/>
    </row>
    <row r="35" spans="13:16" x14ac:dyDescent="0.25">
      <c r="M35" s="48" t="s">
        <v>2931</v>
      </c>
      <c r="N35" s="55">
        <v>20</v>
      </c>
      <c r="O35" s="109">
        <f>O7+O8+O9+O10+O11+O12+O13+O14+O16</f>
        <v>498532.2</v>
      </c>
      <c r="P35" s="31">
        <f>P31+P30+P28+P27+P26+P25+P24+P21+P23+P19+P17</f>
        <v>800000</v>
      </c>
    </row>
  </sheetData>
  <mergeCells count="97">
    <mergeCell ref="M33:M34"/>
    <mergeCell ref="N33:P33"/>
    <mergeCell ref="O34:P34"/>
    <mergeCell ref="Q28:Q29"/>
    <mergeCell ref="R28:R29"/>
    <mergeCell ref="M28:M29"/>
    <mergeCell ref="N28:N29"/>
    <mergeCell ref="O28:O29"/>
    <mergeCell ref="P28:P29"/>
    <mergeCell ref="A28:A29"/>
    <mergeCell ref="B28:B29"/>
    <mergeCell ref="C28:C29"/>
    <mergeCell ref="D28:D29"/>
    <mergeCell ref="E28:E29"/>
    <mergeCell ref="F28:F29"/>
    <mergeCell ref="G28:G29"/>
    <mergeCell ref="J28:J29"/>
    <mergeCell ref="K28:K29"/>
    <mergeCell ref="L28:L29"/>
    <mergeCell ref="A14:A15"/>
    <mergeCell ref="P14:P15"/>
    <mergeCell ref="R21:R22"/>
    <mergeCell ref="M21:M22"/>
    <mergeCell ref="N21:N22"/>
    <mergeCell ref="O21:O22"/>
    <mergeCell ref="P21:P22"/>
    <mergeCell ref="Q21:Q22"/>
    <mergeCell ref="F21:F22"/>
    <mergeCell ref="G21:G22"/>
    <mergeCell ref="J21:J22"/>
    <mergeCell ref="K21:K22"/>
    <mergeCell ref="L21:L22"/>
    <mergeCell ref="A21:A22"/>
    <mergeCell ref="B21:B22"/>
    <mergeCell ref="C21:C22"/>
    <mergeCell ref="D21:D22"/>
    <mergeCell ref="E21:E22"/>
    <mergeCell ref="O19:O20"/>
    <mergeCell ref="P19:P20"/>
    <mergeCell ref="P17:P18"/>
    <mergeCell ref="G17:G18"/>
    <mergeCell ref="J17:J18"/>
    <mergeCell ref="K17:K18"/>
    <mergeCell ref="L17:L18"/>
    <mergeCell ref="M17:M18"/>
    <mergeCell ref="N17:N18"/>
    <mergeCell ref="O17:O18"/>
    <mergeCell ref="M19:M20"/>
    <mergeCell ref="N19:N20"/>
    <mergeCell ref="E17:E18"/>
    <mergeCell ref="F17:F18"/>
    <mergeCell ref="R19:R20"/>
    <mergeCell ref="Q19:Q20"/>
    <mergeCell ref="A17:A18"/>
    <mergeCell ref="F19:F20"/>
    <mergeCell ref="G19:G20"/>
    <mergeCell ref="J19:J20"/>
    <mergeCell ref="K19:K20"/>
    <mergeCell ref="L19:L20"/>
    <mergeCell ref="A19:A20"/>
    <mergeCell ref="B19:B20"/>
    <mergeCell ref="C19:C20"/>
    <mergeCell ref="D19:D20"/>
    <mergeCell ref="E19:E20"/>
    <mergeCell ref="B17:B18"/>
    <mergeCell ref="C17:C18"/>
    <mergeCell ref="D17:D18"/>
    <mergeCell ref="Q17:Q18"/>
    <mergeCell ref="O14:O15"/>
    <mergeCell ref="K4:L4"/>
    <mergeCell ref="Q4:Q5"/>
    <mergeCell ref="R4:R5"/>
    <mergeCell ref="O4:P4"/>
    <mergeCell ref="M4:N4"/>
    <mergeCell ref="Q14:Q15"/>
    <mergeCell ref="R14:R15"/>
    <mergeCell ref="M14:M15"/>
    <mergeCell ref="N14:N15"/>
    <mergeCell ref="K14:K15"/>
    <mergeCell ref="L14:L15"/>
    <mergeCell ref="R17:R18"/>
    <mergeCell ref="A4:A5"/>
    <mergeCell ref="B4:B5"/>
    <mergeCell ref="C4:C5"/>
    <mergeCell ref="D4:D5"/>
    <mergeCell ref="E4:E5"/>
    <mergeCell ref="F4:F5"/>
    <mergeCell ref="G4:G5"/>
    <mergeCell ref="H4:I4"/>
    <mergeCell ref="J4:J5"/>
    <mergeCell ref="B14:B15"/>
    <mergeCell ref="E14:E15"/>
    <mergeCell ref="F14:F15"/>
    <mergeCell ref="G14:G15"/>
    <mergeCell ref="J14:J15"/>
    <mergeCell ref="C14:C15"/>
    <mergeCell ref="D14: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21"/>
  <sheetViews>
    <sheetView zoomScale="70" zoomScaleNormal="70" workbookViewId="0">
      <selection activeCell="F25" sqref="F25"/>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8.570312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24" x14ac:dyDescent="0.25">
      <c r="A2" s="49" t="s">
        <v>1244</v>
      </c>
    </row>
    <row r="3" spans="1:24" x14ac:dyDescent="0.25">
      <c r="M3" s="2"/>
      <c r="N3" s="2"/>
      <c r="O3" s="2"/>
      <c r="P3" s="2"/>
    </row>
    <row r="4" spans="1:24" s="4" customFormat="1" ht="39"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24" s="4" customFormat="1" x14ac:dyDescent="0.2">
      <c r="A5" s="627"/>
      <c r="B5" s="629"/>
      <c r="C5" s="629"/>
      <c r="D5" s="629"/>
      <c r="E5" s="627"/>
      <c r="F5" s="627"/>
      <c r="G5" s="627"/>
      <c r="H5" s="45" t="s">
        <v>14</v>
      </c>
      <c r="I5" s="45" t="s">
        <v>15</v>
      </c>
      <c r="J5" s="627"/>
      <c r="K5" s="46">
        <v>2020</v>
      </c>
      <c r="L5" s="46">
        <v>2021</v>
      </c>
      <c r="M5" s="5">
        <v>2020</v>
      </c>
      <c r="N5" s="5">
        <v>2021</v>
      </c>
      <c r="O5" s="5">
        <v>2020</v>
      </c>
      <c r="P5" s="5">
        <v>2021</v>
      </c>
      <c r="Q5" s="627"/>
      <c r="R5" s="629"/>
      <c r="S5" s="3"/>
    </row>
    <row r="6" spans="1:24" s="4" customFormat="1" x14ac:dyDescent="0.2">
      <c r="A6" s="43" t="s">
        <v>16</v>
      </c>
      <c r="B6" s="45" t="s">
        <v>17</v>
      </c>
      <c r="C6" s="45" t="s">
        <v>18</v>
      </c>
      <c r="D6" s="45" t="s">
        <v>19</v>
      </c>
      <c r="E6" s="43" t="s">
        <v>20</v>
      </c>
      <c r="F6" s="43" t="s">
        <v>21</v>
      </c>
      <c r="G6" s="43" t="s">
        <v>22</v>
      </c>
      <c r="H6" s="45" t="s">
        <v>23</v>
      </c>
      <c r="I6" s="45" t="s">
        <v>24</v>
      </c>
      <c r="J6" s="43" t="s">
        <v>25</v>
      </c>
      <c r="K6" s="46" t="s">
        <v>26</v>
      </c>
      <c r="L6" s="46" t="s">
        <v>27</v>
      </c>
      <c r="M6" s="47" t="s">
        <v>28</v>
      </c>
      <c r="N6" s="47" t="s">
        <v>29</v>
      </c>
      <c r="O6" s="47" t="s">
        <v>30</v>
      </c>
      <c r="P6" s="47" t="s">
        <v>31</v>
      </c>
      <c r="Q6" s="43" t="s">
        <v>32</v>
      </c>
      <c r="R6" s="45" t="s">
        <v>33</v>
      </c>
      <c r="S6" s="3"/>
    </row>
    <row r="7" spans="1:24" s="8" customFormat="1" ht="94.5" customHeight="1" x14ac:dyDescent="0.25">
      <c r="A7" s="52">
        <v>1</v>
      </c>
      <c r="B7" s="33">
        <v>1</v>
      </c>
      <c r="C7" s="52">
        <v>1</v>
      </c>
      <c r="D7" s="33">
        <v>3</v>
      </c>
      <c r="E7" s="33" t="s">
        <v>136</v>
      </c>
      <c r="F7" s="33" t="s">
        <v>137</v>
      </c>
      <c r="G7" s="33" t="s">
        <v>55</v>
      </c>
      <c r="H7" s="33" t="s">
        <v>138</v>
      </c>
      <c r="I7" s="27" t="s">
        <v>41</v>
      </c>
      <c r="J7" s="33" t="s">
        <v>139</v>
      </c>
      <c r="K7" s="24" t="s">
        <v>233</v>
      </c>
      <c r="L7" s="24"/>
      <c r="M7" s="25">
        <v>16688.7</v>
      </c>
      <c r="N7" s="52"/>
      <c r="O7" s="25">
        <v>16688.7</v>
      </c>
      <c r="P7" s="25"/>
      <c r="Q7" s="33" t="s">
        <v>141</v>
      </c>
      <c r="R7" s="33" t="s">
        <v>142</v>
      </c>
      <c r="S7" s="12"/>
    </row>
    <row r="8" spans="1:24" s="8" customFormat="1" ht="45" x14ac:dyDescent="0.25">
      <c r="A8" s="52">
        <v>2</v>
      </c>
      <c r="B8" s="33">
        <v>2</v>
      </c>
      <c r="C8" s="52">
        <v>1</v>
      </c>
      <c r="D8" s="33">
        <v>3</v>
      </c>
      <c r="E8" s="33" t="s">
        <v>349</v>
      </c>
      <c r="F8" s="33" t="s">
        <v>143</v>
      </c>
      <c r="G8" s="33" t="s">
        <v>55</v>
      </c>
      <c r="H8" s="33" t="s">
        <v>138</v>
      </c>
      <c r="I8" s="27" t="s">
        <v>41</v>
      </c>
      <c r="J8" s="33" t="s">
        <v>144</v>
      </c>
      <c r="K8" s="24" t="s">
        <v>140</v>
      </c>
      <c r="L8" s="24"/>
      <c r="M8" s="25">
        <v>3500</v>
      </c>
      <c r="N8" s="52"/>
      <c r="O8" s="25">
        <v>3500</v>
      </c>
      <c r="P8" s="25"/>
      <c r="Q8" s="33" t="s">
        <v>141</v>
      </c>
      <c r="R8" s="33" t="s">
        <v>142</v>
      </c>
      <c r="S8" s="12"/>
    </row>
    <row r="9" spans="1:24" ht="45" x14ac:dyDescent="0.25">
      <c r="A9" s="52">
        <v>3</v>
      </c>
      <c r="B9" s="33">
        <v>1</v>
      </c>
      <c r="C9" s="33">
        <v>1</v>
      </c>
      <c r="D9" s="33">
        <v>9</v>
      </c>
      <c r="E9" s="33" t="s">
        <v>145</v>
      </c>
      <c r="F9" s="33" t="s">
        <v>146</v>
      </c>
      <c r="G9" s="33" t="s">
        <v>147</v>
      </c>
      <c r="H9" s="33" t="s">
        <v>148</v>
      </c>
      <c r="I9" s="52">
        <v>120</v>
      </c>
      <c r="J9" s="33" t="s">
        <v>149</v>
      </c>
      <c r="K9" s="77" t="s">
        <v>43</v>
      </c>
      <c r="L9" s="24"/>
      <c r="M9" s="35">
        <v>10600</v>
      </c>
      <c r="N9" s="78"/>
      <c r="O9" s="35">
        <v>10600</v>
      </c>
      <c r="P9" s="78"/>
      <c r="Q9" s="33" t="s">
        <v>141</v>
      </c>
      <c r="R9" s="33" t="s">
        <v>142</v>
      </c>
      <c r="S9" s="13"/>
    </row>
    <row r="10" spans="1:24" ht="47.25" customHeight="1" x14ac:dyDescent="0.25">
      <c r="A10" s="311">
        <v>4</v>
      </c>
      <c r="B10" s="311">
        <v>3</v>
      </c>
      <c r="C10" s="311">
        <v>2</v>
      </c>
      <c r="D10" s="311">
        <v>10</v>
      </c>
      <c r="E10" s="311" t="s">
        <v>151</v>
      </c>
      <c r="F10" s="311" t="s">
        <v>152</v>
      </c>
      <c r="G10" s="311" t="s">
        <v>153</v>
      </c>
      <c r="H10" s="311" t="s">
        <v>154</v>
      </c>
      <c r="I10" s="344">
        <v>13</v>
      </c>
      <c r="J10" s="311" t="s">
        <v>139</v>
      </c>
      <c r="K10" s="312" t="s">
        <v>34</v>
      </c>
      <c r="L10" s="80"/>
      <c r="M10" s="345">
        <v>13300</v>
      </c>
      <c r="N10" s="346"/>
      <c r="O10" s="345">
        <v>13300</v>
      </c>
      <c r="P10" s="346"/>
      <c r="Q10" s="311" t="s">
        <v>141</v>
      </c>
      <c r="R10" s="311" t="s">
        <v>142</v>
      </c>
    </row>
    <row r="11" spans="1:24" ht="75" x14ac:dyDescent="0.25">
      <c r="A11" s="311">
        <v>5</v>
      </c>
      <c r="B11" s="311">
        <v>3</v>
      </c>
      <c r="C11" s="311">
        <v>2</v>
      </c>
      <c r="D11" s="311">
        <v>10</v>
      </c>
      <c r="E11" s="311" t="s">
        <v>155</v>
      </c>
      <c r="F11" s="311" t="s">
        <v>156</v>
      </c>
      <c r="G11" s="311" t="s">
        <v>157</v>
      </c>
      <c r="H11" s="311" t="s">
        <v>158</v>
      </c>
      <c r="I11" s="347" t="s">
        <v>2932</v>
      </c>
      <c r="J11" s="311" t="s">
        <v>150</v>
      </c>
      <c r="K11" s="312" t="s">
        <v>34</v>
      </c>
      <c r="L11" s="80"/>
      <c r="M11" s="345">
        <v>20510.55</v>
      </c>
      <c r="N11" s="346"/>
      <c r="O11" s="345">
        <v>20510.55</v>
      </c>
      <c r="P11" s="346"/>
      <c r="Q11" s="311" t="s">
        <v>141</v>
      </c>
      <c r="R11" s="311" t="s">
        <v>142</v>
      </c>
    </row>
    <row r="12" spans="1:24" ht="82.5" customHeight="1" x14ac:dyDescent="0.25">
      <c r="A12" s="33">
        <v>6</v>
      </c>
      <c r="B12" s="33">
        <v>1</v>
      </c>
      <c r="C12" s="33">
        <v>3</v>
      </c>
      <c r="D12" s="33">
        <v>13</v>
      </c>
      <c r="E12" s="33" t="s">
        <v>159</v>
      </c>
      <c r="F12" s="33" t="s">
        <v>350</v>
      </c>
      <c r="G12" s="33" t="s">
        <v>55</v>
      </c>
      <c r="H12" s="33" t="s">
        <v>138</v>
      </c>
      <c r="I12" s="52">
        <v>1</v>
      </c>
      <c r="J12" s="33" t="s">
        <v>139</v>
      </c>
      <c r="K12" s="52" t="s">
        <v>181</v>
      </c>
      <c r="L12" s="24"/>
      <c r="M12" s="35">
        <v>15727.95</v>
      </c>
      <c r="N12" s="78"/>
      <c r="O12" s="35">
        <v>15727.95</v>
      </c>
      <c r="P12" s="78"/>
      <c r="Q12" s="33" t="s">
        <v>141</v>
      </c>
      <c r="R12" s="33" t="s">
        <v>142</v>
      </c>
      <c r="V12" s="4"/>
      <c r="W12" s="4"/>
      <c r="X12" s="4"/>
    </row>
    <row r="13" spans="1:24" x14ac:dyDescent="0.25">
      <c r="A13" s="729">
        <v>7</v>
      </c>
      <c r="B13" s="723">
        <v>3</v>
      </c>
      <c r="C13" s="723">
        <v>2</v>
      </c>
      <c r="D13" s="725">
        <v>10</v>
      </c>
      <c r="E13" s="725" t="s">
        <v>182</v>
      </c>
      <c r="F13" s="725" t="s">
        <v>183</v>
      </c>
      <c r="G13" s="725" t="s">
        <v>351</v>
      </c>
      <c r="H13" s="725" t="s">
        <v>184</v>
      </c>
      <c r="I13" s="727" t="s">
        <v>185</v>
      </c>
      <c r="J13" s="725" t="s">
        <v>139</v>
      </c>
      <c r="K13" s="721" t="s">
        <v>39</v>
      </c>
      <c r="L13" s="721" t="s">
        <v>352</v>
      </c>
      <c r="M13" s="721">
        <v>75461</v>
      </c>
      <c r="N13" s="723" t="s">
        <v>352</v>
      </c>
      <c r="O13" s="721">
        <v>75461</v>
      </c>
      <c r="P13" s="721" t="s">
        <v>352</v>
      </c>
      <c r="Q13" s="725" t="s">
        <v>186</v>
      </c>
      <c r="R13" s="725" t="s">
        <v>142</v>
      </c>
    </row>
    <row r="14" spans="1:24" ht="23.25" customHeight="1" x14ac:dyDescent="0.25">
      <c r="A14" s="729"/>
      <c r="B14" s="724"/>
      <c r="C14" s="724"/>
      <c r="D14" s="726"/>
      <c r="E14" s="726" t="s">
        <v>187</v>
      </c>
      <c r="F14" s="726" t="s">
        <v>188</v>
      </c>
      <c r="G14" s="726" t="s">
        <v>189</v>
      </c>
      <c r="H14" s="726" t="s">
        <v>169</v>
      </c>
      <c r="I14" s="728">
        <v>2000</v>
      </c>
      <c r="J14" s="726" t="s">
        <v>150</v>
      </c>
      <c r="K14" s="722"/>
      <c r="L14" s="722"/>
      <c r="M14" s="722"/>
      <c r="N14" s="724"/>
      <c r="O14" s="722"/>
      <c r="P14" s="722"/>
      <c r="Q14" s="726" t="s">
        <v>186</v>
      </c>
      <c r="R14" s="726" t="s">
        <v>142</v>
      </c>
    </row>
    <row r="15" spans="1:24" x14ac:dyDescent="0.25">
      <c r="A15" s="729">
        <v>8</v>
      </c>
      <c r="B15" s="723">
        <v>3</v>
      </c>
      <c r="C15" s="723">
        <v>2</v>
      </c>
      <c r="D15" s="725">
        <v>10</v>
      </c>
      <c r="E15" s="725" t="s">
        <v>190</v>
      </c>
      <c r="F15" s="725" t="s">
        <v>353</v>
      </c>
      <c r="G15" s="725" t="s">
        <v>44</v>
      </c>
      <c r="H15" s="725" t="s">
        <v>191</v>
      </c>
      <c r="I15" s="727" t="s">
        <v>41</v>
      </c>
      <c r="J15" s="725" t="s">
        <v>192</v>
      </c>
      <c r="K15" s="721" t="s">
        <v>43</v>
      </c>
      <c r="L15" s="721" t="s">
        <v>352</v>
      </c>
      <c r="M15" s="721">
        <v>15446</v>
      </c>
      <c r="N15" s="723" t="s">
        <v>352</v>
      </c>
      <c r="O15" s="721">
        <v>15446</v>
      </c>
      <c r="P15" s="721" t="s">
        <v>352</v>
      </c>
      <c r="Q15" s="725" t="s">
        <v>186</v>
      </c>
      <c r="R15" s="725" t="s">
        <v>142</v>
      </c>
    </row>
    <row r="16" spans="1:24" ht="42.75" customHeight="1" x14ac:dyDescent="0.25">
      <c r="A16" s="729"/>
      <c r="B16" s="724"/>
      <c r="C16" s="724"/>
      <c r="D16" s="726"/>
      <c r="E16" s="726" t="s">
        <v>187</v>
      </c>
      <c r="F16" s="726" t="s">
        <v>188</v>
      </c>
      <c r="G16" s="726" t="s">
        <v>189</v>
      </c>
      <c r="H16" s="726" t="s">
        <v>169</v>
      </c>
      <c r="I16" s="728">
        <v>2000</v>
      </c>
      <c r="J16" s="726" t="s">
        <v>150</v>
      </c>
      <c r="K16" s="722"/>
      <c r="L16" s="722"/>
      <c r="M16" s="722"/>
      <c r="N16" s="724"/>
      <c r="O16" s="722"/>
      <c r="P16" s="722"/>
      <c r="Q16" s="726" t="s">
        <v>186</v>
      </c>
      <c r="R16" s="726" t="s">
        <v>142</v>
      </c>
    </row>
    <row r="18" spans="13:16" x14ac:dyDescent="0.25">
      <c r="M18" s="699"/>
      <c r="N18" s="702" t="s">
        <v>35</v>
      </c>
      <c r="O18" s="702"/>
      <c r="P18" s="702"/>
    </row>
    <row r="19" spans="13:16" x14ac:dyDescent="0.25">
      <c r="M19" s="700"/>
      <c r="N19" s="702" t="s">
        <v>36</v>
      </c>
      <c r="O19" s="702" t="s">
        <v>37</v>
      </c>
      <c r="P19" s="702"/>
    </row>
    <row r="20" spans="13:16" x14ac:dyDescent="0.25">
      <c r="M20" s="701"/>
      <c r="N20" s="702"/>
      <c r="O20" s="48">
        <v>2020</v>
      </c>
      <c r="P20" s="48">
        <v>2021</v>
      </c>
    </row>
    <row r="21" spans="13:16" x14ac:dyDescent="0.25">
      <c r="M21" s="48" t="s">
        <v>2931</v>
      </c>
      <c r="N21" s="55">
        <v>8</v>
      </c>
      <c r="O21" s="109">
        <f>O7+O8+O9+O10+O11+O12+O13+O15</f>
        <v>171234.2</v>
      </c>
      <c r="P21" s="31">
        <v>0</v>
      </c>
    </row>
  </sheetData>
  <mergeCells count="54">
    <mergeCell ref="M18:M20"/>
    <mergeCell ref="N18:P18"/>
    <mergeCell ref="N19:N20"/>
    <mergeCell ref="O19:P19"/>
    <mergeCell ref="M15:M16"/>
    <mergeCell ref="N15:N16"/>
    <mergeCell ref="O15:O16"/>
    <mergeCell ref="P15:P16"/>
    <mergeCell ref="Q13:Q14"/>
    <mergeCell ref="R13:R14"/>
    <mergeCell ref="A15:A16"/>
    <mergeCell ref="B15:B16"/>
    <mergeCell ref="C15:C16"/>
    <mergeCell ref="D15:D16"/>
    <mergeCell ref="E15:E16"/>
    <mergeCell ref="F15:F16"/>
    <mergeCell ref="G15:G16"/>
    <mergeCell ref="H15:H16"/>
    <mergeCell ref="I15:I16"/>
    <mergeCell ref="J15:J16"/>
    <mergeCell ref="K15:K16"/>
    <mergeCell ref="L15:L16"/>
    <mergeCell ref="R15:R16"/>
    <mergeCell ref="Q15:Q16"/>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4:P4"/>
    <mergeCell ref="O13:O14"/>
    <mergeCell ref="P13:P14"/>
    <mergeCell ref="Q4:Q5"/>
    <mergeCell ref="R4:R5"/>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topLeftCell="A13" zoomScale="60" zoomScaleNormal="60" workbookViewId="0">
      <selection activeCell="I65" sqref="I65"/>
    </sheetView>
  </sheetViews>
  <sheetFormatPr defaultRowHeight="15" x14ac:dyDescent="0.25"/>
  <cols>
    <col min="1" max="1" width="4.7109375" style="41" customWidth="1"/>
    <col min="2" max="2" width="10.28515625" style="41" customWidth="1"/>
    <col min="3" max="3" width="7.5703125" style="41" customWidth="1"/>
    <col min="4" max="4" width="9.42578125" style="41" customWidth="1"/>
    <col min="5" max="5" width="39.7109375" style="41" customWidth="1"/>
    <col min="6" max="6" width="58.7109375" style="41" customWidth="1"/>
    <col min="7" max="7" width="22.140625" style="41" customWidth="1"/>
    <col min="8" max="8" width="20.42578125" style="41" customWidth="1"/>
    <col min="9" max="9" width="12.140625" style="41" customWidth="1"/>
    <col min="10" max="10" width="32.140625" style="41" customWidth="1"/>
    <col min="11" max="11" width="12.140625" style="41" customWidth="1"/>
    <col min="12" max="12" width="10.5703125" style="41" customWidth="1"/>
    <col min="13" max="13" width="13.85546875" style="41" customWidth="1"/>
    <col min="14" max="14" width="14" style="41" customWidth="1"/>
    <col min="15" max="15" width="12.140625" style="41" customWidth="1"/>
    <col min="16" max="16" width="16" style="41" customWidth="1"/>
    <col min="17" max="18" width="18.42578125" style="41" customWidth="1"/>
    <col min="19" max="19" width="19.5703125" style="41" customWidth="1"/>
    <col min="20" max="20" width="9.140625" style="41"/>
    <col min="21" max="21" width="22" style="41" customWidth="1"/>
    <col min="22"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1" spans="1:19" ht="15" customHeight="1" x14ac:dyDescent="0.25">
      <c r="Q1" s="730"/>
      <c r="R1" s="730"/>
      <c r="S1" s="730"/>
    </row>
    <row r="2" spans="1:19" ht="15" customHeight="1" x14ac:dyDescent="0.25">
      <c r="A2" s="49" t="s">
        <v>1245</v>
      </c>
      <c r="Q2" s="730"/>
      <c r="R2" s="730"/>
      <c r="S2" s="730"/>
    </row>
    <row r="3" spans="1:19" x14ac:dyDescent="0.25">
      <c r="M3" s="2"/>
      <c r="N3" s="2"/>
      <c r="O3" s="2"/>
      <c r="P3" s="2"/>
    </row>
    <row r="4" spans="1:19" s="4" customFormat="1" ht="51.7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45" t="s">
        <v>14</v>
      </c>
      <c r="I5" s="45" t="s">
        <v>15</v>
      </c>
      <c r="J5" s="627"/>
      <c r="K5" s="46">
        <v>2020</v>
      </c>
      <c r="L5" s="46">
        <v>2021</v>
      </c>
      <c r="M5" s="5">
        <v>2020</v>
      </c>
      <c r="N5" s="5">
        <v>2021</v>
      </c>
      <c r="O5" s="5">
        <v>2020</v>
      </c>
      <c r="P5" s="5">
        <v>2021</v>
      </c>
      <c r="Q5" s="627"/>
      <c r="R5" s="629"/>
      <c r="S5" s="3"/>
    </row>
    <row r="6" spans="1:19" s="4" customFormat="1" x14ac:dyDescent="0.2">
      <c r="A6" s="43" t="s">
        <v>16</v>
      </c>
      <c r="B6" s="45" t="s">
        <v>17</v>
      </c>
      <c r="C6" s="45" t="s">
        <v>18</v>
      </c>
      <c r="D6" s="45" t="s">
        <v>19</v>
      </c>
      <c r="E6" s="43" t="s">
        <v>20</v>
      </c>
      <c r="F6" s="43" t="s">
        <v>21</v>
      </c>
      <c r="G6" s="43" t="s">
        <v>22</v>
      </c>
      <c r="H6" s="45" t="s">
        <v>23</v>
      </c>
      <c r="I6" s="45" t="s">
        <v>24</v>
      </c>
      <c r="J6" s="43" t="s">
        <v>25</v>
      </c>
      <c r="K6" s="46" t="s">
        <v>26</v>
      </c>
      <c r="L6" s="46" t="s">
        <v>27</v>
      </c>
      <c r="M6" s="47" t="s">
        <v>28</v>
      </c>
      <c r="N6" s="47" t="s">
        <v>29</v>
      </c>
      <c r="O6" s="47" t="s">
        <v>30</v>
      </c>
      <c r="P6" s="47" t="s">
        <v>31</v>
      </c>
      <c r="Q6" s="43" t="s">
        <v>32</v>
      </c>
      <c r="R6" s="45" t="s">
        <v>33</v>
      </c>
      <c r="S6" s="3"/>
    </row>
    <row r="7" spans="1:19" s="8" customFormat="1" ht="90" x14ac:dyDescent="0.25">
      <c r="A7" s="312">
        <v>1</v>
      </c>
      <c r="B7" s="311">
        <v>1</v>
      </c>
      <c r="C7" s="312">
        <v>1</v>
      </c>
      <c r="D7" s="311">
        <v>3</v>
      </c>
      <c r="E7" s="311" t="s">
        <v>210</v>
      </c>
      <c r="F7" s="311" t="s">
        <v>354</v>
      </c>
      <c r="G7" s="311" t="s">
        <v>211</v>
      </c>
      <c r="H7" s="311" t="s">
        <v>212</v>
      </c>
      <c r="I7" s="79" t="s">
        <v>41</v>
      </c>
      <c r="J7" s="311" t="s">
        <v>213</v>
      </c>
      <c r="K7" s="80"/>
      <c r="L7" s="80" t="s">
        <v>89</v>
      </c>
      <c r="M7" s="76">
        <v>0</v>
      </c>
      <c r="N7" s="76">
        <v>94900</v>
      </c>
      <c r="O7" s="76">
        <v>0</v>
      </c>
      <c r="P7" s="76">
        <v>94900</v>
      </c>
      <c r="Q7" s="311" t="s">
        <v>214</v>
      </c>
      <c r="R7" s="311" t="s">
        <v>215</v>
      </c>
      <c r="S7" s="12"/>
    </row>
    <row r="8" spans="1:19" s="38" customFormat="1" ht="189.75" customHeight="1" x14ac:dyDescent="0.25">
      <c r="A8" s="312">
        <v>2</v>
      </c>
      <c r="B8" s="312">
        <v>1.5</v>
      </c>
      <c r="C8" s="312">
        <v>5</v>
      </c>
      <c r="D8" s="311">
        <v>4</v>
      </c>
      <c r="E8" s="311" t="s">
        <v>355</v>
      </c>
      <c r="F8" s="311" t="s">
        <v>356</v>
      </c>
      <c r="G8" s="311" t="s">
        <v>44</v>
      </c>
      <c r="H8" s="311" t="s">
        <v>216</v>
      </c>
      <c r="I8" s="79" t="s">
        <v>217</v>
      </c>
      <c r="J8" s="311" t="s">
        <v>218</v>
      </c>
      <c r="K8" s="80"/>
      <c r="L8" s="80" t="s">
        <v>45</v>
      </c>
      <c r="M8" s="76">
        <v>0</v>
      </c>
      <c r="N8" s="76">
        <v>25000</v>
      </c>
      <c r="O8" s="76">
        <v>0</v>
      </c>
      <c r="P8" s="76">
        <v>25000</v>
      </c>
      <c r="Q8" s="311" t="s">
        <v>214</v>
      </c>
      <c r="R8" s="311" t="s">
        <v>215</v>
      </c>
      <c r="S8" s="81"/>
    </row>
    <row r="9" spans="1:19" ht="30" x14ac:dyDescent="0.25">
      <c r="A9" s="630">
        <v>3</v>
      </c>
      <c r="B9" s="630">
        <v>3</v>
      </c>
      <c r="C9" s="630">
        <v>1</v>
      </c>
      <c r="D9" s="630">
        <v>13</v>
      </c>
      <c r="E9" s="630" t="s">
        <v>219</v>
      </c>
      <c r="F9" s="630" t="s">
        <v>220</v>
      </c>
      <c r="G9" s="311" t="s">
        <v>198</v>
      </c>
      <c r="H9" s="311" t="s">
        <v>199</v>
      </c>
      <c r="I9" s="312">
        <v>1</v>
      </c>
      <c r="J9" s="630" t="s">
        <v>221</v>
      </c>
      <c r="K9" s="636" t="s">
        <v>34</v>
      </c>
      <c r="L9" s="731"/>
      <c r="M9" s="717">
        <v>155000</v>
      </c>
      <c r="N9" s="734"/>
      <c r="O9" s="717">
        <v>70438.289999999994</v>
      </c>
      <c r="P9" s="734"/>
      <c r="Q9" s="630" t="s">
        <v>214</v>
      </c>
      <c r="R9" s="630" t="s">
        <v>215</v>
      </c>
      <c r="S9" s="13"/>
    </row>
    <row r="10" spans="1:19" ht="30" x14ac:dyDescent="0.25">
      <c r="A10" s="656"/>
      <c r="B10" s="656"/>
      <c r="C10" s="656"/>
      <c r="D10" s="656"/>
      <c r="E10" s="656"/>
      <c r="F10" s="656"/>
      <c r="G10" s="311" t="s">
        <v>114</v>
      </c>
      <c r="H10" s="311" t="s">
        <v>207</v>
      </c>
      <c r="I10" s="312">
        <v>1</v>
      </c>
      <c r="J10" s="656"/>
      <c r="K10" s="670"/>
      <c r="L10" s="732"/>
      <c r="M10" s="733"/>
      <c r="N10" s="735"/>
      <c r="O10" s="733"/>
      <c r="P10" s="735"/>
      <c r="Q10" s="656"/>
      <c r="R10" s="656"/>
      <c r="S10" s="13"/>
    </row>
    <row r="11" spans="1:19" ht="131.44999999999999" customHeight="1" x14ac:dyDescent="0.25">
      <c r="A11" s="656"/>
      <c r="B11" s="656"/>
      <c r="C11" s="656"/>
      <c r="D11" s="656"/>
      <c r="E11" s="656"/>
      <c r="F11" s="656"/>
      <c r="G11" s="311" t="s">
        <v>57</v>
      </c>
      <c r="H11" s="311" t="s">
        <v>58</v>
      </c>
      <c r="I11" s="312">
        <v>3</v>
      </c>
      <c r="J11" s="656"/>
      <c r="K11" s="670"/>
      <c r="L11" s="732"/>
      <c r="M11" s="733"/>
      <c r="N11" s="735"/>
      <c r="O11" s="733"/>
      <c r="P11" s="735"/>
      <c r="Q11" s="656"/>
      <c r="R11" s="656"/>
      <c r="S11" s="13"/>
    </row>
    <row r="12" spans="1:19" ht="96.75" customHeight="1" x14ac:dyDescent="0.25">
      <c r="A12" s="312">
        <v>4</v>
      </c>
      <c r="B12" s="312">
        <v>3.6</v>
      </c>
      <c r="C12" s="312">
        <v>1</v>
      </c>
      <c r="D12" s="311">
        <v>13</v>
      </c>
      <c r="E12" s="311" t="s">
        <v>357</v>
      </c>
      <c r="F12" s="311" t="s">
        <v>358</v>
      </c>
      <c r="G12" s="311" t="s">
        <v>198</v>
      </c>
      <c r="H12" s="311" t="s">
        <v>199</v>
      </c>
      <c r="I12" s="79">
        <v>1</v>
      </c>
      <c r="J12" s="311" t="s">
        <v>359</v>
      </c>
      <c r="K12" s="295"/>
      <c r="L12" s="80" t="s">
        <v>45</v>
      </c>
      <c r="M12" s="76"/>
      <c r="N12" s="76">
        <v>123000</v>
      </c>
      <c r="O12" s="76"/>
      <c r="P12" s="76">
        <v>123000</v>
      </c>
      <c r="Q12" s="311" t="s">
        <v>214</v>
      </c>
      <c r="R12" s="311" t="s">
        <v>215</v>
      </c>
    </row>
    <row r="13" spans="1:19" ht="135" x14ac:dyDescent="0.25">
      <c r="A13" s="312">
        <v>5</v>
      </c>
      <c r="B13" s="312">
        <v>3</v>
      </c>
      <c r="C13" s="312">
        <v>1</v>
      </c>
      <c r="D13" s="311">
        <v>13</v>
      </c>
      <c r="E13" s="311" t="s">
        <v>193</v>
      </c>
      <c r="F13" s="311" t="s">
        <v>360</v>
      </c>
      <c r="G13" s="311" t="s">
        <v>55</v>
      </c>
      <c r="H13" s="311" t="s">
        <v>194</v>
      </c>
      <c r="I13" s="79" t="s">
        <v>161</v>
      </c>
      <c r="J13" s="311" t="s">
        <v>213</v>
      </c>
      <c r="K13" s="80"/>
      <c r="L13" s="80" t="s">
        <v>89</v>
      </c>
      <c r="M13" s="349"/>
      <c r="N13" s="349">
        <v>36100</v>
      </c>
      <c r="O13" s="76"/>
      <c r="P13" s="349">
        <v>36100</v>
      </c>
      <c r="Q13" s="311" t="s">
        <v>214</v>
      </c>
      <c r="R13" s="311" t="s">
        <v>215</v>
      </c>
    </row>
    <row r="14" spans="1:19" ht="150" x14ac:dyDescent="0.25">
      <c r="A14" s="312">
        <v>6</v>
      </c>
      <c r="B14" s="312">
        <v>3</v>
      </c>
      <c r="C14" s="312">
        <v>1</v>
      </c>
      <c r="D14" s="311">
        <v>13</v>
      </c>
      <c r="E14" s="350" t="s">
        <v>361</v>
      </c>
      <c r="F14" s="311" t="s">
        <v>362</v>
      </c>
      <c r="G14" s="311" t="s">
        <v>230</v>
      </c>
      <c r="H14" s="311" t="s">
        <v>363</v>
      </c>
      <c r="I14" s="79" t="s">
        <v>364</v>
      </c>
      <c r="J14" s="311" t="s">
        <v>213</v>
      </c>
      <c r="K14" s="295"/>
      <c r="L14" s="80" t="s">
        <v>39</v>
      </c>
      <c r="M14" s="76"/>
      <c r="N14" s="76">
        <v>180000</v>
      </c>
      <c r="O14" s="76"/>
      <c r="P14" s="76">
        <v>180000</v>
      </c>
      <c r="Q14" s="311" t="s">
        <v>214</v>
      </c>
      <c r="R14" s="311" t="s">
        <v>215</v>
      </c>
    </row>
    <row r="15" spans="1:19" ht="45" x14ac:dyDescent="0.25">
      <c r="A15" s="720">
        <v>7</v>
      </c>
      <c r="B15" s="720">
        <v>6</v>
      </c>
      <c r="C15" s="720">
        <v>1</v>
      </c>
      <c r="D15" s="719">
        <v>13</v>
      </c>
      <c r="E15" s="719" t="s">
        <v>365</v>
      </c>
      <c r="F15" s="630" t="s">
        <v>366</v>
      </c>
      <c r="G15" s="311" t="s">
        <v>57</v>
      </c>
      <c r="H15" s="311" t="s">
        <v>58</v>
      </c>
      <c r="I15" s="79" t="s">
        <v>41</v>
      </c>
      <c r="J15" s="311" t="s">
        <v>367</v>
      </c>
      <c r="K15" s="715"/>
      <c r="L15" s="737" t="s">
        <v>39</v>
      </c>
      <c r="M15" s="693"/>
      <c r="N15" s="738">
        <v>70000</v>
      </c>
      <c r="O15" s="693"/>
      <c r="P15" s="738">
        <v>70000</v>
      </c>
      <c r="Q15" s="719" t="s">
        <v>214</v>
      </c>
      <c r="R15" s="719" t="s">
        <v>215</v>
      </c>
    </row>
    <row r="16" spans="1:19" ht="30" x14ac:dyDescent="0.25">
      <c r="A16" s="720"/>
      <c r="B16" s="720"/>
      <c r="C16" s="720"/>
      <c r="D16" s="719"/>
      <c r="E16" s="719"/>
      <c r="F16" s="656"/>
      <c r="G16" s="311" t="s">
        <v>55</v>
      </c>
      <c r="H16" s="311" t="s">
        <v>194</v>
      </c>
      <c r="I16" s="79" t="s">
        <v>41</v>
      </c>
      <c r="J16" s="311" t="s">
        <v>213</v>
      </c>
      <c r="K16" s="736"/>
      <c r="L16" s="737"/>
      <c r="M16" s="694"/>
      <c r="N16" s="738"/>
      <c r="O16" s="694"/>
      <c r="P16" s="738"/>
      <c r="Q16" s="719"/>
      <c r="R16" s="719"/>
    </row>
    <row r="17" spans="1:18" ht="60" x14ac:dyDescent="0.25">
      <c r="A17" s="720"/>
      <c r="B17" s="720"/>
      <c r="C17" s="720"/>
      <c r="D17" s="719"/>
      <c r="E17" s="719"/>
      <c r="F17" s="631"/>
      <c r="G17" s="311" t="s">
        <v>48</v>
      </c>
      <c r="H17" s="311" t="s">
        <v>195</v>
      </c>
      <c r="I17" s="79" t="s">
        <v>41</v>
      </c>
      <c r="J17" s="311" t="s">
        <v>368</v>
      </c>
      <c r="K17" s="716"/>
      <c r="L17" s="737"/>
      <c r="M17" s="695"/>
      <c r="N17" s="738"/>
      <c r="O17" s="695"/>
      <c r="P17" s="738"/>
      <c r="Q17" s="719"/>
      <c r="R17" s="719"/>
    </row>
    <row r="18" spans="1:18" ht="105" x14ac:dyDescent="0.25">
      <c r="A18" s="312">
        <v>8</v>
      </c>
      <c r="B18" s="311" t="s">
        <v>40</v>
      </c>
      <c r="C18" s="311">
        <v>1</v>
      </c>
      <c r="D18" s="311">
        <v>13</v>
      </c>
      <c r="E18" s="311" t="s">
        <v>369</v>
      </c>
      <c r="F18" s="311" t="s">
        <v>370</v>
      </c>
      <c r="G18" s="311" t="s">
        <v>44</v>
      </c>
      <c r="H18" s="311" t="s">
        <v>204</v>
      </c>
      <c r="I18" s="311">
        <v>1</v>
      </c>
      <c r="J18" s="311" t="s">
        <v>371</v>
      </c>
      <c r="K18" s="351"/>
      <c r="L18" s="311" t="s">
        <v>45</v>
      </c>
      <c r="M18" s="311"/>
      <c r="N18" s="352">
        <v>50000</v>
      </c>
      <c r="O18" s="353"/>
      <c r="P18" s="352">
        <v>50000</v>
      </c>
      <c r="Q18" s="311" t="s">
        <v>214</v>
      </c>
      <c r="R18" s="311" t="s">
        <v>372</v>
      </c>
    </row>
    <row r="20" spans="1:18" x14ac:dyDescent="0.25">
      <c r="M20" s="699"/>
      <c r="N20" s="702" t="s">
        <v>35</v>
      </c>
      <c r="O20" s="702"/>
      <c r="P20" s="702"/>
    </row>
    <row r="21" spans="1:18" x14ac:dyDescent="0.25">
      <c r="M21" s="700"/>
      <c r="N21" s="702" t="s">
        <v>36</v>
      </c>
      <c r="O21" s="702" t="s">
        <v>37</v>
      </c>
      <c r="P21" s="702"/>
    </row>
    <row r="22" spans="1:18" x14ac:dyDescent="0.25">
      <c r="M22" s="701"/>
      <c r="N22" s="702"/>
      <c r="O22" s="48">
        <v>2020</v>
      </c>
      <c r="P22" s="48">
        <v>2021</v>
      </c>
      <c r="R22" s="2"/>
    </row>
    <row r="23" spans="1:18" x14ac:dyDescent="0.25">
      <c r="M23" s="48" t="s">
        <v>2931</v>
      </c>
      <c r="N23" s="55">
        <v>8</v>
      </c>
      <c r="O23" s="149">
        <f>O7+O8+O9</f>
        <v>70438.289999999994</v>
      </c>
      <c r="P23" s="31">
        <f>P18+P15+P14+P13+P12+P8+P7</f>
        <v>579000</v>
      </c>
      <c r="Q23" s="144"/>
      <c r="R23" s="144"/>
    </row>
    <row r="24" spans="1:18" x14ac:dyDescent="0.25">
      <c r="R24" s="2"/>
    </row>
    <row r="33" spans="6:6" ht="15.75" x14ac:dyDescent="0.25">
      <c r="F33" s="82"/>
    </row>
  </sheetData>
  <mergeCells count="48">
    <mergeCell ref="B15:B17"/>
    <mergeCell ref="C15:C17"/>
    <mergeCell ref="D15:D17"/>
    <mergeCell ref="E15:E17"/>
    <mergeCell ref="F15:F17"/>
    <mergeCell ref="M20:M22"/>
    <mergeCell ref="N20:P20"/>
    <mergeCell ref="N21:N22"/>
    <mergeCell ref="O21:P21"/>
    <mergeCell ref="P15:P17"/>
    <mergeCell ref="Q15:Q17"/>
    <mergeCell ref="R15:R17"/>
    <mergeCell ref="Q9:Q11"/>
    <mergeCell ref="R9:R11"/>
    <mergeCell ref="K15:K17"/>
    <mergeCell ref="L15:L17"/>
    <mergeCell ref="M15:M17"/>
    <mergeCell ref="N15:N17"/>
    <mergeCell ref="O15:O17"/>
    <mergeCell ref="A15:A17"/>
    <mergeCell ref="Q1:S2"/>
    <mergeCell ref="A9:A11"/>
    <mergeCell ref="B9:B11"/>
    <mergeCell ref="C9:C11"/>
    <mergeCell ref="D9:D11"/>
    <mergeCell ref="E9:E11"/>
    <mergeCell ref="F9:F11"/>
    <mergeCell ref="J9:J11"/>
    <mergeCell ref="K9:K11"/>
    <mergeCell ref="L9:L11"/>
    <mergeCell ref="M9:M11"/>
    <mergeCell ref="N9:N11"/>
    <mergeCell ref="O9:O11"/>
    <mergeCell ref="P9:P11"/>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68"/>
  <sheetViews>
    <sheetView topLeftCell="A10" zoomScale="70" zoomScaleNormal="70" workbookViewId="0">
      <selection activeCell="F11" sqref="F11:F12"/>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57.7109375" style="41" customWidth="1"/>
    <col min="7" max="7" width="35.7109375" style="41" customWidth="1"/>
    <col min="8" max="8" width="19.28515625" style="41" customWidth="1"/>
    <col min="9" max="9" width="10.42578125" style="41" customWidth="1"/>
    <col min="10" max="10" width="29.7109375" style="41" customWidth="1"/>
    <col min="11" max="11" width="10.7109375" style="41" customWidth="1"/>
    <col min="12" max="12" width="12.7109375" style="41" customWidth="1"/>
    <col min="13" max="16" width="14.7109375" style="41" customWidth="1"/>
    <col min="17" max="17" width="16.7109375" style="41" customWidth="1"/>
    <col min="18" max="18" width="15.710937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x14ac:dyDescent="0.25">
      <c r="A2" s="49" t="s">
        <v>1246</v>
      </c>
    </row>
    <row r="4" spans="1:19" s="4" customFormat="1" ht="47.25" customHeight="1" x14ac:dyDescent="0.25">
      <c r="A4" s="706" t="s">
        <v>0</v>
      </c>
      <c r="B4" s="703" t="s">
        <v>1</v>
      </c>
      <c r="C4" s="703" t="s">
        <v>2</v>
      </c>
      <c r="D4" s="703" t="s">
        <v>3</v>
      </c>
      <c r="E4" s="706" t="s">
        <v>4</v>
      </c>
      <c r="F4" s="706" t="s">
        <v>5</v>
      </c>
      <c r="G4" s="706" t="s">
        <v>6</v>
      </c>
      <c r="H4" s="708" t="s">
        <v>7</v>
      </c>
      <c r="I4" s="708"/>
      <c r="J4" s="706" t="s">
        <v>8</v>
      </c>
      <c r="K4" s="709" t="s">
        <v>9</v>
      </c>
      <c r="L4" s="748"/>
      <c r="M4" s="705" t="s">
        <v>10</v>
      </c>
      <c r="N4" s="705"/>
      <c r="O4" s="705" t="s">
        <v>11</v>
      </c>
      <c r="P4" s="705"/>
      <c r="Q4" s="706" t="s">
        <v>12</v>
      </c>
      <c r="R4" s="703" t="s">
        <v>13</v>
      </c>
      <c r="S4" s="3"/>
    </row>
    <row r="5" spans="1:19" s="4" customFormat="1" ht="35.25" customHeight="1" x14ac:dyDescent="0.2">
      <c r="A5" s="707"/>
      <c r="B5" s="704"/>
      <c r="C5" s="704"/>
      <c r="D5" s="704"/>
      <c r="E5" s="707"/>
      <c r="F5" s="707"/>
      <c r="G5" s="707"/>
      <c r="H5" s="51" t="s">
        <v>14</v>
      </c>
      <c r="I5" s="51" t="s">
        <v>15</v>
      </c>
      <c r="J5" s="707"/>
      <c r="K5" s="53">
        <v>2020</v>
      </c>
      <c r="L5" s="53">
        <v>2021</v>
      </c>
      <c r="M5" s="53">
        <v>2020</v>
      </c>
      <c r="N5" s="53">
        <v>2021</v>
      </c>
      <c r="O5" s="53">
        <v>2020</v>
      </c>
      <c r="P5" s="53">
        <v>2021</v>
      </c>
      <c r="Q5" s="707"/>
      <c r="R5" s="704"/>
      <c r="S5" s="3"/>
    </row>
    <row r="6" spans="1:19" s="4" customFormat="1" ht="15.75" customHeight="1" x14ac:dyDescent="0.2">
      <c r="A6" s="50" t="s">
        <v>16</v>
      </c>
      <c r="B6" s="51" t="s">
        <v>17</v>
      </c>
      <c r="C6" s="51" t="s">
        <v>18</v>
      </c>
      <c r="D6" s="51" t="s">
        <v>19</v>
      </c>
      <c r="E6" s="50" t="s">
        <v>20</v>
      </c>
      <c r="F6" s="50" t="s">
        <v>21</v>
      </c>
      <c r="G6" s="50" t="s">
        <v>22</v>
      </c>
      <c r="H6" s="51" t="s">
        <v>23</v>
      </c>
      <c r="I6" s="51" t="s">
        <v>24</v>
      </c>
      <c r="J6" s="50" t="s">
        <v>25</v>
      </c>
      <c r="K6" s="53" t="s">
        <v>26</v>
      </c>
      <c r="L6" s="53" t="s">
        <v>27</v>
      </c>
      <c r="M6" s="54" t="s">
        <v>28</v>
      </c>
      <c r="N6" s="54" t="s">
        <v>29</v>
      </c>
      <c r="O6" s="54" t="s">
        <v>30</v>
      </c>
      <c r="P6" s="54" t="s">
        <v>31</v>
      </c>
      <c r="Q6" s="50" t="s">
        <v>32</v>
      </c>
      <c r="R6" s="51" t="s">
        <v>33</v>
      </c>
      <c r="S6" s="3"/>
    </row>
    <row r="7" spans="1:19" ht="59.25" customHeight="1" x14ac:dyDescent="0.25">
      <c r="A7" s="747">
        <v>1</v>
      </c>
      <c r="B7" s="741" t="s">
        <v>91</v>
      </c>
      <c r="C7" s="741">
        <v>5</v>
      </c>
      <c r="D7" s="741">
        <v>4</v>
      </c>
      <c r="E7" s="741" t="s">
        <v>222</v>
      </c>
      <c r="F7" s="741" t="s">
        <v>223</v>
      </c>
      <c r="G7" s="741" t="s">
        <v>203</v>
      </c>
      <c r="H7" s="32" t="s">
        <v>224</v>
      </c>
      <c r="I7" s="32">
        <v>300</v>
      </c>
      <c r="J7" s="741" t="s">
        <v>225</v>
      </c>
      <c r="K7" s="741" t="s">
        <v>34</v>
      </c>
      <c r="L7" s="741"/>
      <c r="M7" s="743">
        <v>40000</v>
      </c>
      <c r="N7" s="743"/>
      <c r="O7" s="743">
        <v>40000</v>
      </c>
      <c r="P7" s="745"/>
      <c r="Q7" s="741" t="s">
        <v>226</v>
      </c>
      <c r="R7" s="741" t="s">
        <v>227</v>
      </c>
      <c r="S7" s="37"/>
    </row>
    <row r="8" spans="1:19" ht="59.25" customHeight="1" x14ac:dyDescent="0.25">
      <c r="A8" s="747"/>
      <c r="B8" s="742"/>
      <c r="C8" s="742"/>
      <c r="D8" s="742"/>
      <c r="E8" s="742"/>
      <c r="F8" s="742"/>
      <c r="G8" s="742"/>
      <c r="H8" s="32" t="s">
        <v>195</v>
      </c>
      <c r="I8" s="32">
        <v>5</v>
      </c>
      <c r="J8" s="742"/>
      <c r="K8" s="742"/>
      <c r="L8" s="742"/>
      <c r="M8" s="744"/>
      <c r="N8" s="744"/>
      <c r="O8" s="744"/>
      <c r="P8" s="746"/>
      <c r="Q8" s="742"/>
      <c r="R8" s="742"/>
      <c r="S8" s="37"/>
    </row>
    <row r="9" spans="1:19" ht="45" customHeight="1" x14ac:dyDescent="0.25">
      <c r="A9" s="720">
        <v>2</v>
      </c>
      <c r="B9" s="673" t="s">
        <v>91</v>
      </c>
      <c r="C9" s="673">
        <v>5</v>
      </c>
      <c r="D9" s="673">
        <v>4</v>
      </c>
      <c r="E9" s="673" t="s">
        <v>222</v>
      </c>
      <c r="F9" s="673" t="s">
        <v>223</v>
      </c>
      <c r="G9" s="673" t="s">
        <v>203</v>
      </c>
      <c r="H9" s="316" t="s">
        <v>224</v>
      </c>
      <c r="I9" s="316">
        <v>300</v>
      </c>
      <c r="J9" s="673" t="s">
        <v>225</v>
      </c>
      <c r="K9" s="673"/>
      <c r="L9" s="673" t="s">
        <v>34</v>
      </c>
      <c r="M9" s="739"/>
      <c r="N9" s="739">
        <v>40000</v>
      </c>
      <c r="O9" s="739"/>
      <c r="P9" s="690">
        <v>40000</v>
      </c>
      <c r="Q9" s="673" t="s">
        <v>226</v>
      </c>
      <c r="R9" s="673" t="s">
        <v>227</v>
      </c>
      <c r="S9" s="37"/>
    </row>
    <row r="10" spans="1:19" ht="61.5" customHeight="1" x14ac:dyDescent="0.25">
      <c r="A10" s="720"/>
      <c r="B10" s="675"/>
      <c r="C10" s="675"/>
      <c r="D10" s="675"/>
      <c r="E10" s="675"/>
      <c r="F10" s="675"/>
      <c r="G10" s="675"/>
      <c r="H10" s="316" t="s">
        <v>195</v>
      </c>
      <c r="I10" s="316">
        <v>5</v>
      </c>
      <c r="J10" s="675"/>
      <c r="K10" s="675"/>
      <c r="L10" s="675"/>
      <c r="M10" s="740"/>
      <c r="N10" s="740"/>
      <c r="O10" s="740"/>
      <c r="P10" s="691"/>
      <c r="Q10" s="675"/>
      <c r="R10" s="675"/>
      <c r="S10" s="37"/>
    </row>
    <row r="11" spans="1:19" ht="42" customHeight="1" x14ac:dyDescent="0.25">
      <c r="A11" s="720">
        <v>3</v>
      </c>
      <c r="B11" s="673" t="s">
        <v>91</v>
      </c>
      <c r="C11" s="673">
        <v>1</v>
      </c>
      <c r="D11" s="673">
        <v>6</v>
      </c>
      <c r="E11" s="673" t="s">
        <v>373</v>
      </c>
      <c r="F11" s="673" t="s">
        <v>1098</v>
      </c>
      <c r="G11" s="673" t="s">
        <v>44</v>
      </c>
      <c r="H11" s="316" t="s">
        <v>49</v>
      </c>
      <c r="I11" s="316">
        <v>50</v>
      </c>
      <c r="J11" s="673" t="s">
        <v>374</v>
      </c>
      <c r="K11" s="673"/>
      <c r="L11" s="673" t="s">
        <v>39</v>
      </c>
      <c r="M11" s="739"/>
      <c r="N11" s="739">
        <v>170000</v>
      </c>
      <c r="O11" s="739"/>
      <c r="P11" s="690">
        <v>170000</v>
      </c>
      <c r="Q11" s="673" t="s">
        <v>226</v>
      </c>
      <c r="R11" s="673" t="s">
        <v>227</v>
      </c>
      <c r="S11" s="37"/>
    </row>
    <row r="12" spans="1:19" ht="303" customHeight="1" x14ac:dyDescent="0.25">
      <c r="A12" s="720"/>
      <c r="B12" s="675"/>
      <c r="C12" s="675"/>
      <c r="D12" s="675"/>
      <c r="E12" s="675"/>
      <c r="F12" s="675"/>
      <c r="G12" s="675"/>
      <c r="H12" s="316" t="s">
        <v>204</v>
      </c>
      <c r="I12" s="316">
        <v>1</v>
      </c>
      <c r="J12" s="675"/>
      <c r="K12" s="675"/>
      <c r="L12" s="675"/>
      <c r="M12" s="740"/>
      <c r="N12" s="740"/>
      <c r="O12" s="740"/>
      <c r="P12" s="691"/>
      <c r="Q12" s="675"/>
      <c r="R12" s="675"/>
    </row>
    <row r="13" spans="1:19" ht="51" customHeight="1" x14ac:dyDescent="0.25">
      <c r="A13" s="720">
        <v>4</v>
      </c>
      <c r="B13" s="673" t="s">
        <v>91</v>
      </c>
      <c r="C13" s="673">
        <v>1</v>
      </c>
      <c r="D13" s="673">
        <v>6</v>
      </c>
      <c r="E13" s="673" t="s">
        <v>375</v>
      </c>
      <c r="F13" s="673" t="s">
        <v>1099</v>
      </c>
      <c r="G13" s="673" t="s">
        <v>44</v>
      </c>
      <c r="H13" s="316" t="s">
        <v>49</v>
      </c>
      <c r="I13" s="316">
        <v>50</v>
      </c>
      <c r="J13" s="673" t="s">
        <v>376</v>
      </c>
      <c r="K13" s="673"/>
      <c r="L13" s="673" t="s">
        <v>39</v>
      </c>
      <c r="M13" s="739"/>
      <c r="N13" s="739">
        <v>120000</v>
      </c>
      <c r="O13" s="739"/>
      <c r="P13" s="690">
        <v>120000</v>
      </c>
      <c r="Q13" s="673" t="s">
        <v>226</v>
      </c>
      <c r="R13" s="673" t="s">
        <v>227</v>
      </c>
    </row>
    <row r="14" spans="1:19" ht="211.5" customHeight="1" x14ac:dyDescent="0.25">
      <c r="A14" s="720"/>
      <c r="B14" s="675"/>
      <c r="C14" s="675"/>
      <c r="D14" s="675"/>
      <c r="E14" s="675"/>
      <c r="F14" s="675"/>
      <c r="G14" s="675"/>
      <c r="H14" s="316" t="s">
        <v>204</v>
      </c>
      <c r="I14" s="316">
        <v>1</v>
      </c>
      <c r="J14" s="675"/>
      <c r="K14" s="675"/>
      <c r="L14" s="675"/>
      <c r="M14" s="740"/>
      <c r="N14" s="740"/>
      <c r="O14" s="740"/>
      <c r="P14" s="691"/>
      <c r="Q14" s="675"/>
      <c r="R14" s="675"/>
    </row>
    <row r="15" spans="1:19" x14ac:dyDescent="0.25">
      <c r="P15" s="2"/>
    </row>
    <row r="16" spans="1:19" x14ac:dyDescent="0.25">
      <c r="M16" s="699"/>
      <c r="N16" s="702" t="s">
        <v>35</v>
      </c>
      <c r="O16" s="702"/>
      <c r="P16" s="702"/>
    </row>
    <row r="17" spans="13:16" x14ac:dyDescent="0.25">
      <c r="M17" s="700"/>
      <c r="N17" s="702" t="s">
        <v>36</v>
      </c>
      <c r="O17" s="702" t="s">
        <v>37</v>
      </c>
      <c r="P17" s="702"/>
    </row>
    <row r="18" spans="13:16" x14ac:dyDescent="0.25">
      <c r="M18" s="701"/>
      <c r="N18" s="702"/>
      <c r="O18" s="48">
        <v>2020</v>
      </c>
      <c r="P18" s="48">
        <v>2021</v>
      </c>
    </row>
    <row r="19" spans="13:16" x14ac:dyDescent="0.25">
      <c r="M19" s="48" t="s">
        <v>2931</v>
      </c>
      <c r="N19" s="55">
        <v>4</v>
      </c>
      <c r="O19" s="25">
        <f>O7</f>
        <v>40000</v>
      </c>
      <c r="P19" s="31">
        <f>P13+P11+P9</f>
        <v>330000</v>
      </c>
    </row>
    <row r="20" spans="13:16" x14ac:dyDescent="0.25">
      <c r="M20" s="2"/>
      <c r="N20" s="2"/>
      <c r="O20" s="2"/>
      <c r="P20" s="2"/>
    </row>
    <row r="21" spans="13:16" x14ac:dyDescent="0.25">
      <c r="M21" s="2"/>
      <c r="N21" s="2"/>
      <c r="O21" s="2"/>
      <c r="P21" s="2"/>
    </row>
    <row r="22" spans="13:16" x14ac:dyDescent="0.25">
      <c r="M22" s="2"/>
      <c r="N22" s="2"/>
      <c r="O22" s="2"/>
      <c r="P22" s="2"/>
    </row>
    <row r="23" spans="13:16" x14ac:dyDescent="0.25">
      <c r="M23" s="2"/>
      <c r="N23" s="2"/>
      <c r="O23" s="2"/>
      <c r="P23" s="2"/>
    </row>
    <row r="24" spans="13:16" x14ac:dyDescent="0.25">
      <c r="M24" s="2"/>
      <c r="N24" s="2"/>
      <c r="O24" s="2"/>
      <c r="P24" s="2"/>
    </row>
    <row r="25" spans="13:16" x14ac:dyDescent="0.25">
      <c r="M25" s="2"/>
      <c r="N25" s="2"/>
      <c r="O25" s="2"/>
      <c r="P25" s="2"/>
    </row>
    <row r="26" spans="13:16" x14ac:dyDescent="0.25">
      <c r="M26" s="2"/>
      <c r="N26" s="2"/>
      <c r="O26" s="2"/>
      <c r="P26" s="2"/>
    </row>
    <row r="27" spans="13:16" x14ac:dyDescent="0.25">
      <c r="M27" s="2"/>
      <c r="N27" s="2"/>
      <c r="O27" s="2"/>
      <c r="P27" s="2"/>
    </row>
    <row r="28" spans="13:16" x14ac:dyDescent="0.25">
      <c r="M28" s="2"/>
      <c r="N28" s="2"/>
      <c r="O28" s="2"/>
      <c r="P28" s="2"/>
    </row>
    <row r="29" spans="13:16" x14ac:dyDescent="0.25">
      <c r="M29" s="2"/>
      <c r="N29" s="2"/>
      <c r="O29" s="2"/>
      <c r="P29" s="2"/>
    </row>
    <row r="30" spans="13:16" x14ac:dyDescent="0.25">
      <c r="M30" s="2"/>
      <c r="N30" s="2"/>
      <c r="O30" s="2"/>
      <c r="P30" s="2"/>
    </row>
    <row r="31" spans="13:16" x14ac:dyDescent="0.25">
      <c r="M31" s="2"/>
      <c r="N31" s="2"/>
      <c r="O31" s="2"/>
      <c r="P31" s="2"/>
    </row>
    <row r="32" spans="13:16" x14ac:dyDescent="0.25">
      <c r="M32" s="2"/>
      <c r="N32" s="2"/>
      <c r="O32" s="2"/>
      <c r="P32" s="2"/>
    </row>
    <row r="33" spans="13:16" x14ac:dyDescent="0.25">
      <c r="M33" s="2"/>
      <c r="N33" s="2"/>
      <c r="O33" s="2"/>
      <c r="P33" s="2"/>
    </row>
    <row r="34" spans="13:16" x14ac:dyDescent="0.25">
      <c r="M34" s="2"/>
      <c r="N34" s="2"/>
      <c r="O34" s="2"/>
      <c r="P34" s="2"/>
    </row>
    <row r="35" spans="13:16" x14ac:dyDescent="0.25">
      <c r="M35" s="2"/>
      <c r="N35" s="2"/>
      <c r="O35" s="2"/>
      <c r="P35" s="2"/>
    </row>
    <row r="36" spans="13:16" x14ac:dyDescent="0.25">
      <c r="M36" s="2"/>
      <c r="N36" s="2"/>
      <c r="O36" s="2"/>
      <c r="P36" s="2"/>
    </row>
    <row r="37" spans="13:16" x14ac:dyDescent="0.25">
      <c r="M37" s="2"/>
      <c r="N37" s="2"/>
      <c r="O37" s="2"/>
      <c r="P37" s="2"/>
    </row>
    <row r="38" spans="13:16" x14ac:dyDescent="0.25">
      <c r="M38" s="2"/>
      <c r="N38" s="2"/>
      <c r="O38" s="2"/>
      <c r="P38" s="2"/>
    </row>
    <row r="39" spans="13:16" x14ac:dyDescent="0.25">
      <c r="M39" s="2"/>
      <c r="N39" s="2"/>
      <c r="O39" s="2"/>
      <c r="P39" s="2"/>
    </row>
    <row r="40" spans="13:16" x14ac:dyDescent="0.25">
      <c r="M40" s="2"/>
      <c r="N40" s="2"/>
      <c r="O40" s="2"/>
      <c r="P40" s="2"/>
    </row>
    <row r="41" spans="13:16" x14ac:dyDescent="0.25">
      <c r="M41" s="2"/>
      <c r="N41" s="2"/>
      <c r="O41" s="2"/>
      <c r="P41" s="2"/>
    </row>
    <row r="42" spans="13:16" x14ac:dyDescent="0.25">
      <c r="M42" s="2"/>
      <c r="N42" s="2"/>
      <c r="O42" s="2"/>
      <c r="P42" s="2"/>
    </row>
    <row r="43" spans="13:16" x14ac:dyDescent="0.25">
      <c r="M43" s="2"/>
      <c r="N43" s="2"/>
      <c r="O43" s="2"/>
      <c r="P43" s="2"/>
    </row>
    <row r="44" spans="13:16" x14ac:dyDescent="0.25">
      <c r="M44" s="2"/>
      <c r="N44" s="2"/>
      <c r="O44" s="2"/>
      <c r="P44" s="2"/>
    </row>
    <row r="45" spans="13:16" x14ac:dyDescent="0.25">
      <c r="M45" s="2"/>
      <c r="N45" s="2"/>
      <c r="O45" s="2"/>
      <c r="P45" s="2"/>
    </row>
    <row r="46" spans="13:16" x14ac:dyDescent="0.25">
      <c r="M46" s="2"/>
      <c r="N46" s="2"/>
      <c r="O46" s="2"/>
      <c r="P46" s="2"/>
    </row>
    <row r="47" spans="13:16" x14ac:dyDescent="0.25">
      <c r="M47" s="2"/>
      <c r="N47" s="2"/>
      <c r="O47" s="2"/>
      <c r="P47" s="2"/>
    </row>
    <row r="48" spans="13:16" x14ac:dyDescent="0.25">
      <c r="M48" s="2"/>
      <c r="N48" s="2"/>
      <c r="O48" s="2"/>
      <c r="P48" s="2"/>
    </row>
    <row r="49" spans="13:16" x14ac:dyDescent="0.25">
      <c r="M49" s="2"/>
      <c r="N49" s="2"/>
      <c r="O49" s="2"/>
      <c r="P49" s="2"/>
    </row>
    <row r="50" spans="13:16" x14ac:dyDescent="0.25">
      <c r="M50" s="2"/>
      <c r="N50" s="2"/>
      <c r="O50" s="2"/>
      <c r="P50" s="2"/>
    </row>
    <row r="51" spans="13:16" x14ac:dyDescent="0.25">
      <c r="M51" s="2"/>
      <c r="N51" s="2"/>
      <c r="O51" s="2"/>
      <c r="P51" s="2"/>
    </row>
    <row r="52" spans="13:16" x14ac:dyDescent="0.25">
      <c r="M52" s="2"/>
      <c r="N52" s="2"/>
      <c r="O52" s="2"/>
      <c r="P52" s="2"/>
    </row>
    <row r="53" spans="13:16" x14ac:dyDescent="0.25">
      <c r="M53" s="2"/>
      <c r="N53" s="2"/>
      <c r="O53" s="2"/>
      <c r="P53" s="2"/>
    </row>
    <row r="54" spans="13:16" x14ac:dyDescent="0.25">
      <c r="M54" s="2"/>
      <c r="N54" s="2"/>
      <c r="O54" s="2"/>
      <c r="P54" s="2"/>
    </row>
    <row r="55" spans="13:16" x14ac:dyDescent="0.25">
      <c r="M55" s="2"/>
      <c r="N55" s="2"/>
      <c r="O55" s="2"/>
      <c r="P55" s="2"/>
    </row>
    <row r="56" spans="13:16" x14ac:dyDescent="0.25">
      <c r="M56" s="2"/>
      <c r="N56" s="2"/>
      <c r="O56" s="2"/>
      <c r="P56" s="2"/>
    </row>
    <row r="57" spans="13:16" x14ac:dyDescent="0.25">
      <c r="M57" s="2"/>
      <c r="N57" s="2"/>
      <c r="O57" s="2"/>
      <c r="P57" s="2"/>
    </row>
    <row r="58" spans="13:16" x14ac:dyDescent="0.25">
      <c r="M58" s="2"/>
      <c r="N58" s="2"/>
      <c r="O58" s="2"/>
      <c r="P58" s="2"/>
    </row>
    <row r="59" spans="13:16" x14ac:dyDescent="0.25">
      <c r="M59" s="2"/>
      <c r="N59" s="2"/>
      <c r="O59" s="2"/>
      <c r="P59" s="2"/>
    </row>
    <row r="60" spans="13:16" x14ac:dyDescent="0.25">
      <c r="M60" s="2"/>
      <c r="N60" s="2"/>
      <c r="O60" s="2"/>
      <c r="P60" s="2"/>
    </row>
    <row r="61" spans="13:16" x14ac:dyDescent="0.25">
      <c r="M61" s="2"/>
      <c r="N61" s="2"/>
      <c r="O61" s="2"/>
      <c r="P61" s="2"/>
    </row>
    <row r="62" spans="13:16" x14ac:dyDescent="0.25">
      <c r="M62" s="2"/>
      <c r="N62" s="2"/>
      <c r="O62" s="2"/>
      <c r="P62" s="2"/>
    </row>
    <row r="63" spans="13:16" x14ac:dyDescent="0.25">
      <c r="M63" s="2"/>
      <c r="N63" s="2"/>
      <c r="O63" s="2"/>
      <c r="P63" s="2"/>
    </row>
    <row r="64" spans="13:16" x14ac:dyDescent="0.25">
      <c r="M64" s="2"/>
      <c r="N64" s="2"/>
    </row>
    <row r="65" spans="13:14" x14ac:dyDescent="0.25">
      <c r="M65" s="2"/>
      <c r="N65" s="2"/>
    </row>
    <row r="66" spans="13:14" x14ac:dyDescent="0.25">
      <c r="M66" s="2"/>
      <c r="N66" s="2"/>
    </row>
    <row r="67" spans="13:14" x14ac:dyDescent="0.25">
      <c r="M67" s="2"/>
      <c r="N67" s="2"/>
    </row>
    <row r="68" spans="13:14" x14ac:dyDescent="0.25">
      <c r="M68" s="2"/>
      <c r="N68" s="2"/>
    </row>
  </sheetData>
  <mergeCells count="82">
    <mergeCell ref="M16:M18"/>
    <mergeCell ref="N16:P16"/>
    <mergeCell ref="N17:N18"/>
    <mergeCell ref="O17:P17"/>
    <mergeCell ref="O13:O14"/>
    <mergeCell ref="P13:P14"/>
    <mergeCell ref="M13:M14"/>
    <mergeCell ref="N13:N14"/>
    <mergeCell ref="Q13:Q14"/>
    <mergeCell ref="R13:R14"/>
    <mergeCell ref="P11:P12"/>
    <mergeCell ref="Q11:Q12"/>
    <mergeCell ref="R11:R12"/>
    <mergeCell ref="A13:A14"/>
    <mergeCell ref="B13:B14"/>
    <mergeCell ref="C13:C14"/>
    <mergeCell ref="D13:D14"/>
    <mergeCell ref="E13:E14"/>
    <mergeCell ref="F13:F14"/>
    <mergeCell ref="G13:G14"/>
    <mergeCell ref="J13:J14"/>
    <mergeCell ref="K13:K14"/>
    <mergeCell ref="L13:L14"/>
    <mergeCell ref="K9:K10"/>
    <mergeCell ref="L9:L10"/>
    <mergeCell ref="A11:A12"/>
    <mergeCell ref="B11:B12"/>
    <mergeCell ref="C11:C12"/>
    <mergeCell ref="D11:D12"/>
    <mergeCell ref="E11:E12"/>
    <mergeCell ref="F11:F12"/>
    <mergeCell ref="G11:G12"/>
    <mergeCell ref="J11:J12"/>
    <mergeCell ref="K11:K12"/>
    <mergeCell ref="L11:L12"/>
    <mergeCell ref="J9:J10"/>
    <mergeCell ref="M11:M12"/>
    <mergeCell ref="N11:N12"/>
    <mergeCell ref="O11:O12"/>
    <mergeCell ref="F4:F5"/>
    <mergeCell ref="A4:A5"/>
    <mergeCell ref="B4:B5"/>
    <mergeCell ref="C4:C5"/>
    <mergeCell ref="D4:D5"/>
    <mergeCell ref="E4:E5"/>
    <mergeCell ref="A9:A10"/>
    <mergeCell ref="B9:B10"/>
    <mergeCell ref="C9:C10"/>
    <mergeCell ref="D9:D10"/>
    <mergeCell ref="E9:E10"/>
    <mergeCell ref="F9:F10"/>
    <mergeCell ref="G9:G10"/>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K7:K8"/>
    <mergeCell ref="L7:L8"/>
    <mergeCell ref="M7:M8"/>
    <mergeCell ref="N7:N8"/>
    <mergeCell ref="O7:O8"/>
    <mergeCell ref="P7:P8"/>
    <mergeCell ref="R9:R10"/>
    <mergeCell ref="M9:M10"/>
    <mergeCell ref="N9:N10"/>
    <mergeCell ref="O9:O10"/>
    <mergeCell ref="P9:P10"/>
    <mergeCell ref="Q9:Q10"/>
  </mergeCells>
  <pageMargins left="0.7" right="0.7" top="0.75" bottom="0.75" header="0.3" footer="0.3"/>
  <pageSetup paperSize="9" orientation="portrait" horizontalDpi="30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58"/>
  <sheetViews>
    <sheetView topLeftCell="A43" zoomScale="70" zoomScaleNormal="70" workbookViewId="0">
      <selection activeCell="H55" sqref="H55"/>
    </sheetView>
  </sheetViews>
  <sheetFormatPr defaultRowHeight="15" x14ac:dyDescent="0.25"/>
  <cols>
    <col min="1" max="1" width="4.7109375" style="41" customWidth="1"/>
    <col min="2" max="2" width="8.85546875" style="41" customWidth="1"/>
    <col min="3" max="3" width="11.42578125" style="41" customWidth="1"/>
    <col min="4" max="4" width="9.7109375" style="41" customWidth="1"/>
    <col min="5" max="5" width="45.7109375" style="41" customWidth="1"/>
    <col min="6" max="6" width="61.42578125" style="41" customWidth="1"/>
    <col min="7" max="7" width="35.7109375" style="41" customWidth="1"/>
    <col min="8" max="8" width="20.42578125" style="41" customWidth="1"/>
    <col min="9" max="9" width="12.140625" style="41" customWidth="1"/>
    <col min="10" max="10" width="32.140625" style="41" customWidth="1"/>
    <col min="11" max="11" width="12.140625" style="41" customWidth="1"/>
    <col min="12" max="12" width="12.7109375" style="41" customWidth="1"/>
    <col min="13" max="13" width="17.85546875" style="41" customWidth="1"/>
    <col min="14" max="14" width="17.28515625" style="41" customWidth="1"/>
    <col min="15" max="16" width="18" style="41" customWidth="1"/>
    <col min="17" max="17" width="21.28515625" style="41" customWidth="1"/>
    <col min="18" max="18" width="23.5703125" style="41" customWidth="1"/>
    <col min="19" max="19" width="19.5703125" style="41" customWidth="1"/>
    <col min="20" max="258" width="9.140625" style="41"/>
    <col min="259" max="259" width="4.7109375" style="41" bestFit="1" customWidth="1"/>
    <col min="260" max="260" width="9.7109375" style="41" bestFit="1" customWidth="1"/>
    <col min="261" max="261" width="10" style="41" bestFit="1" customWidth="1"/>
    <col min="262" max="262" width="8.85546875" style="41" bestFit="1" customWidth="1"/>
    <col min="263" max="263" width="22.85546875" style="41" customWidth="1"/>
    <col min="264" max="264" width="59.7109375" style="41" bestFit="1" customWidth="1"/>
    <col min="265" max="265" width="57.85546875" style="41" bestFit="1" customWidth="1"/>
    <col min="266" max="266" width="35.28515625" style="41" bestFit="1" customWidth="1"/>
    <col min="267" max="267" width="28.140625" style="41" bestFit="1" customWidth="1"/>
    <col min="268" max="268" width="33.140625" style="41" bestFit="1" customWidth="1"/>
    <col min="269" max="269" width="26" style="41" bestFit="1" customWidth="1"/>
    <col min="270" max="270" width="19.140625" style="41" bestFit="1" customWidth="1"/>
    <col min="271" max="271" width="10.42578125" style="41" customWidth="1"/>
    <col min="272" max="272" width="11.85546875" style="41" customWidth="1"/>
    <col min="273" max="273" width="14.7109375" style="41" customWidth="1"/>
    <col min="274" max="274" width="9" style="41" bestFit="1" customWidth="1"/>
    <col min="275" max="514" width="9.140625" style="41"/>
    <col min="515" max="515" width="4.7109375" style="41" bestFit="1" customWidth="1"/>
    <col min="516" max="516" width="9.7109375" style="41" bestFit="1" customWidth="1"/>
    <col min="517" max="517" width="10" style="41" bestFit="1" customWidth="1"/>
    <col min="518" max="518" width="8.85546875" style="41" bestFit="1" customWidth="1"/>
    <col min="519" max="519" width="22.85546875" style="41" customWidth="1"/>
    <col min="520" max="520" width="59.7109375" style="41" bestFit="1" customWidth="1"/>
    <col min="521" max="521" width="57.85546875" style="41" bestFit="1" customWidth="1"/>
    <col min="522" max="522" width="35.28515625" style="41" bestFit="1" customWidth="1"/>
    <col min="523" max="523" width="28.140625" style="41" bestFit="1" customWidth="1"/>
    <col min="524" max="524" width="33.140625" style="41" bestFit="1" customWidth="1"/>
    <col min="525" max="525" width="26" style="41" bestFit="1" customWidth="1"/>
    <col min="526" max="526" width="19.140625" style="41" bestFit="1" customWidth="1"/>
    <col min="527" max="527" width="10.42578125" style="41" customWidth="1"/>
    <col min="528" max="528" width="11.85546875" style="41" customWidth="1"/>
    <col min="529" max="529" width="14.7109375" style="41" customWidth="1"/>
    <col min="530" max="530" width="9" style="41" bestFit="1" customWidth="1"/>
    <col min="531" max="770" width="9.140625" style="41"/>
    <col min="771" max="771" width="4.7109375" style="41" bestFit="1" customWidth="1"/>
    <col min="772" max="772" width="9.7109375" style="41" bestFit="1" customWidth="1"/>
    <col min="773" max="773" width="10" style="41" bestFit="1" customWidth="1"/>
    <col min="774" max="774" width="8.85546875" style="41" bestFit="1" customWidth="1"/>
    <col min="775" max="775" width="22.85546875" style="41" customWidth="1"/>
    <col min="776" max="776" width="59.7109375" style="41" bestFit="1" customWidth="1"/>
    <col min="777" max="777" width="57.85546875" style="41" bestFit="1" customWidth="1"/>
    <col min="778" max="778" width="35.28515625" style="41" bestFit="1" customWidth="1"/>
    <col min="779" max="779" width="28.140625" style="41" bestFit="1" customWidth="1"/>
    <col min="780" max="780" width="33.140625" style="41" bestFit="1" customWidth="1"/>
    <col min="781" max="781" width="26" style="41" bestFit="1" customWidth="1"/>
    <col min="782" max="782" width="19.140625" style="41" bestFit="1" customWidth="1"/>
    <col min="783" max="783" width="10.42578125" style="41" customWidth="1"/>
    <col min="784" max="784" width="11.85546875" style="41" customWidth="1"/>
    <col min="785" max="785" width="14.7109375" style="41" customWidth="1"/>
    <col min="786" max="786" width="9" style="41" bestFit="1" customWidth="1"/>
    <col min="787" max="1026" width="9.140625" style="41"/>
    <col min="1027" max="1027" width="4.7109375" style="41" bestFit="1" customWidth="1"/>
    <col min="1028" max="1028" width="9.7109375" style="41" bestFit="1" customWidth="1"/>
    <col min="1029" max="1029" width="10" style="41" bestFit="1" customWidth="1"/>
    <col min="1030" max="1030" width="8.85546875" style="41" bestFit="1" customWidth="1"/>
    <col min="1031" max="1031" width="22.85546875" style="41" customWidth="1"/>
    <col min="1032" max="1032" width="59.7109375" style="41" bestFit="1" customWidth="1"/>
    <col min="1033" max="1033" width="57.85546875" style="41" bestFit="1" customWidth="1"/>
    <col min="1034" max="1034" width="35.28515625" style="41" bestFit="1" customWidth="1"/>
    <col min="1035" max="1035" width="28.140625" style="41" bestFit="1" customWidth="1"/>
    <col min="1036" max="1036" width="33.140625" style="41" bestFit="1" customWidth="1"/>
    <col min="1037" max="1037" width="26" style="41" bestFit="1" customWidth="1"/>
    <col min="1038" max="1038" width="19.140625" style="41" bestFit="1" customWidth="1"/>
    <col min="1039" max="1039" width="10.42578125" style="41" customWidth="1"/>
    <col min="1040" max="1040" width="11.85546875" style="41" customWidth="1"/>
    <col min="1041" max="1041" width="14.7109375" style="41" customWidth="1"/>
    <col min="1042" max="1042" width="9" style="41" bestFit="1" customWidth="1"/>
    <col min="1043" max="1282" width="9.140625" style="41"/>
    <col min="1283" max="1283" width="4.7109375" style="41" bestFit="1" customWidth="1"/>
    <col min="1284" max="1284" width="9.7109375" style="41" bestFit="1" customWidth="1"/>
    <col min="1285" max="1285" width="10" style="41" bestFit="1" customWidth="1"/>
    <col min="1286" max="1286" width="8.85546875" style="41" bestFit="1" customWidth="1"/>
    <col min="1287" max="1287" width="22.85546875" style="41" customWidth="1"/>
    <col min="1288" max="1288" width="59.7109375" style="41" bestFit="1" customWidth="1"/>
    <col min="1289" max="1289" width="57.85546875" style="41" bestFit="1" customWidth="1"/>
    <col min="1290" max="1290" width="35.28515625" style="41" bestFit="1" customWidth="1"/>
    <col min="1291" max="1291" width="28.140625" style="41" bestFit="1" customWidth="1"/>
    <col min="1292" max="1292" width="33.140625" style="41" bestFit="1" customWidth="1"/>
    <col min="1293" max="1293" width="26" style="41" bestFit="1" customWidth="1"/>
    <col min="1294" max="1294" width="19.140625" style="41" bestFit="1" customWidth="1"/>
    <col min="1295" max="1295" width="10.42578125" style="41" customWidth="1"/>
    <col min="1296" max="1296" width="11.85546875" style="41" customWidth="1"/>
    <col min="1297" max="1297" width="14.7109375" style="41" customWidth="1"/>
    <col min="1298" max="1298" width="9" style="41" bestFit="1" customWidth="1"/>
    <col min="1299" max="1538" width="9.140625" style="41"/>
    <col min="1539" max="1539" width="4.7109375" style="41" bestFit="1" customWidth="1"/>
    <col min="1540" max="1540" width="9.7109375" style="41" bestFit="1" customWidth="1"/>
    <col min="1541" max="1541" width="10" style="41" bestFit="1" customWidth="1"/>
    <col min="1542" max="1542" width="8.85546875" style="41" bestFit="1" customWidth="1"/>
    <col min="1543" max="1543" width="22.85546875" style="41" customWidth="1"/>
    <col min="1544" max="1544" width="59.7109375" style="41" bestFit="1" customWidth="1"/>
    <col min="1545" max="1545" width="57.85546875" style="41" bestFit="1" customWidth="1"/>
    <col min="1546" max="1546" width="35.28515625" style="41" bestFit="1" customWidth="1"/>
    <col min="1547" max="1547" width="28.140625" style="41" bestFit="1" customWidth="1"/>
    <col min="1548" max="1548" width="33.140625" style="41" bestFit="1" customWidth="1"/>
    <col min="1549" max="1549" width="26" style="41" bestFit="1" customWidth="1"/>
    <col min="1550" max="1550" width="19.140625" style="41" bestFit="1" customWidth="1"/>
    <col min="1551" max="1551" width="10.42578125" style="41" customWidth="1"/>
    <col min="1552" max="1552" width="11.85546875" style="41" customWidth="1"/>
    <col min="1553" max="1553" width="14.7109375" style="41" customWidth="1"/>
    <col min="1554" max="1554" width="9" style="41" bestFit="1" customWidth="1"/>
    <col min="1555" max="1794" width="9.140625" style="41"/>
    <col min="1795" max="1795" width="4.7109375" style="41" bestFit="1" customWidth="1"/>
    <col min="1796" max="1796" width="9.7109375" style="41" bestFit="1" customWidth="1"/>
    <col min="1797" max="1797" width="10" style="41" bestFit="1" customWidth="1"/>
    <col min="1798" max="1798" width="8.85546875" style="41" bestFit="1" customWidth="1"/>
    <col min="1799" max="1799" width="22.85546875" style="41" customWidth="1"/>
    <col min="1800" max="1800" width="59.7109375" style="41" bestFit="1" customWidth="1"/>
    <col min="1801" max="1801" width="57.85546875" style="41" bestFit="1" customWidth="1"/>
    <col min="1802" max="1802" width="35.28515625" style="41" bestFit="1" customWidth="1"/>
    <col min="1803" max="1803" width="28.140625" style="41" bestFit="1" customWidth="1"/>
    <col min="1804" max="1804" width="33.140625" style="41" bestFit="1" customWidth="1"/>
    <col min="1805" max="1805" width="26" style="41" bestFit="1" customWidth="1"/>
    <col min="1806" max="1806" width="19.140625" style="41" bestFit="1" customWidth="1"/>
    <col min="1807" max="1807" width="10.42578125" style="41" customWidth="1"/>
    <col min="1808" max="1808" width="11.85546875" style="41" customWidth="1"/>
    <col min="1809" max="1809" width="14.7109375" style="41" customWidth="1"/>
    <col min="1810" max="1810" width="9" style="41" bestFit="1" customWidth="1"/>
    <col min="1811" max="2050" width="9.140625" style="41"/>
    <col min="2051" max="2051" width="4.7109375" style="41" bestFit="1" customWidth="1"/>
    <col min="2052" max="2052" width="9.7109375" style="41" bestFit="1" customWidth="1"/>
    <col min="2053" max="2053" width="10" style="41" bestFit="1" customWidth="1"/>
    <col min="2054" max="2054" width="8.85546875" style="41" bestFit="1" customWidth="1"/>
    <col min="2055" max="2055" width="22.85546875" style="41" customWidth="1"/>
    <col min="2056" max="2056" width="59.7109375" style="41" bestFit="1" customWidth="1"/>
    <col min="2057" max="2057" width="57.85546875" style="41" bestFit="1" customWidth="1"/>
    <col min="2058" max="2058" width="35.28515625" style="41" bestFit="1" customWidth="1"/>
    <col min="2059" max="2059" width="28.140625" style="41" bestFit="1" customWidth="1"/>
    <col min="2060" max="2060" width="33.140625" style="41" bestFit="1" customWidth="1"/>
    <col min="2061" max="2061" width="26" style="41" bestFit="1" customWidth="1"/>
    <col min="2062" max="2062" width="19.140625" style="41" bestFit="1" customWidth="1"/>
    <col min="2063" max="2063" width="10.42578125" style="41" customWidth="1"/>
    <col min="2064" max="2064" width="11.85546875" style="41" customWidth="1"/>
    <col min="2065" max="2065" width="14.7109375" style="41" customWidth="1"/>
    <col min="2066" max="2066" width="9" style="41" bestFit="1" customWidth="1"/>
    <col min="2067" max="2306" width="9.140625" style="41"/>
    <col min="2307" max="2307" width="4.7109375" style="41" bestFit="1" customWidth="1"/>
    <col min="2308" max="2308" width="9.7109375" style="41" bestFit="1" customWidth="1"/>
    <col min="2309" max="2309" width="10" style="41" bestFit="1" customWidth="1"/>
    <col min="2310" max="2310" width="8.85546875" style="41" bestFit="1" customWidth="1"/>
    <col min="2311" max="2311" width="22.85546875" style="41" customWidth="1"/>
    <col min="2312" max="2312" width="59.7109375" style="41" bestFit="1" customWidth="1"/>
    <col min="2313" max="2313" width="57.85546875" style="41" bestFit="1" customWidth="1"/>
    <col min="2314" max="2314" width="35.28515625" style="41" bestFit="1" customWidth="1"/>
    <col min="2315" max="2315" width="28.140625" style="41" bestFit="1" customWidth="1"/>
    <col min="2316" max="2316" width="33.140625" style="41" bestFit="1" customWidth="1"/>
    <col min="2317" max="2317" width="26" style="41" bestFit="1" customWidth="1"/>
    <col min="2318" max="2318" width="19.140625" style="41" bestFit="1" customWidth="1"/>
    <col min="2319" max="2319" width="10.42578125" style="41" customWidth="1"/>
    <col min="2320" max="2320" width="11.85546875" style="41" customWidth="1"/>
    <col min="2321" max="2321" width="14.7109375" style="41" customWidth="1"/>
    <col min="2322" max="2322" width="9" style="41" bestFit="1" customWidth="1"/>
    <col min="2323" max="2562" width="9.140625" style="41"/>
    <col min="2563" max="2563" width="4.7109375" style="41" bestFit="1" customWidth="1"/>
    <col min="2564" max="2564" width="9.7109375" style="41" bestFit="1" customWidth="1"/>
    <col min="2565" max="2565" width="10" style="41" bestFit="1" customWidth="1"/>
    <col min="2566" max="2566" width="8.85546875" style="41" bestFit="1" customWidth="1"/>
    <col min="2567" max="2567" width="22.85546875" style="41" customWidth="1"/>
    <col min="2568" max="2568" width="59.7109375" style="41" bestFit="1" customWidth="1"/>
    <col min="2569" max="2569" width="57.85546875" style="41" bestFit="1" customWidth="1"/>
    <col min="2570" max="2570" width="35.28515625" style="41" bestFit="1" customWidth="1"/>
    <col min="2571" max="2571" width="28.140625" style="41" bestFit="1" customWidth="1"/>
    <col min="2572" max="2572" width="33.140625" style="41" bestFit="1" customWidth="1"/>
    <col min="2573" max="2573" width="26" style="41" bestFit="1" customWidth="1"/>
    <col min="2574" max="2574" width="19.140625" style="41" bestFit="1" customWidth="1"/>
    <col min="2575" max="2575" width="10.42578125" style="41" customWidth="1"/>
    <col min="2576" max="2576" width="11.85546875" style="41" customWidth="1"/>
    <col min="2577" max="2577" width="14.7109375" style="41" customWidth="1"/>
    <col min="2578" max="2578" width="9" style="41" bestFit="1" customWidth="1"/>
    <col min="2579" max="2818" width="9.140625" style="41"/>
    <col min="2819" max="2819" width="4.7109375" style="41" bestFit="1" customWidth="1"/>
    <col min="2820" max="2820" width="9.7109375" style="41" bestFit="1" customWidth="1"/>
    <col min="2821" max="2821" width="10" style="41" bestFit="1" customWidth="1"/>
    <col min="2822" max="2822" width="8.85546875" style="41" bestFit="1" customWidth="1"/>
    <col min="2823" max="2823" width="22.85546875" style="41" customWidth="1"/>
    <col min="2824" max="2824" width="59.7109375" style="41" bestFit="1" customWidth="1"/>
    <col min="2825" max="2825" width="57.85546875" style="41" bestFit="1" customWidth="1"/>
    <col min="2826" max="2826" width="35.28515625" style="41" bestFit="1" customWidth="1"/>
    <col min="2827" max="2827" width="28.140625" style="41" bestFit="1" customWidth="1"/>
    <col min="2828" max="2828" width="33.140625" style="41" bestFit="1" customWidth="1"/>
    <col min="2829" max="2829" width="26" style="41" bestFit="1" customWidth="1"/>
    <col min="2830" max="2830" width="19.140625" style="41" bestFit="1" customWidth="1"/>
    <col min="2831" max="2831" width="10.42578125" style="41" customWidth="1"/>
    <col min="2832" max="2832" width="11.85546875" style="41" customWidth="1"/>
    <col min="2833" max="2833" width="14.7109375" style="41" customWidth="1"/>
    <col min="2834" max="2834" width="9" style="41" bestFit="1" customWidth="1"/>
    <col min="2835" max="3074" width="9.140625" style="41"/>
    <col min="3075" max="3075" width="4.7109375" style="41" bestFit="1" customWidth="1"/>
    <col min="3076" max="3076" width="9.7109375" style="41" bestFit="1" customWidth="1"/>
    <col min="3077" max="3077" width="10" style="41" bestFit="1" customWidth="1"/>
    <col min="3078" max="3078" width="8.85546875" style="41" bestFit="1" customWidth="1"/>
    <col min="3079" max="3079" width="22.85546875" style="41" customWidth="1"/>
    <col min="3080" max="3080" width="59.7109375" style="41" bestFit="1" customWidth="1"/>
    <col min="3081" max="3081" width="57.85546875" style="41" bestFit="1" customWidth="1"/>
    <col min="3082" max="3082" width="35.28515625" style="41" bestFit="1" customWidth="1"/>
    <col min="3083" max="3083" width="28.140625" style="41" bestFit="1" customWidth="1"/>
    <col min="3084" max="3084" width="33.140625" style="41" bestFit="1" customWidth="1"/>
    <col min="3085" max="3085" width="26" style="41" bestFit="1" customWidth="1"/>
    <col min="3086" max="3086" width="19.140625" style="41" bestFit="1" customWidth="1"/>
    <col min="3087" max="3087" width="10.42578125" style="41" customWidth="1"/>
    <col min="3088" max="3088" width="11.85546875" style="41" customWidth="1"/>
    <col min="3089" max="3089" width="14.7109375" style="41" customWidth="1"/>
    <col min="3090" max="3090" width="9" style="41" bestFit="1" customWidth="1"/>
    <col min="3091" max="3330" width="9.140625" style="41"/>
    <col min="3331" max="3331" width="4.7109375" style="41" bestFit="1" customWidth="1"/>
    <col min="3332" max="3332" width="9.7109375" style="41" bestFit="1" customWidth="1"/>
    <col min="3333" max="3333" width="10" style="41" bestFit="1" customWidth="1"/>
    <col min="3334" max="3334" width="8.85546875" style="41" bestFit="1" customWidth="1"/>
    <col min="3335" max="3335" width="22.85546875" style="41" customWidth="1"/>
    <col min="3336" max="3336" width="59.7109375" style="41" bestFit="1" customWidth="1"/>
    <col min="3337" max="3337" width="57.85546875" style="41" bestFit="1" customWidth="1"/>
    <col min="3338" max="3338" width="35.28515625" style="41" bestFit="1" customWidth="1"/>
    <col min="3339" max="3339" width="28.140625" style="41" bestFit="1" customWidth="1"/>
    <col min="3340" max="3340" width="33.140625" style="41" bestFit="1" customWidth="1"/>
    <col min="3341" max="3341" width="26" style="41" bestFit="1" customWidth="1"/>
    <col min="3342" max="3342" width="19.140625" style="41" bestFit="1" customWidth="1"/>
    <col min="3343" max="3343" width="10.42578125" style="41" customWidth="1"/>
    <col min="3344" max="3344" width="11.85546875" style="41" customWidth="1"/>
    <col min="3345" max="3345" width="14.7109375" style="41" customWidth="1"/>
    <col min="3346" max="3346" width="9" style="41" bestFit="1" customWidth="1"/>
    <col min="3347" max="3586" width="9.140625" style="41"/>
    <col min="3587" max="3587" width="4.7109375" style="41" bestFit="1" customWidth="1"/>
    <col min="3588" max="3588" width="9.7109375" style="41" bestFit="1" customWidth="1"/>
    <col min="3589" max="3589" width="10" style="41" bestFit="1" customWidth="1"/>
    <col min="3590" max="3590" width="8.85546875" style="41" bestFit="1" customWidth="1"/>
    <col min="3591" max="3591" width="22.85546875" style="41" customWidth="1"/>
    <col min="3592" max="3592" width="59.7109375" style="41" bestFit="1" customWidth="1"/>
    <col min="3593" max="3593" width="57.85546875" style="41" bestFit="1" customWidth="1"/>
    <col min="3594" max="3594" width="35.28515625" style="41" bestFit="1" customWidth="1"/>
    <col min="3595" max="3595" width="28.140625" style="41" bestFit="1" customWidth="1"/>
    <col min="3596" max="3596" width="33.140625" style="41" bestFit="1" customWidth="1"/>
    <col min="3597" max="3597" width="26" style="41" bestFit="1" customWidth="1"/>
    <col min="3598" max="3598" width="19.140625" style="41" bestFit="1" customWidth="1"/>
    <col min="3599" max="3599" width="10.42578125" style="41" customWidth="1"/>
    <col min="3600" max="3600" width="11.85546875" style="41" customWidth="1"/>
    <col min="3601" max="3601" width="14.7109375" style="41" customWidth="1"/>
    <col min="3602" max="3602" width="9" style="41" bestFit="1" customWidth="1"/>
    <col min="3603" max="3842" width="9.140625" style="41"/>
    <col min="3843" max="3843" width="4.7109375" style="41" bestFit="1" customWidth="1"/>
    <col min="3844" max="3844" width="9.7109375" style="41" bestFit="1" customWidth="1"/>
    <col min="3845" max="3845" width="10" style="41" bestFit="1" customWidth="1"/>
    <col min="3846" max="3846" width="8.85546875" style="41" bestFit="1" customWidth="1"/>
    <col min="3847" max="3847" width="22.85546875" style="41" customWidth="1"/>
    <col min="3848" max="3848" width="59.7109375" style="41" bestFit="1" customWidth="1"/>
    <col min="3849" max="3849" width="57.85546875" style="41" bestFit="1" customWidth="1"/>
    <col min="3850" max="3850" width="35.28515625" style="41" bestFit="1" customWidth="1"/>
    <col min="3851" max="3851" width="28.140625" style="41" bestFit="1" customWidth="1"/>
    <col min="3852" max="3852" width="33.140625" style="41" bestFit="1" customWidth="1"/>
    <col min="3853" max="3853" width="26" style="41" bestFit="1" customWidth="1"/>
    <col min="3854" max="3854" width="19.140625" style="41" bestFit="1" customWidth="1"/>
    <col min="3855" max="3855" width="10.42578125" style="41" customWidth="1"/>
    <col min="3856" max="3856" width="11.85546875" style="41" customWidth="1"/>
    <col min="3857" max="3857" width="14.7109375" style="41" customWidth="1"/>
    <col min="3858" max="3858" width="9" style="41" bestFit="1" customWidth="1"/>
    <col min="3859" max="4098" width="9.140625" style="41"/>
    <col min="4099" max="4099" width="4.7109375" style="41" bestFit="1" customWidth="1"/>
    <col min="4100" max="4100" width="9.7109375" style="41" bestFit="1" customWidth="1"/>
    <col min="4101" max="4101" width="10" style="41" bestFit="1" customWidth="1"/>
    <col min="4102" max="4102" width="8.85546875" style="41" bestFit="1" customWidth="1"/>
    <col min="4103" max="4103" width="22.85546875" style="41" customWidth="1"/>
    <col min="4104" max="4104" width="59.7109375" style="41" bestFit="1" customWidth="1"/>
    <col min="4105" max="4105" width="57.85546875" style="41" bestFit="1" customWidth="1"/>
    <col min="4106" max="4106" width="35.28515625" style="41" bestFit="1" customWidth="1"/>
    <col min="4107" max="4107" width="28.140625" style="41" bestFit="1" customWidth="1"/>
    <col min="4108" max="4108" width="33.140625" style="41" bestFit="1" customWidth="1"/>
    <col min="4109" max="4109" width="26" style="41" bestFit="1" customWidth="1"/>
    <col min="4110" max="4110" width="19.140625" style="41" bestFit="1" customWidth="1"/>
    <col min="4111" max="4111" width="10.42578125" style="41" customWidth="1"/>
    <col min="4112" max="4112" width="11.85546875" style="41" customWidth="1"/>
    <col min="4113" max="4113" width="14.7109375" style="41" customWidth="1"/>
    <col min="4114" max="4114" width="9" style="41" bestFit="1" customWidth="1"/>
    <col min="4115" max="4354" width="9.140625" style="41"/>
    <col min="4355" max="4355" width="4.7109375" style="41" bestFit="1" customWidth="1"/>
    <col min="4356" max="4356" width="9.7109375" style="41" bestFit="1" customWidth="1"/>
    <col min="4357" max="4357" width="10" style="41" bestFit="1" customWidth="1"/>
    <col min="4358" max="4358" width="8.85546875" style="41" bestFit="1" customWidth="1"/>
    <col min="4359" max="4359" width="22.85546875" style="41" customWidth="1"/>
    <col min="4360" max="4360" width="59.7109375" style="41" bestFit="1" customWidth="1"/>
    <col min="4361" max="4361" width="57.85546875" style="41" bestFit="1" customWidth="1"/>
    <col min="4362" max="4362" width="35.28515625" style="41" bestFit="1" customWidth="1"/>
    <col min="4363" max="4363" width="28.140625" style="41" bestFit="1" customWidth="1"/>
    <col min="4364" max="4364" width="33.140625" style="41" bestFit="1" customWidth="1"/>
    <col min="4365" max="4365" width="26" style="41" bestFit="1" customWidth="1"/>
    <col min="4366" max="4366" width="19.140625" style="41" bestFit="1" customWidth="1"/>
    <col min="4367" max="4367" width="10.42578125" style="41" customWidth="1"/>
    <col min="4368" max="4368" width="11.85546875" style="41" customWidth="1"/>
    <col min="4369" max="4369" width="14.7109375" style="41" customWidth="1"/>
    <col min="4370" max="4370" width="9" style="41" bestFit="1" customWidth="1"/>
    <col min="4371" max="4610" width="9.140625" style="41"/>
    <col min="4611" max="4611" width="4.7109375" style="41" bestFit="1" customWidth="1"/>
    <col min="4612" max="4612" width="9.7109375" style="41" bestFit="1" customWidth="1"/>
    <col min="4613" max="4613" width="10" style="41" bestFit="1" customWidth="1"/>
    <col min="4614" max="4614" width="8.85546875" style="41" bestFit="1" customWidth="1"/>
    <col min="4615" max="4615" width="22.85546875" style="41" customWidth="1"/>
    <col min="4616" max="4616" width="59.7109375" style="41" bestFit="1" customWidth="1"/>
    <col min="4617" max="4617" width="57.85546875" style="41" bestFit="1" customWidth="1"/>
    <col min="4618" max="4618" width="35.28515625" style="41" bestFit="1" customWidth="1"/>
    <col min="4619" max="4619" width="28.140625" style="41" bestFit="1" customWidth="1"/>
    <col min="4620" max="4620" width="33.140625" style="41" bestFit="1" customWidth="1"/>
    <col min="4621" max="4621" width="26" style="41" bestFit="1" customWidth="1"/>
    <col min="4622" max="4622" width="19.140625" style="41" bestFit="1" customWidth="1"/>
    <col min="4623" max="4623" width="10.42578125" style="41" customWidth="1"/>
    <col min="4624" max="4624" width="11.85546875" style="41" customWidth="1"/>
    <col min="4625" max="4625" width="14.7109375" style="41" customWidth="1"/>
    <col min="4626" max="4626" width="9" style="41" bestFit="1" customWidth="1"/>
    <col min="4627" max="4866" width="9.140625" style="41"/>
    <col min="4867" max="4867" width="4.7109375" style="41" bestFit="1" customWidth="1"/>
    <col min="4868" max="4868" width="9.7109375" style="41" bestFit="1" customWidth="1"/>
    <col min="4869" max="4869" width="10" style="41" bestFit="1" customWidth="1"/>
    <col min="4870" max="4870" width="8.85546875" style="41" bestFit="1" customWidth="1"/>
    <col min="4871" max="4871" width="22.85546875" style="41" customWidth="1"/>
    <col min="4872" max="4872" width="59.7109375" style="41" bestFit="1" customWidth="1"/>
    <col min="4873" max="4873" width="57.85546875" style="41" bestFit="1" customWidth="1"/>
    <col min="4874" max="4874" width="35.28515625" style="41" bestFit="1" customWidth="1"/>
    <col min="4875" max="4875" width="28.140625" style="41" bestFit="1" customWidth="1"/>
    <col min="4876" max="4876" width="33.140625" style="41" bestFit="1" customWidth="1"/>
    <col min="4877" max="4877" width="26" style="41" bestFit="1" customWidth="1"/>
    <col min="4878" max="4878" width="19.140625" style="41" bestFit="1" customWidth="1"/>
    <col min="4879" max="4879" width="10.42578125" style="41" customWidth="1"/>
    <col min="4880" max="4880" width="11.85546875" style="41" customWidth="1"/>
    <col min="4881" max="4881" width="14.7109375" style="41" customWidth="1"/>
    <col min="4882" max="4882" width="9" style="41" bestFit="1" customWidth="1"/>
    <col min="4883" max="5122" width="9.140625" style="41"/>
    <col min="5123" max="5123" width="4.7109375" style="41" bestFit="1" customWidth="1"/>
    <col min="5124" max="5124" width="9.7109375" style="41" bestFit="1" customWidth="1"/>
    <col min="5125" max="5125" width="10" style="41" bestFit="1" customWidth="1"/>
    <col min="5126" max="5126" width="8.85546875" style="41" bestFit="1" customWidth="1"/>
    <col min="5127" max="5127" width="22.85546875" style="41" customWidth="1"/>
    <col min="5128" max="5128" width="59.7109375" style="41" bestFit="1" customWidth="1"/>
    <col min="5129" max="5129" width="57.85546875" style="41" bestFit="1" customWidth="1"/>
    <col min="5130" max="5130" width="35.28515625" style="41" bestFit="1" customWidth="1"/>
    <col min="5131" max="5131" width="28.140625" style="41" bestFit="1" customWidth="1"/>
    <col min="5132" max="5132" width="33.140625" style="41" bestFit="1" customWidth="1"/>
    <col min="5133" max="5133" width="26" style="41" bestFit="1" customWidth="1"/>
    <col min="5134" max="5134" width="19.140625" style="41" bestFit="1" customWidth="1"/>
    <col min="5135" max="5135" width="10.42578125" style="41" customWidth="1"/>
    <col min="5136" max="5136" width="11.85546875" style="41" customWidth="1"/>
    <col min="5137" max="5137" width="14.7109375" style="41" customWidth="1"/>
    <col min="5138" max="5138" width="9" style="41" bestFit="1" customWidth="1"/>
    <col min="5139" max="5378" width="9.140625" style="41"/>
    <col min="5379" max="5379" width="4.7109375" style="41" bestFit="1" customWidth="1"/>
    <col min="5380" max="5380" width="9.7109375" style="41" bestFit="1" customWidth="1"/>
    <col min="5381" max="5381" width="10" style="41" bestFit="1" customWidth="1"/>
    <col min="5382" max="5382" width="8.85546875" style="41" bestFit="1" customWidth="1"/>
    <col min="5383" max="5383" width="22.85546875" style="41" customWidth="1"/>
    <col min="5384" max="5384" width="59.7109375" style="41" bestFit="1" customWidth="1"/>
    <col min="5385" max="5385" width="57.85546875" style="41" bestFit="1" customWidth="1"/>
    <col min="5386" max="5386" width="35.28515625" style="41" bestFit="1" customWidth="1"/>
    <col min="5387" max="5387" width="28.140625" style="41" bestFit="1" customWidth="1"/>
    <col min="5388" max="5388" width="33.140625" style="41" bestFit="1" customWidth="1"/>
    <col min="5389" max="5389" width="26" style="41" bestFit="1" customWidth="1"/>
    <col min="5390" max="5390" width="19.140625" style="41" bestFit="1" customWidth="1"/>
    <col min="5391" max="5391" width="10.42578125" style="41" customWidth="1"/>
    <col min="5392" max="5392" width="11.85546875" style="41" customWidth="1"/>
    <col min="5393" max="5393" width="14.7109375" style="41" customWidth="1"/>
    <col min="5394" max="5394" width="9" style="41" bestFit="1" customWidth="1"/>
    <col min="5395" max="5634" width="9.140625" style="41"/>
    <col min="5635" max="5635" width="4.7109375" style="41" bestFit="1" customWidth="1"/>
    <col min="5636" max="5636" width="9.7109375" style="41" bestFit="1" customWidth="1"/>
    <col min="5637" max="5637" width="10" style="41" bestFit="1" customWidth="1"/>
    <col min="5638" max="5638" width="8.85546875" style="41" bestFit="1" customWidth="1"/>
    <col min="5639" max="5639" width="22.85546875" style="41" customWidth="1"/>
    <col min="5640" max="5640" width="59.7109375" style="41" bestFit="1" customWidth="1"/>
    <col min="5641" max="5641" width="57.85546875" style="41" bestFit="1" customWidth="1"/>
    <col min="5642" max="5642" width="35.28515625" style="41" bestFit="1" customWidth="1"/>
    <col min="5643" max="5643" width="28.140625" style="41" bestFit="1" customWidth="1"/>
    <col min="5644" max="5644" width="33.140625" style="41" bestFit="1" customWidth="1"/>
    <col min="5645" max="5645" width="26" style="41" bestFit="1" customWidth="1"/>
    <col min="5646" max="5646" width="19.140625" style="41" bestFit="1" customWidth="1"/>
    <col min="5647" max="5647" width="10.42578125" style="41" customWidth="1"/>
    <col min="5648" max="5648" width="11.85546875" style="41" customWidth="1"/>
    <col min="5649" max="5649" width="14.7109375" style="41" customWidth="1"/>
    <col min="5650" max="5650" width="9" style="41" bestFit="1" customWidth="1"/>
    <col min="5651" max="5890" width="9.140625" style="41"/>
    <col min="5891" max="5891" width="4.7109375" style="41" bestFit="1" customWidth="1"/>
    <col min="5892" max="5892" width="9.7109375" style="41" bestFit="1" customWidth="1"/>
    <col min="5893" max="5893" width="10" style="41" bestFit="1" customWidth="1"/>
    <col min="5894" max="5894" width="8.85546875" style="41" bestFit="1" customWidth="1"/>
    <col min="5895" max="5895" width="22.85546875" style="41" customWidth="1"/>
    <col min="5896" max="5896" width="59.7109375" style="41" bestFit="1" customWidth="1"/>
    <col min="5897" max="5897" width="57.85546875" style="41" bestFit="1" customWidth="1"/>
    <col min="5898" max="5898" width="35.28515625" style="41" bestFit="1" customWidth="1"/>
    <col min="5899" max="5899" width="28.140625" style="41" bestFit="1" customWidth="1"/>
    <col min="5900" max="5900" width="33.140625" style="41" bestFit="1" customWidth="1"/>
    <col min="5901" max="5901" width="26" style="41" bestFit="1" customWidth="1"/>
    <col min="5902" max="5902" width="19.140625" style="41" bestFit="1" customWidth="1"/>
    <col min="5903" max="5903" width="10.42578125" style="41" customWidth="1"/>
    <col min="5904" max="5904" width="11.85546875" style="41" customWidth="1"/>
    <col min="5905" max="5905" width="14.7109375" style="41" customWidth="1"/>
    <col min="5906" max="5906" width="9" style="41" bestFit="1" customWidth="1"/>
    <col min="5907" max="6146" width="9.140625" style="41"/>
    <col min="6147" max="6147" width="4.7109375" style="41" bestFit="1" customWidth="1"/>
    <col min="6148" max="6148" width="9.7109375" style="41" bestFit="1" customWidth="1"/>
    <col min="6149" max="6149" width="10" style="41" bestFit="1" customWidth="1"/>
    <col min="6150" max="6150" width="8.85546875" style="41" bestFit="1" customWidth="1"/>
    <col min="6151" max="6151" width="22.85546875" style="41" customWidth="1"/>
    <col min="6152" max="6152" width="59.7109375" style="41" bestFit="1" customWidth="1"/>
    <col min="6153" max="6153" width="57.85546875" style="41" bestFit="1" customWidth="1"/>
    <col min="6154" max="6154" width="35.28515625" style="41" bestFit="1" customWidth="1"/>
    <col min="6155" max="6155" width="28.140625" style="41" bestFit="1" customWidth="1"/>
    <col min="6156" max="6156" width="33.140625" style="41" bestFit="1" customWidth="1"/>
    <col min="6157" max="6157" width="26" style="41" bestFit="1" customWidth="1"/>
    <col min="6158" max="6158" width="19.140625" style="41" bestFit="1" customWidth="1"/>
    <col min="6159" max="6159" width="10.42578125" style="41" customWidth="1"/>
    <col min="6160" max="6160" width="11.85546875" style="41" customWidth="1"/>
    <col min="6161" max="6161" width="14.7109375" style="41" customWidth="1"/>
    <col min="6162" max="6162" width="9" style="41" bestFit="1" customWidth="1"/>
    <col min="6163" max="6402" width="9.140625" style="41"/>
    <col min="6403" max="6403" width="4.7109375" style="41" bestFit="1" customWidth="1"/>
    <col min="6404" max="6404" width="9.7109375" style="41" bestFit="1" customWidth="1"/>
    <col min="6405" max="6405" width="10" style="41" bestFit="1" customWidth="1"/>
    <col min="6406" max="6406" width="8.85546875" style="41" bestFit="1" customWidth="1"/>
    <col min="6407" max="6407" width="22.85546875" style="41" customWidth="1"/>
    <col min="6408" max="6408" width="59.7109375" style="41" bestFit="1" customWidth="1"/>
    <col min="6409" max="6409" width="57.85546875" style="41" bestFit="1" customWidth="1"/>
    <col min="6410" max="6410" width="35.28515625" style="41" bestFit="1" customWidth="1"/>
    <col min="6411" max="6411" width="28.140625" style="41" bestFit="1" customWidth="1"/>
    <col min="6412" max="6412" width="33.140625" style="41" bestFit="1" customWidth="1"/>
    <col min="6413" max="6413" width="26" style="41" bestFit="1" customWidth="1"/>
    <col min="6414" max="6414" width="19.140625" style="41" bestFit="1" customWidth="1"/>
    <col min="6415" max="6415" width="10.42578125" style="41" customWidth="1"/>
    <col min="6416" max="6416" width="11.85546875" style="41" customWidth="1"/>
    <col min="6417" max="6417" width="14.7109375" style="41" customWidth="1"/>
    <col min="6418" max="6418" width="9" style="41" bestFit="1" customWidth="1"/>
    <col min="6419" max="6658" width="9.140625" style="41"/>
    <col min="6659" max="6659" width="4.7109375" style="41" bestFit="1" customWidth="1"/>
    <col min="6660" max="6660" width="9.7109375" style="41" bestFit="1" customWidth="1"/>
    <col min="6661" max="6661" width="10" style="41" bestFit="1" customWidth="1"/>
    <col min="6662" max="6662" width="8.85546875" style="41" bestFit="1" customWidth="1"/>
    <col min="6663" max="6663" width="22.85546875" style="41" customWidth="1"/>
    <col min="6664" max="6664" width="59.7109375" style="41" bestFit="1" customWidth="1"/>
    <col min="6665" max="6665" width="57.85546875" style="41" bestFit="1" customWidth="1"/>
    <col min="6666" max="6666" width="35.28515625" style="41" bestFit="1" customWidth="1"/>
    <col min="6667" max="6667" width="28.140625" style="41" bestFit="1" customWidth="1"/>
    <col min="6668" max="6668" width="33.140625" style="41" bestFit="1" customWidth="1"/>
    <col min="6669" max="6669" width="26" style="41" bestFit="1" customWidth="1"/>
    <col min="6670" max="6670" width="19.140625" style="41" bestFit="1" customWidth="1"/>
    <col min="6671" max="6671" width="10.42578125" style="41" customWidth="1"/>
    <col min="6672" max="6672" width="11.85546875" style="41" customWidth="1"/>
    <col min="6673" max="6673" width="14.7109375" style="41" customWidth="1"/>
    <col min="6674" max="6674" width="9" style="41" bestFit="1" customWidth="1"/>
    <col min="6675" max="6914" width="9.140625" style="41"/>
    <col min="6915" max="6915" width="4.7109375" style="41" bestFit="1" customWidth="1"/>
    <col min="6916" max="6916" width="9.7109375" style="41" bestFit="1" customWidth="1"/>
    <col min="6917" max="6917" width="10" style="41" bestFit="1" customWidth="1"/>
    <col min="6918" max="6918" width="8.85546875" style="41" bestFit="1" customWidth="1"/>
    <col min="6919" max="6919" width="22.85546875" style="41" customWidth="1"/>
    <col min="6920" max="6920" width="59.7109375" style="41" bestFit="1" customWidth="1"/>
    <col min="6921" max="6921" width="57.85546875" style="41" bestFit="1" customWidth="1"/>
    <col min="6922" max="6922" width="35.28515625" style="41" bestFit="1" customWidth="1"/>
    <col min="6923" max="6923" width="28.140625" style="41" bestFit="1" customWidth="1"/>
    <col min="6924" max="6924" width="33.140625" style="41" bestFit="1" customWidth="1"/>
    <col min="6925" max="6925" width="26" style="41" bestFit="1" customWidth="1"/>
    <col min="6926" max="6926" width="19.140625" style="41" bestFit="1" customWidth="1"/>
    <col min="6927" max="6927" width="10.42578125" style="41" customWidth="1"/>
    <col min="6928" max="6928" width="11.85546875" style="41" customWidth="1"/>
    <col min="6929" max="6929" width="14.7109375" style="41" customWidth="1"/>
    <col min="6930" max="6930" width="9" style="41" bestFit="1" customWidth="1"/>
    <col min="6931" max="7170" width="9.140625" style="41"/>
    <col min="7171" max="7171" width="4.7109375" style="41" bestFit="1" customWidth="1"/>
    <col min="7172" max="7172" width="9.7109375" style="41" bestFit="1" customWidth="1"/>
    <col min="7173" max="7173" width="10" style="41" bestFit="1" customWidth="1"/>
    <col min="7174" max="7174" width="8.85546875" style="41" bestFit="1" customWidth="1"/>
    <col min="7175" max="7175" width="22.85546875" style="41" customWidth="1"/>
    <col min="7176" max="7176" width="59.7109375" style="41" bestFit="1" customWidth="1"/>
    <col min="7177" max="7177" width="57.85546875" style="41" bestFit="1" customWidth="1"/>
    <col min="7178" max="7178" width="35.28515625" style="41" bestFit="1" customWidth="1"/>
    <col min="7179" max="7179" width="28.140625" style="41" bestFit="1" customWidth="1"/>
    <col min="7180" max="7180" width="33.140625" style="41" bestFit="1" customWidth="1"/>
    <col min="7181" max="7181" width="26" style="41" bestFit="1" customWidth="1"/>
    <col min="7182" max="7182" width="19.140625" style="41" bestFit="1" customWidth="1"/>
    <col min="7183" max="7183" width="10.42578125" style="41" customWidth="1"/>
    <col min="7184" max="7184" width="11.85546875" style="41" customWidth="1"/>
    <col min="7185" max="7185" width="14.7109375" style="41" customWidth="1"/>
    <col min="7186" max="7186" width="9" style="41" bestFit="1" customWidth="1"/>
    <col min="7187" max="7426" width="9.140625" style="41"/>
    <col min="7427" max="7427" width="4.7109375" style="41" bestFit="1" customWidth="1"/>
    <col min="7428" max="7428" width="9.7109375" style="41" bestFit="1" customWidth="1"/>
    <col min="7429" max="7429" width="10" style="41" bestFit="1" customWidth="1"/>
    <col min="7430" max="7430" width="8.85546875" style="41" bestFit="1" customWidth="1"/>
    <col min="7431" max="7431" width="22.85546875" style="41" customWidth="1"/>
    <col min="7432" max="7432" width="59.7109375" style="41" bestFit="1" customWidth="1"/>
    <col min="7433" max="7433" width="57.85546875" style="41" bestFit="1" customWidth="1"/>
    <col min="7434" max="7434" width="35.28515625" style="41" bestFit="1" customWidth="1"/>
    <col min="7435" max="7435" width="28.140625" style="41" bestFit="1" customWidth="1"/>
    <col min="7436" max="7436" width="33.140625" style="41" bestFit="1" customWidth="1"/>
    <col min="7437" max="7437" width="26" style="41" bestFit="1" customWidth="1"/>
    <col min="7438" max="7438" width="19.140625" style="41" bestFit="1" customWidth="1"/>
    <col min="7439" max="7439" width="10.42578125" style="41" customWidth="1"/>
    <col min="7440" max="7440" width="11.85546875" style="41" customWidth="1"/>
    <col min="7441" max="7441" width="14.7109375" style="41" customWidth="1"/>
    <col min="7442" max="7442" width="9" style="41" bestFit="1" customWidth="1"/>
    <col min="7443" max="7682" width="9.140625" style="41"/>
    <col min="7683" max="7683" width="4.7109375" style="41" bestFit="1" customWidth="1"/>
    <col min="7684" max="7684" width="9.7109375" style="41" bestFit="1" customWidth="1"/>
    <col min="7685" max="7685" width="10" style="41" bestFit="1" customWidth="1"/>
    <col min="7686" max="7686" width="8.85546875" style="41" bestFit="1" customWidth="1"/>
    <col min="7687" max="7687" width="22.85546875" style="41" customWidth="1"/>
    <col min="7688" max="7688" width="59.7109375" style="41" bestFit="1" customWidth="1"/>
    <col min="7689" max="7689" width="57.85546875" style="41" bestFit="1" customWidth="1"/>
    <col min="7690" max="7690" width="35.28515625" style="41" bestFit="1" customWidth="1"/>
    <col min="7691" max="7691" width="28.140625" style="41" bestFit="1" customWidth="1"/>
    <col min="7692" max="7692" width="33.140625" style="41" bestFit="1" customWidth="1"/>
    <col min="7693" max="7693" width="26" style="41" bestFit="1" customWidth="1"/>
    <col min="7694" max="7694" width="19.140625" style="41" bestFit="1" customWidth="1"/>
    <col min="7695" max="7695" width="10.42578125" style="41" customWidth="1"/>
    <col min="7696" max="7696" width="11.85546875" style="41" customWidth="1"/>
    <col min="7697" max="7697" width="14.7109375" style="41" customWidth="1"/>
    <col min="7698" max="7698" width="9" style="41" bestFit="1" customWidth="1"/>
    <col min="7699" max="7938" width="9.140625" style="41"/>
    <col min="7939" max="7939" width="4.7109375" style="41" bestFit="1" customWidth="1"/>
    <col min="7940" max="7940" width="9.7109375" style="41" bestFit="1" customWidth="1"/>
    <col min="7941" max="7941" width="10" style="41" bestFit="1" customWidth="1"/>
    <col min="7942" max="7942" width="8.85546875" style="41" bestFit="1" customWidth="1"/>
    <col min="7943" max="7943" width="22.85546875" style="41" customWidth="1"/>
    <col min="7944" max="7944" width="59.7109375" style="41" bestFit="1" customWidth="1"/>
    <col min="7945" max="7945" width="57.85546875" style="41" bestFit="1" customWidth="1"/>
    <col min="7946" max="7946" width="35.28515625" style="41" bestFit="1" customWidth="1"/>
    <col min="7947" max="7947" width="28.140625" style="41" bestFit="1" customWidth="1"/>
    <col min="7948" max="7948" width="33.140625" style="41" bestFit="1" customWidth="1"/>
    <col min="7949" max="7949" width="26" style="41" bestFit="1" customWidth="1"/>
    <col min="7950" max="7950" width="19.140625" style="41" bestFit="1" customWidth="1"/>
    <col min="7951" max="7951" width="10.42578125" style="41" customWidth="1"/>
    <col min="7952" max="7952" width="11.85546875" style="41" customWidth="1"/>
    <col min="7953" max="7953" width="14.7109375" style="41" customWidth="1"/>
    <col min="7954" max="7954" width="9" style="41" bestFit="1" customWidth="1"/>
    <col min="7955" max="8194" width="9.140625" style="41"/>
    <col min="8195" max="8195" width="4.7109375" style="41" bestFit="1" customWidth="1"/>
    <col min="8196" max="8196" width="9.7109375" style="41" bestFit="1" customWidth="1"/>
    <col min="8197" max="8197" width="10" style="41" bestFit="1" customWidth="1"/>
    <col min="8198" max="8198" width="8.85546875" style="41" bestFit="1" customWidth="1"/>
    <col min="8199" max="8199" width="22.85546875" style="41" customWidth="1"/>
    <col min="8200" max="8200" width="59.7109375" style="41" bestFit="1" customWidth="1"/>
    <col min="8201" max="8201" width="57.85546875" style="41" bestFit="1" customWidth="1"/>
    <col min="8202" max="8202" width="35.28515625" style="41" bestFit="1" customWidth="1"/>
    <col min="8203" max="8203" width="28.140625" style="41" bestFit="1" customWidth="1"/>
    <col min="8204" max="8204" width="33.140625" style="41" bestFit="1" customWidth="1"/>
    <col min="8205" max="8205" width="26" style="41" bestFit="1" customWidth="1"/>
    <col min="8206" max="8206" width="19.140625" style="41" bestFit="1" customWidth="1"/>
    <col min="8207" max="8207" width="10.42578125" style="41" customWidth="1"/>
    <col min="8208" max="8208" width="11.85546875" style="41" customWidth="1"/>
    <col min="8209" max="8209" width="14.7109375" style="41" customWidth="1"/>
    <col min="8210" max="8210" width="9" style="41" bestFit="1" customWidth="1"/>
    <col min="8211" max="8450" width="9.140625" style="41"/>
    <col min="8451" max="8451" width="4.7109375" style="41" bestFit="1" customWidth="1"/>
    <col min="8452" max="8452" width="9.7109375" style="41" bestFit="1" customWidth="1"/>
    <col min="8453" max="8453" width="10" style="41" bestFit="1" customWidth="1"/>
    <col min="8454" max="8454" width="8.85546875" style="41" bestFit="1" customWidth="1"/>
    <col min="8455" max="8455" width="22.85546875" style="41" customWidth="1"/>
    <col min="8456" max="8456" width="59.7109375" style="41" bestFit="1" customWidth="1"/>
    <col min="8457" max="8457" width="57.85546875" style="41" bestFit="1" customWidth="1"/>
    <col min="8458" max="8458" width="35.28515625" style="41" bestFit="1" customWidth="1"/>
    <col min="8459" max="8459" width="28.140625" style="41" bestFit="1" customWidth="1"/>
    <col min="8460" max="8460" width="33.140625" style="41" bestFit="1" customWidth="1"/>
    <col min="8461" max="8461" width="26" style="41" bestFit="1" customWidth="1"/>
    <col min="8462" max="8462" width="19.140625" style="41" bestFit="1" customWidth="1"/>
    <col min="8463" max="8463" width="10.42578125" style="41" customWidth="1"/>
    <col min="8464" max="8464" width="11.85546875" style="41" customWidth="1"/>
    <col min="8465" max="8465" width="14.7109375" style="41" customWidth="1"/>
    <col min="8466" max="8466" width="9" style="41" bestFit="1" customWidth="1"/>
    <col min="8467" max="8706" width="9.140625" style="41"/>
    <col min="8707" max="8707" width="4.7109375" style="41" bestFit="1" customWidth="1"/>
    <col min="8708" max="8708" width="9.7109375" style="41" bestFit="1" customWidth="1"/>
    <col min="8709" max="8709" width="10" style="41" bestFit="1" customWidth="1"/>
    <col min="8710" max="8710" width="8.85546875" style="41" bestFit="1" customWidth="1"/>
    <col min="8711" max="8711" width="22.85546875" style="41" customWidth="1"/>
    <col min="8712" max="8712" width="59.7109375" style="41" bestFit="1" customWidth="1"/>
    <col min="8713" max="8713" width="57.85546875" style="41" bestFit="1" customWidth="1"/>
    <col min="8714" max="8714" width="35.28515625" style="41" bestFit="1" customWidth="1"/>
    <col min="8715" max="8715" width="28.140625" style="41" bestFit="1" customWidth="1"/>
    <col min="8716" max="8716" width="33.140625" style="41" bestFit="1" customWidth="1"/>
    <col min="8717" max="8717" width="26" style="41" bestFit="1" customWidth="1"/>
    <col min="8718" max="8718" width="19.140625" style="41" bestFit="1" customWidth="1"/>
    <col min="8719" max="8719" width="10.42578125" style="41" customWidth="1"/>
    <col min="8720" max="8720" width="11.85546875" style="41" customWidth="1"/>
    <col min="8721" max="8721" width="14.7109375" style="41" customWidth="1"/>
    <col min="8722" max="8722" width="9" style="41" bestFit="1" customWidth="1"/>
    <col min="8723" max="8962" width="9.140625" style="41"/>
    <col min="8963" max="8963" width="4.7109375" style="41" bestFit="1" customWidth="1"/>
    <col min="8964" max="8964" width="9.7109375" style="41" bestFit="1" customWidth="1"/>
    <col min="8965" max="8965" width="10" style="41" bestFit="1" customWidth="1"/>
    <col min="8966" max="8966" width="8.85546875" style="41" bestFit="1" customWidth="1"/>
    <col min="8967" max="8967" width="22.85546875" style="41" customWidth="1"/>
    <col min="8968" max="8968" width="59.7109375" style="41" bestFit="1" customWidth="1"/>
    <col min="8969" max="8969" width="57.85546875" style="41" bestFit="1" customWidth="1"/>
    <col min="8970" max="8970" width="35.28515625" style="41" bestFit="1" customWidth="1"/>
    <col min="8971" max="8971" width="28.140625" style="41" bestFit="1" customWidth="1"/>
    <col min="8972" max="8972" width="33.140625" style="41" bestFit="1" customWidth="1"/>
    <col min="8973" max="8973" width="26" style="41" bestFit="1" customWidth="1"/>
    <col min="8974" max="8974" width="19.140625" style="41" bestFit="1" customWidth="1"/>
    <col min="8975" max="8975" width="10.42578125" style="41" customWidth="1"/>
    <col min="8976" max="8976" width="11.85546875" style="41" customWidth="1"/>
    <col min="8977" max="8977" width="14.7109375" style="41" customWidth="1"/>
    <col min="8978" max="8978" width="9" style="41" bestFit="1" customWidth="1"/>
    <col min="8979" max="9218" width="9.140625" style="41"/>
    <col min="9219" max="9219" width="4.7109375" style="41" bestFit="1" customWidth="1"/>
    <col min="9220" max="9220" width="9.7109375" style="41" bestFit="1" customWidth="1"/>
    <col min="9221" max="9221" width="10" style="41" bestFit="1" customWidth="1"/>
    <col min="9222" max="9222" width="8.85546875" style="41" bestFit="1" customWidth="1"/>
    <col min="9223" max="9223" width="22.85546875" style="41" customWidth="1"/>
    <col min="9224" max="9224" width="59.7109375" style="41" bestFit="1" customWidth="1"/>
    <col min="9225" max="9225" width="57.85546875" style="41" bestFit="1" customWidth="1"/>
    <col min="9226" max="9226" width="35.28515625" style="41" bestFit="1" customWidth="1"/>
    <col min="9227" max="9227" width="28.140625" style="41" bestFit="1" customWidth="1"/>
    <col min="9228" max="9228" width="33.140625" style="41" bestFit="1" customWidth="1"/>
    <col min="9229" max="9229" width="26" style="41" bestFit="1" customWidth="1"/>
    <col min="9230" max="9230" width="19.140625" style="41" bestFit="1" customWidth="1"/>
    <col min="9231" max="9231" width="10.42578125" style="41" customWidth="1"/>
    <col min="9232" max="9232" width="11.85546875" style="41" customWidth="1"/>
    <col min="9233" max="9233" width="14.7109375" style="41" customWidth="1"/>
    <col min="9234" max="9234" width="9" style="41" bestFit="1" customWidth="1"/>
    <col min="9235" max="9474" width="9.140625" style="41"/>
    <col min="9475" max="9475" width="4.7109375" style="41" bestFit="1" customWidth="1"/>
    <col min="9476" max="9476" width="9.7109375" style="41" bestFit="1" customWidth="1"/>
    <col min="9477" max="9477" width="10" style="41" bestFit="1" customWidth="1"/>
    <col min="9478" max="9478" width="8.85546875" style="41" bestFit="1" customWidth="1"/>
    <col min="9479" max="9479" width="22.85546875" style="41" customWidth="1"/>
    <col min="9480" max="9480" width="59.7109375" style="41" bestFit="1" customWidth="1"/>
    <col min="9481" max="9481" width="57.85546875" style="41" bestFit="1" customWidth="1"/>
    <col min="9482" max="9482" width="35.28515625" style="41" bestFit="1" customWidth="1"/>
    <col min="9483" max="9483" width="28.140625" style="41" bestFit="1" customWidth="1"/>
    <col min="9484" max="9484" width="33.140625" style="41" bestFit="1" customWidth="1"/>
    <col min="9485" max="9485" width="26" style="41" bestFit="1" customWidth="1"/>
    <col min="9486" max="9486" width="19.140625" style="41" bestFit="1" customWidth="1"/>
    <col min="9487" max="9487" width="10.42578125" style="41" customWidth="1"/>
    <col min="9488" max="9488" width="11.85546875" style="41" customWidth="1"/>
    <col min="9489" max="9489" width="14.7109375" style="41" customWidth="1"/>
    <col min="9490" max="9490" width="9" style="41" bestFit="1" customWidth="1"/>
    <col min="9491" max="9730" width="9.140625" style="41"/>
    <col min="9731" max="9731" width="4.7109375" style="41" bestFit="1" customWidth="1"/>
    <col min="9732" max="9732" width="9.7109375" style="41" bestFit="1" customWidth="1"/>
    <col min="9733" max="9733" width="10" style="41" bestFit="1" customWidth="1"/>
    <col min="9734" max="9734" width="8.85546875" style="41" bestFit="1" customWidth="1"/>
    <col min="9735" max="9735" width="22.85546875" style="41" customWidth="1"/>
    <col min="9736" max="9736" width="59.7109375" style="41" bestFit="1" customWidth="1"/>
    <col min="9737" max="9737" width="57.85546875" style="41" bestFit="1" customWidth="1"/>
    <col min="9738" max="9738" width="35.28515625" style="41" bestFit="1" customWidth="1"/>
    <col min="9739" max="9739" width="28.140625" style="41" bestFit="1" customWidth="1"/>
    <col min="9740" max="9740" width="33.140625" style="41" bestFit="1" customWidth="1"/>
    <col min="9741" max="9741" width="26" style="41" bestFit="1" customWidth="1"/>
    <col min="9742" max="9742" width="19.140625" style="41" bestFit="1" customWidth="1"/>
    <col min="9743" max="9743" width="10.42578125" style="41" customWidth="1"/>
    <col min="9744" max="9744" width="11.85546875" style="41" customWidth="1"/>
    <col min="9745" max="9745" width="14.7109375" style="41" customWidth="1"/>
    <col min="9746" max="9746" width="9" style="41" bestFit="1" customWidth="1"/>
    <col min="9747" max="9986" width="9.140625" style="41"/>
    <col min="9987" max="9987" width="4.7109375" style="41" bestFit="1" customWidth="1"/>
    <col min="9988" max="9988" width="9.7109375" style="41" bestFit="1" customWidth="1"/>
    <col min="9989" max="9989" width="10" style="41" bestFit="1" customWidth="1"/>
    <col min="9990" max="9990" width="8.85546875" style="41" bestFit="1" customWidth="1"/>
    <col min="9991" max="9991" width="22.85546875" style="41" customWidth="1"/>
    <col min="9992" max="9992" width="59.7109375" style="41" bestFit="1" customWidth="1"/>
    <col min="9993" max="9993" width="57.85546875" style="41" bestFit="1" customWidth="1"/>
    <col min="9994" max="9994" width="35.28515625" style="41" bestFit="1" customWidth="1"/>
    <col min="9995" max="9995" width="28.140625" style="41" bestFit="1" customWidth="1"/>
    <col min="9996" max="9996" width="33.140625" style="41" bestFit="1" customWidth="1"/>
    <col min="9997" max="9997" width="26" style="41" bestFit="1" customWidth="1"/>
    <col min="9998" max="9998" width="19.140625" style="41" bestFit="1" customWidth="1"/>
    <col min="9999" max="9999" width="10.42578125" style="41" customWidth="1"/>
    <col min="10000" max="10000" width="11.85546875" style="41" customWidth="1"/>
    <col min="10001" max="10001" width="14.7109375" style="41" customWidth="1"/>
    <col min="10002" max="10002" width="9" style="41" bestFit="1" customWidth="1"/>
    <col min="10003" max="10242" width="9.140625" style="41"/>
    <col min="10243" max="10243" width="4.7109375" style="41" bestFit="1" customWidth="1"/>
    <col min="10244" max="10244" width="9.7109375" style="41" bestFit="1" customWidth="1"/>
    <col min="10245" max="10245" width="10" style="41" bestFit="1" customWidth="1"/>
    <col min="10246" max="10246" width="8.85546875" style="41" bestFit="1" customWidth="1"/>
    <col min="10247" max="10247" width="22.85546875" style="41" customWidth="1"/>
    <col min="10248" max="10248" width="59.7109375" style="41" bestFit="1" customWidth="1"/>
    <col min="10249" max="10249" width="57.85546875" style="41" bestFit="1" customWidth="1"/>
    <col min="10250" max="10250" width="35.28515625" style="41" bestFit="1" customWidth="1"/>
    <col min="10251" max="10251" width="28.140625" style="41" bestFit="1" customWidth="1"/>
    <col min="10252" max="10252" width="33.140625" style="41" bestFit="1" customWidth="1"/>
    <col min="10253" max="10253" width="26" style="41" bestFit="1" customWidth="1"/>
    <col min="10254" max="10254" width="19.140625" style="41" bestFit="1" customWidth="1"/>
    <col min="10255" max="10255" width="10.42578125" style="41" customWidth="1"/>
    <col min="10256" max="10256" width="11.85546875" style="41" customWidth="1"/>
    <col min="10257" max="10257" width="14.7109375" style="41" customWidth="1"/>
    <col min="10258" max="10258" width="9" style="41" bestFit="1" customWidth="1"/>
    <col min="10259" max="10498" width="9.140625" style="41"/>
    <col min="10499" max="10499" width="4.7109375" style="41" bestFit="1" customWidth="1"/>
    <col min="10500" max="10500" width="9.7109375" style="41" bestFit="1" customWidth="1"/>
    <col min="10501" max="10501" width="10" style="41" bestFit="1" customWidth="1"/>
    <col min="10502" max="10502" width="8.85546875" style="41" bestFit="1" customWidth="1"/>
    <col min="10503" max="10503" width="22.85546875" style="41" customWidth="1"/>
    <col min="10504" max="10504" width="59.7109375" style="41" bestFit="1" customWidth="1"/>
    <col min="10505" max="10505" width="57.85546875" style="41" bestFit="1" customWidth="1"/>
    <col min="10506" max="10506" width="35.28515625" style="41" bestFit="1" customWidth="1"/>
    <col min="10507" max="10507" width="28.140625" style="41" bestFit="1" customWidth="1"/>
    <col min="10508" max="10508" width="33.140625" style="41" bestFit="1" customWidth="1"/>
    <col min="10509" max="10509" width="26" style="41" bestFit="1" customWidth="1"/>
    <col min="10510" max="10510" width="19.140625" style="41" bestFit="1" customWidth="1"/>
    <col min="10511" max="10511" width="10.42578125" style="41" customWidth="1"/>
    <col min="10512" max="10512" width="11.85546875" style="41" customWidth="1"/>
    <col min="10513" max="10513" width="14.7109375" style="41" customWidth="1"/>
    <col min="10514" max="10514" width="9" style="41" bestFit="1" customWidth="1"/>
    <col min="10515" max="10754" width="9.140625" style="41"/>
    <col min="10755" max="10755" width="4.7109375" style="41" bestFit="1" customWidth="1"/>
    <col min="10756" max="10756" width="9.7109375" style="41" bestFit="1" customWidth="1"/>
    <col min="10757" max="10757" width="10" style="41" bestFit="1" customWidth="1"/>
    <col min="10758" max="10758" width="8.85546875" style="41" bestFit="1" customWidth="1"/>
    <col min="10759" max="10759" width="22.85546875" style="41" customWidth="1"/>
    <col min="10760" max="10760" width="59.7109375" style="41" bestFit="1" customWidth="1"/>
    <col min="10761" max="10761" width="57.85546875" style="41" bestFit="1" customWidth="1"/>
    <col min="10762" max="10762" width="35.28515625" style="41" bestFit="1" customWidth="1"/>
    <col min="10763" max="10763" width="28.140625" style="41" bestFit="1" customWidth="1"/>
    <col min="10764" max="10764" width="33.140625" style="41" bestFit="1" customWidth="1"/>
    <col min="10765" max="10765" width="26" style="41" bestFit="1" customWidth="1"/>
    <col min="10766" max="10766" width="19.140625" style="41" bestFit="1" customWidth="1"/>
    <col min="10767" max="10767" width="10.42578125" style="41" customWidth="1"/>
    <col min="10768" max="10768" width="11.85546875" style="41" customWidth="1"/>
    <col min="10769" max="10769" width="14.7109375" style="41" customWidth="1"/>
    <col min="10770" max="10770" width="9" style="41" bestFit="1" customWidth="1"/>
    <col min="10771" max="11010" width="9.140625" style="41"/>
    <col min="11011" max="11011" width="4.7109375" style="41" bestFit="1" customWidth="1"/>
    <col min="11012" max="11012" width="9.7109375" style="41" bestFit="1" customWidth="1"/>
    <col min="11013" max="11013" width="10" style="41" bestFit="1" customWidth="1"/>
    <col min="11014" max="11014" width="8.85546875" style="41" bestFit="1" customWidth="1"/>
    <col min="11015" max="11015" width="22.85546875" style="41" customWidth="1"/>
    <col min="11016" max="11016" width="59.7109375" style="41" bestFit="1" customWidth="1"/>
    <col min="11017" max="11017" width="57.85546875" style="41" bestFit="1" customWidth="1"/>
    <col min="11018" max="11018" width="35.28515625" style="41" bestFit="1" customWidth="1"/>
    <col min="11019" max="11019" width="28.140625" style="41" bestFit="1" customWidth="1"/>
    <col min="11020" max="11020" width="33.140625" style="41" bestFit="1" customWidth="1"/>
    <col min="11021" max="11021" width="26" style="41" bestFit="1" customWidth="1"/>
    <col min="11022" max="11022" width="19.140625" style="41" bestFit="1" customWidth="1"/>
    <col min="11023" max="11023" width="10.42578125" style="41" customWidth="1"/>
    <col min="11024" max="11024" width="11.85546875" style="41" customWidth="1"/>
    <col min="11025" max="11025" width="14.7109375" style="41" customWidth="1"/>
    <col min="11026" max="11026" width="9" style="41" bestFit="1" customWidth="1"/>
    <col min="11027" max="11266" width="9.140625" style="41"/>
    <col min="11267" max="11267" width="4.7109375" style="41" bestFit="1" customWidth="1"/>
    <col min="11268" max="11268" width="9.7109375" style="41" bestFit="1" customWidth="1"/>
    <col min="11269" max="11269" width="10" style="41" bestFit="1" customWidth="1"/>
    <col min="11270" max="11270" width="8.85546875" style="41" bestFit="1" customWidth="1"/>
    <col min="11271" max="11271" width="22.85546875" style="41" customWidth="1"/>
    <col min="11272" max="11272" width="59.7109375" style="41" bestFit="1" customWidth="1"/>
    <col min="11273" max="11273" width="57.85546875" style="41" bestFit="1" customWidth="1"/>
    <col min="11274" max="11274" width="35.28515625" style="41" bestFit="1" customWidth="1"/>
    <col min="11275" max="11275" width="28.140625" style="41" bestFit="1" customWidth="1"/>
    <col min="11276" max="11276" width="33.140625" style="41" bestFit="1" customWidth="1"/>
    <col min="11277" max="11277" width="26" style="41" bestFit="1" customWidth="1"/>
    <col min="11278" max="11278" width="19.140625" style="41" bestFit="1" customWidth="1"/>
    <col min="11279" max="11279" width="10.42578125" style="41" customWidth="1"/>
    <col min="11280" max="11280" width="11.85546875" style="41" customWidth="1"/>
    <col min="11281" max="11281" width="14.7109375" style="41" customWidth="1"/>
    <col min="11282" max="11282" width="9" style="41" bestFit="1" customWidth="1"/>
    <col min="11283" max="11522" width="9.140625" style="41"/>
    <col min="11523" max="11523" width="4.7109375" style="41" bestFit="1" customWidth="1"/>
    <col min="11524" max="11524" width="9.7109375" style="41" bestFit="1" customWidth="1"/>
    <col min="11525" max="11525" width="10" style="41" bestFit="1" customWidth="1"/>
    <col min="11526" max="11526" width="8.85546875" style="41" bestFit="1" customWidth="1"/>
    <col min="11527" max="11527" width="22.85546875" style="41" customWidth="1"/>
    <col min="11528" max="11528" width="59.7109375" style="41" bestFit="1" customWidth="1"/>
    <col min="11529" max="11529" width="57.85546875" style="41" bestFit="1" customWidth="1"/>
    <col min="11530" max="11530" width="35.28515625" style="41" bestFit="1" customWidth="1"/>
    <col min="11531" max="11531" width="28.140625" style="41" bestFit="1" customWidth="1"/>
    <col min="11532" max="11532" width="33.140625" style="41" bestFit="1" customWidth="1"/>
    <col min="11533" max="11533" width="26" style="41" bestFit="1" customWidth="1"/>
    <col min="11534" max="11534" width="19.140625" style="41" bestFit="1" customWidth="1"/>
    <col min="11535" max="11535" width="10.42578125" style="41" customWidth="1"/>
    <col min="11536" max="11536" width="11.85546875" style="41" customWidth="1"/>
    <col min="11537" max="11537" width="14.7109375" style="41" customWidth="1"/>
    <col min="11538" max="11538" width="9" style="41" bestFit="1" customWidth="1"/>
    <col min="11539" max="11778" width="9.140625" style="41"/>
    <col min="11779" max="11779" width="4.7109375" style="41" bestFit="1" customWidth="1"/>
    <col min="11780" max="11780" width="9.7109375" style="41" bestFit="1" customWidth="1"/>
    <col min="11781" max="11781" width="10" style="41" bestFit="1" customWidth="1"/>
    <col min="11782" max="11782" width="8.85546875" style="41" bestFit="1" customWidth="1"/>
    <col min="11783" max="11783" width="22.85546875" style="41" customWidth="1"/>
    <col min="11784" max="11784" width="59.7109375" style="41" bestFit="1" customWidth="1"/>
    <col min="11785" max="11785" width="57.85546875" style="41" bestFit="1" customWidth="1"/>
    <col min="11786" max="11786" width="35.28515625" style="41" bestFit="1" customWidth="1"/>
    <col min="11787" max="11787" width="28.140625" style="41" bestFit="1" customWidth="1"/>
    <col min="11788" max="11788" width="33.140625" style="41" bestFit="1" customWidth="1"/>
    <col min="11789" max="11789" width="26" style="41" bestFit="1" customWidth="1"/>
    <col min="11790" max="11790" width="19.140625" style="41" bestFit="1" customWidth="1"/>
    <col min="11791" max="11791" width="10.42578125" style="41" customWidth="1"/>
    <col min="11792" max="11792" width="11.85546875" style="41" customWidth="1"/>
    <col min="11793" max="11793" width="14.7109375" style="41" customWidth="1"/>
    <col min="11794" max="11794" width="9" style="41" bestFit="1" customWidth="1"/>
    <col min="11795" max="12034" width="9.140625" style="41"/>
    <col min="12035" max="12035" width="4.7109375" style="41" bestFit="1" customWidth="1"/>
    <col min="12036" max="12036" width="9.7109375" style="41" bestFit="1" customWidth="1"/>
    <col min="12037" max="12037" width="10" style="41" bestFit="1" customWidth="1"/>
    <col min="12038" max="12038" width="8.85546875" style="41" bestFit="1" customWidth="1"/>
    <col min="12039" max="12039" width="22.85546875" style="41" customWidth="1"/>
    <col min="12040" max="12040" width="59.7109375" style="41" bestFit="1" customWidth="1"/>
    <col min="12041" max="12041" width="57.85546875" style="41" bestFit="1" customWidth="1"/>
    <col min="12042" max="12042" width="35.28515625" style="41" bestFit="1" customWidth="1"/>
    <col min="12043" max="12043" width="28.140625" style="41" bestFit="1" customWidth="1"/>
    <col min="12044" max="12044" width="33.140625" style="41" bestFit="1" customWidth="1"/>
    <col min="12045" max="12045" width="26" style="41" bestFit="1" customWidth="1"/>
    <col min="12046" max="12046" width="19.140625" style="41" bestFit="1" customWidth="1"/>
    <col min="12047" max="12047" width="10.42578125" style="41" customWidth="1"/>
    <col min="12048" max="12048" width="11.85546875" style="41" customWidth="1"/>
    <col min="12049" max="12049" width="14.7109375" style="41" customWidth="1"/>
    <col min="12050" max="12050" width="9" style="41" bestFit="1" customWidth="1"/>
    <col min="12051" max="12290" width="9.140625" style="41"/>
    <col min="12291" max="12291" width="4.7109375" style="41" bestFit="1" customWidth="1"/>
    <col min="12292" max="12292" width="9.7109375" style="41" bestFit="1" customWidth="1"/>
    <col min="12293" max="12293" width="10" style="41" bestFit="1" customWidth="1"/>
    <col min="12294" max="12294" width="8.85546875" style="41" bestFit="1" customWidth="1"/>
    <col min="12295" max="12295" width="22.85546875" style="41" customWidth="1"/>
    <col min="12296" max="12296" width="59.7109375" style="41" bestFit="1" customWidth="1"/>
    <col min="12297" max="12297" width="57.85546875" style="41" bestFit="1" customWidth="1"/>
    <col min="12298" max="12298" width="35.28515625" style="41" bestFit="1" customWidth="1"/>
    <col min="12299" max="12299" width="28.140625" style="41" bestFit="1" customWidth="1"/>
    <col min="12300" max="12300" width="33.140625" style="41" bestFit="1" customWidth="1"/>
    <col min="12301" max="12301" width="26" style="41" bestFit="1" customWidth="1"/>
    <col min="12302" max="12302" width="19.140625" style="41" bestFit="1" customWidth="1"/>
    <col min="12303" max="12303" width="10.42578125" style="41" customWidth="1"/>
    <col min="12304" max="12304" width="11.85546875" style="41" customWidth="1"/>
    <col min="12305" max="12305" width="14.7109375" style="41" customWidth="1"/>
    <col min="12306" max="12306" width="9" style="41" bestFit="1" customWidth="1"/>
    <col min="12307" max="12546" width="9.140625" style="41"/>
    <col min="12547" max="12547" width="4.7109375" style="41" bestFit="1" customWidth="1"/>
    <col min="12548" max="12548" width="9.7109375" style="41" bestFit="1" customWidth="1"/>
    <col min="12549" max="12549" width="10" style="41" bestFit="1" customWidth="1"/>
    <col min="12550" max="12550" width="8.85546875" style="41" bestFit="1" customWidth="1"/>
    <col min="12551" max="12551" width="22.85546875" style="41" customWidth="1"/>
    <col min="12552" max="12552" width="59.7109375" style="41" bestFit="1" customWidth="1"/>
    <col min="12553" max="12553" width="57.85546875" style="41" bestFit="1" customWidth="1"/>
    <col min="12554" max="12554" width="35.28515625" style="41" bestFit="1" customWidth="1"/>
    <col min="12555" max="12555" width="28.140625" style="41" bestFit="1" customWidth="1"/>
    <col min="12556" max="12556" width="33.140625" style="41" bestFit="1" customWidth="1"/>
    <col min="12557" max="12557" width="26" style="41" bestFit="1" customWidth="1"/>
    <col min="12558" max="12558" width="19.140625" style="41" bestFit="1" customWidth="1"/>
    <col min="12559" max="12559" width="10.42578125" style="41" customWidth="1"/>
    <col min="12560" max="12560" width="11.85546875" style="41" customWidth="1"/>
    <col min="12561" max="12561" width="14.7109375" style="41" customWidth="1"/>
    <col min="12562" max="12562" width="9" style="41" bestFit="1" customWidth="1"/>
    <col min="12563" max="12802" width="9.140625" style="41"/>
    <col min="12803" max="12803" width="4.7109375" style="41" bestFit="1" customWidth="1"/>
    <col min="12804" max="12804" width="9.7109375" style="41" bestFit="1" customWidth="1"/>
    <col min="12805" max="12805" width="10" style="41" bestFit="1" customWidth="1"/>
    <col min="12806" max="12806" width="8.85546875" style="41" bestFit="1" customWidth="1"/>
    <col min="12807" max="12807" width="22.85546875" style="41" customWidth="1"/>
    <col min="12808" max="12808" width="59.7109375" style="41" bestFit="1" customWidth="1"/>
    <col min="12809" max="12809" width="57.85546875" style="41" bestFit="1" customWidth="1"/>
    <col min="12810" max="12810" width="35.28515625" style="41" bestFit="1" customWidth="1"/>
    <col min="12811" max="12811" width="28.140625" style="41" bestFit="1" customWidth="1"/>
    <col min="12812" max="12812" width="33.140625" style="41" bestFit="1" customWidth="1"/>
    <col min="12813" max="12813" width="26" style="41" bestFit="1" customWidth="1"/>
    <col min="12814" max="12814" width="19.140625" style="41" bestFit="1" customWidth="1"/>
    <col min="12815" max="12815" width="10.42578125" style="41" customWidth="1"/>
    <col min="12816" max="12816" width="11.85546875" style="41" customWidth="1"/>
    <col min="12817" max="12817" width="14.7109375" style="41" customWidth="1"/>
    <col min="12818" max="12818" width="9" style="41" bestFit="1" customWidth="1"/>
    <col min="12819" max="13058" width="9.140625" style="41"/>
    <col min="13059" max="13059" width="4.7109375" style="41" bestFit="1" customWidth="1"/>
    <col min="13060" max="13060" width="9.7109375" style="41" bestFit="1" customWidth="1"/>
    <col min="13061" max="13061" width="10" style="41" bestFit="1" customWidth="1"/>
    <col min="13062" max="13062" width="8.85546875" style="41" bestFit="1" customWidth="1"/>
    <col min="13063" max="13063" width="22.85546875" style="41" customWidth="1"/>
    <col min="13064" max="13064" width="59.7109375" style="41" bestFit="1" customWidth="1"/>
    <col min="13065" max="13065" width="57.85546875" style="41" bestFit="1" customWidth="1"/>
    <col min="13066" max="13066" width="35.28515625" style="41" bestFit="1" customWidth="1"/>
    <col min="13067" max="13067" width="28.140625" style="41" bestFit="1" customWidth="1"/>
    <col min="13068" max="13068" width="33.140625" style="41" bestFit="1" customWidth="1"/>
    <col min="13069" max="13069" width="26" style="41" bestFit="1" customWidth="1"/>
    <col min="13070" max="13070" width="19.140625" style="41" bestFit="1" customWidth="1"/>
    <col min="13071" max="13071" width="10.42578125" style="41" customWidth="1"/>
    <col min="13072" max="13072" width="11.85546875" style="41" customWidth="1"/>
    <col min="13073" max="13073" width="14.7109375" style="41" customWidth="1"/>
    <col min="13074" max="13074" width="9" style="41" bestFit="1" customWidth="1"/>
    <col min="13075" max="13314" width="9.140625" style="41"/>
    <col min="13315" max="13315" width="4.7109375" style="41" bestFit="1" customWidth="1"/>
    <col min="13316" max="13316" width="9.7109375" style="41" bestFit="1" customWidth="1"/>
    <col min="13317" max="13317" width="10" style="41" bestFit="1" customWidth="1"/>
    <col min="13318" max="13318" width="8.85546875" style="41" bestFit="1" customWidth="1"/>
    <col min="13319" max="13319" width="22.85546875" style="41" customWidth="1"/>
    <col min="13320" max="13320" width="59.7109375" style="41" bestFit="1" customWidth="1"/>
    <col min="13321" max="13321" width="57.85546875" style="41" bestFit="1" customWidth="1"/>
    <col min="13322" max="13322" width="35.28515625" style="41" bestFit="1" customWidth="1"/>
    <col min="13323" max="13323" width="28.140625" style="41" bestFit="1" customWidth="1"/>
    <col min="13324" max="13324" width="33.140625" style="41" bestFit="1" customWidth="1"/>
    <col min="13325" max="13325" width="26" style="41" bestFit="1" customWidth="1"/>
    <col min="13326" max="13326" width="19.140625" style="41" bestFit="1" customWidth="1"/>
    <col min="13327" max="13327" width="10.42578125" style="41" customWidth="1"/>
    <col min="13328" max="13328" width="11.85546875" style="41" customWidth="1"/>
    <col min="13329" max="13329" width="14.7109375" style="41" customWidth="1"/>
    <col min="13330" max="13330" width="9" style="41" bestFit="1" customWidth="1"/>
    <col min="13331" max="13570" width="9.140625" style="41"/>
    <col min="13571" max="13571" width="4.7109375" style="41" bestFit="1" customWidth="1"/>
    <col min="13572" max="13572" width="9.7109375" style="41" bestFit="1" customWidth="1"/>
    <col min="13573" max="13573" width="10" style="41" bestFit="1" customWidth="1"/>
    <col min="13574" max="13574" width="8.85546875" style="41" bestFit="1" customWidth="1"/>
    <col min="13575" max="13575" width="22.85546875" style="41" customWidth="1"/>
    <col min="13576" max="13576" width="59.7109375" style="41" bestFit="1" customWidth="1"/>
    <col min="13577" max="13577" width="57.85546875" style="41" bestFit="1" customWidth="1"/>
    <col min="13578" max="13578" width="35.28515625" style="41" bestFit="1" customWidth="1"/>
    <col min="13579" max="13579" width="28.140625" style="41" bestFit="1" customWidth="1"/>
    <col min="13580" max="13580" width="33.140625" style="41" bestFit="1" customWidth="1"/>
    <col min="13581" max="13581" width="26" style="41" bestFit="1" customWidth="1"/>
    <col min="13582" max="13582" width="19.140625" style="41" bestFit="1" customWidth="1"/>
    <col min="13583" max="13583" width="10.42578125" style="41" customWidth="1"/>
    <col min="13584" max="13584" width="11.85546875" style="41" customWidth="1"/>
    <col min="13585" max="13585" width="14.7109375" style="41" customWidth="1"/>
    <col min="13586" max="13586" width="9" style="41" bestFit="1" customWidth="1"/>
    <col min="13587" max="13826" width="9.140625" style="41"/>
    <col min="13827" max="13827" width="4.7109375" style="41" bestFit="1" customWidth="1"/>
    <col min="13828" max="13828" width="9.7109375" style="41" bestFit="1" customWidth="1"/>
    <col min="13829" max="13829" width="10" style="41" bestFit="1" customWidth="1"/>
    <col min="13830" max="13830" width="8.85546875" style="41" bestFit="1" customWidth="1"/>
    <col min="13831" max="13831" width="22.85546875" style="41" customWidth="1"/>
    <col min="13832" max="13832" width="59.7109375" style="41" bestFit="1" customWidth="1"/>
    <col min="13833" max="13833" width="57.85546875" style="41" bestFit="1" customWidth="1"/>
    <col min="13834" max="13834" width="35.28515625" style="41" bestFit="1" customWidth="1"/>
    <col min="13835" max="13835" width="28.140625" style="41" bestFit="1" customWidth="1"/>
    <col min="13836" max="13836" width="33.140625" style="41" bestFit="1" customWidth="1"/>
    <col min="13837" max="13837" width="26" style="41" bestFit="1" customWidth="1"/>
    <col min="13838" max="13838" width="19.140625" style="41" bestFit="1" customWidth="1"/>
    <col min="13839" max="13839" width="10.42578125" style="41" customWidth="1"/>
    <col min="13840" max="13840" width="11.85546875" style="41" customWidth="1"/>
    <col min="13841" max="13841" width="14.7109375" style="41" customWidth="1"/>
    <col min="13842" max="13842" width="9" style="41" bestFit="1" customWidth="1"/>
    <col min="13843" max="14082" width="9.140625" style="41"/>
    <col min="14083" max="14083" width="4.7109375" style="41" bestFit="1" customWidth="1"/>
    <col min="14084" max="14084" width="9.7109375" style="41" bestFit="1" customWidth="1"/>
    <col min="14085" max="14085" width="10" style="41" bestFit="1" customWidth="1"/>
    <col min="14086" max="14086" width="8.85546875" style="41" bestFit="1" customWidth="1"/>
    <col min="14087" max="14087" width="22.85546875" style="41" customWidth="1"/>
    <col min="14088" max="14088" width="59.7109375" style="41" bestFit="1" customWidth="1"/>
    <col min="14089" max="14089" width="57.85546875" style="41" bestFit="1" customWidth="1"/>
    <col min="14090" max="14090" width="35.28515625" style="41" bestFit="1" customWidth="1"/>
    <col min="14091" max="14091" width="28.140625" style="41" bestFit="1" customWidth="1"/>
    <col min="14092" max="14092" width="33.140625" style="41" bestFit="1" customWidth="1"/>
    <col min="14093" max="14093" width="26" style="41" bestFit="1" customWidth="1"/>
    <col min="14094" max="14094" width="19.140625" style="41" bestFit="1" customWidth="1"/>
    <col min="14095" max="14095" width="10.42578125" style="41" customWidth="1"/>
    <col min="14096" max="14096" width="11.85546875" style="41" customWidth="1"/>
    <col min="14097" max="14097" width="14.7109375" style="41" customWidth="1"/>
    <col min="14098" max="14098" width="9" style="41" bestFit="1" customWidth="1"/>
    <col min="14099" max="14338" width="9.140625" style="41"/>
    <col min="14339" max="14339" width="4.7109375" style="41" bestFit="1" customWidth="1"/>
    <col min="14340" max="14340" width="9.7109375" style="41" bestFit="1" customWidth="1"/>
    <col min="14341" max="14341" width="10" style="41" bestFit="1" customWidth="1"/>
    <col min="14342" max="14342" width="8.85546875" style="41" bestFit="1" customWidth="1"/>
    <col min="14343" max="14343" width="22.85546875" style="41" customWidth="1"/>
    <col min="14344" max="14344" width="59.7109375" style="41" bestFit="1" customWidth="1"/>
    <col min="14345" max="14345" width="57.85546875" style="41" bestFit="1" customWidth="1"/>
    <col min="14346" max="14346" width="35.28515625" style="41" bestFit="1" customWidth="1"/>
    <col min="14347" max="14347" width="28.140625" style="41" bestFit="1" customWidth="1"/>
    <col min="14348" max="14348" width="33.140625" style="41" bestFit="1" customWidth="1"/>
    <col min="14349" max="14349" width="26" style="41" bestFit="1" customWidth="1"/>
    <col min="14350" max="14350" width="19.140625" style="41" bestFit="1" customWidth="1"/>
    <col min="14351" max="14351" width="10.42578125" style="41" customWidth="1"/>
    <col min="14352" max="14352" width="11.85546875" style="41" customWidth="1"/>
    <col min="14353" max="14353" width="14.7109375" style="41" customWidth="1"/>
    <col min="14354" max="14354" width="9" style="41" bestFit="1" customWidth="1"/>
    <col min="14355" max="14594" width="9.140625" style="41"/>
    <col min="14595" max="14595" width="4.7109375" style="41" bestFit="1" customWidth="1"/>
    <col min="14596" max="14596" width="9.7109375" style="41" bestFit="1" customWidth="1"/>
    <col min="14597" max="14597" width="10" style="41" bestFit="1" customWidth="1"/>
    <col min="14598" max="14598" width="8.85546875" style="41" bestFit="1" customWidth="1"/>
    <col min="14599" max="14599" width="22.85546875" style="41" customWidth="1"/>
    <col min="14600" max="14600" width="59.7109375" style="41" bestFit="1" customWidth="1"/>
    <col min="14601" max="14601" width="57.85546875" style="41" bestFit="1" customWidth="1"/>
    <col min="14602" max="14602" width="35.28515625" style="41" bestFit="1" customWidth="1"/>
    <col min="14603" max="14603" width="28.140625" style="41" bestFit="1" customWidth="1"/>
    <col min="14604" max="14604" width="33.140625" style="41" bestFit="1" customWidth="1"/>
    <col min="14605" max="14605" width="26" style="41" bestFit="1" customWidth="1"/>
    <col min="14606" max="14606" width="19.140625" style="41" bestFit="1" customWidth="1"/>
    <col min="14607" max="14607" width="10.42578125" style="41" customWidth="1"/>
    <col min="14608" max="14608" width="11.85546875" style="41" customWidth="1"/>
    <col min="14609" max="14609" width="14.7109375" style="41" customWidth="1"/>
    <col min="14610" max="14610" width="9" style="41" bestFit="1" customWidth="1"/>
    <col min="14611" max="14850" width="9.140625" style="41"/>
    <col min="14851" max="14851" width="4.7109375" style="41" bestFit="1" customWidth="1"/>
    <col min="14852" max="14852" width="9.7109375" style="41" bestFit="1" customWidth="1"/>
    <col min="14853" max="14853" width="10" style="41" bestFit="1" customWidth="1"/>
    <col min="14854" max="14854" width="8.85546875" style="41" bestFit="1" customWidth="1"/>
    <col min="14855" max="14855" width="22.85546875" style="41" customWidth="1"/>
    <col min="14856" max="14856" width="59.7109375" style="41" bestFit="1" customWidth="1"/>
    <col min="14857" max="14857" width="57.85546875" style="41" bestFit="1" customWidth="1"/>
    <col min="14858" max="14858" width="35.28515625" style="41" bestFit="1" customWidth="1"/>
    <col min="14859" max="14859" width="28.140625" style="41" bestFit="1" customWidth="1"/>
    <col min="14860" max="14860" width="33.140625" style="41" bestFit="1" customWidth="1"/>
    <col min="14861" max="14861" width="26" style="41" bestFit="1" customWidth="1"/>
    <col min="14862" max="14862" width="19.140625" style="41" bestFit="1" customWidth="1"/>
    <col min="14863" max="14863" width="10.42578125" style="41" customWidth="1"/>
    <col min="14864" max="14864" width="11.85546875" style="41" customWidth="1"/>
    <col min="14865" max="14865" width="14.7109375" style="41" customWidth="1"/>
    <col min="14866" max="14866" width="9" style="41" bestFit="1" customWidth="1"/>
    <col min="14867" max="15106" width="9.140625" style="41"/>
    <col min="15107" max="15107" width="4.7109375" style="41" bestFit="1" customWidth="1"/>
    <col min="15108" max="15108" width="9.7109375" style="41" bestFit="1" customWidth="1"/>
    <col min="15109" max="15109" width="10" style="41" bestFit="1" customWidth="1"/>
    <col min="15110" max="15110" width="8.85546875" style="41" bestFit="1" customWidth="1"/>
    <col min="15111" max="15111" width="22.85546875" style="41" customWidth="1"/>
    <col min="15112" max="15112" width="59.7109375" style="41" bestFit="1" customWidth="1"/>
    <col min="15113" max="15113" width="57.85546875" style="41" bestFit="1" customWidth="1"/>
    <col min="15114" max="15114" width="35.28515625" style="41" bestFit="1" customWidth="1"/>
    <col min="15115" max="15115" width="28.140625" style="41" bestFit="1" customWidth="1"/>
    <col min="15116" max="15116" width="33.140625" style="41" bestFit="1" customWidth="1"/>
    <col min="15117" max="15117" width="26" style="41" bestFit="1" customWidth="1"/>
    <col min="15118" max="15118" width="19.140625" style="41" bestFit="1" customWidth="1"/>
    <col min="15119" max="15119" width="10.42578125" style="41" customWidth="1"/>
    <col min="15120" max="15120" width="11.85546875" style="41" customWidth="1"/>
    <col min="15121" max="15121" width="14.7109375" style="41" customWidth="1"/>
    <col min="15122" max="15122" width="9" style="41" bestFit="1" customWidth="1"/>
    <col min="15123" max="15362" width="9.140625" style="41"/>
    <col min="15363" max="15363" width="4.7109375" style="41" bestFit="1" customWidth="1"/>
    <col min="15364" max="15364" width="9.7109375" style="41" bestFit="1" customWidth="1"/>
    <col min="15365" max="15365" width="10" style="41" bestFit="1" customWidth="1"/>
    <col min="15366" max="15366" width="8.85546875" style="41" bestFit="1" customWidth="1"/>
    <col min="15367" max="15367" width="22.85546875" style="41" customWidth="1"/>
    <col min="15368" max="15368" width="59.7109375" style="41" bestFit="1" customWidth="1"/>
    <col min="15369" max="15369" width="57.85546875" style="41" bestFit="1" customWidth="1"/>
    <col min="15370" max="15370" width="35.28515625" style="41" bestFit="1" customWidth="1"/>
    <col min="15371" max="15371" width="28.140625" style="41" bestFit="1" customWidth="1"/>
    <col min="15372" max="15372" width="33.140625" style="41" bestFit="1" customWidth="1"/>
    <col min="15373" max="15373" width="26" style="41" bestFit="1" customWidth="1"/>
    <col min="15374" max="15374" width="19.140625" style="41" bestFit="1" customWidth="1"/>
    <col min="15375" max="15375" width="10.42578125" style="41" customWidth="1"/>
    <col min="15376" max="15376" width="11.85546875" style="41" customWidth="1"/>
    <col min="15377" max="15377" width="14.7109375" style="41" customWidth="1"/>
    <col min="15378" max="15378" width="9" style="41" bestFit="1" customWidth="1"/>
    <col min="15379" max="15618" width="9.140625" style="41"/>
    <col min="15619" max="15619" width="4.7109375" style="41" bestFit="1" customWidth="1"/>
    <col min="15620" max="15620" width="9.7109375" style="41" bestFit="1" customWidth="1"/>
    <col min="15621" max="15621" width="10" style="41" bestFit="1" customWidth="1"/>
    <col min="15622" max="15622" width="8.85546875" style="41" bestFit="1" customWidth="1"/>
    <col min="15623" max="15623" width="22.85546875" style="41" customWidth="1"/>
    <col min="15624" max="15624" width="59.7109375" style="41" bestFit="1" customWidth="1"/>
    <col min="15625" max="15625" width="57.85546875" style="41" bestFit="1" customWidth="1"/>
    <col min="15626" max="15626" width="35.28515625" style="41" bestFit="1" customWidth="1"/>
    <col min="15627" max="15627" width="28.140625" style="41" bestFit="1" customWidth="1"/>
    <col min="15628" max="15628" width="33.140625" style="41" bestFit="1" customWidth="1"/>
    <col min="15629" max="15629" width="26" style="41" bestFit="1" customWidth="1"/>
    <col min="15630" max="15630" width="19.140625" style="41" bestFit="1" customWidth="1"/>
    <col min="15631" max="15631" width="10.42578125" style="41" customWidth="1"/>
    <col min="15632" max="15632" width="11.85546875" style="41" customWidth="1"/>
    <col min="15633" max="15633" width="14.7109375" style="41" customWidth="1"/>
    <col min="15634" max="15634" width="9" style="41" bestFit="1" customWidth="1"/>
    <col min="15635" max="15874" width="9.140625" style="41"/>
    <col min="15875" max="15875" width="4.7109375" style="41" bestFit="1" customWidth="1"/>
    <col min="15876" max="15876" width="9.7109375" style="41" bestFit="1" customWidth="1"/>
    <col min="15877" max="15877" width="10" style="41" bestFit="1" customWidth="1"/>
    <col min="15878" max="15878" width="8.85546875" style="41" bestFit="1" customWidth="1"/>
    <col min="15879" max="15879" width="22.85546875" style="41" customWidth="1"/>
    <col min="15880" max="15880" width="59.7109375" style="41" bestFit="1" customWidth="1"/>
    <col min="15881" max="15881" width="57.85546875" style="41" bestFit="1" customWidth="1"/>
    <col min="15882" max="15882" width="35.28515625" style="41" bestFit="1" customWidth="1"/>
    <col min="15883" max="15883" width="28.140625" style="41" bestFit="1" customWidth="1"/>
    <col min="15884" max="15884" width="33.140625" style="41" bestFit="1" customWidth="1"/>
    <col min="15885" max="15885" width="26" style="41" bestFit="1" customWidth="1"/>
    <col min="15886" max="15886" width="19.140625" style="41" bestFit="1" customWidth="1"/>
    <col min="15887" max="15887" width="10.42578125" style="41" customWidth="1"/>
    <col min="15888" max="15888" width="11.85546875" style="41" customWidth="1"/>
    <col min="15889" max="15889" width="14.7109375" style="41" customWidth="1"/>
    <col min="15890" max="15890" width="9" style="41" bestFit="1" customWidth="1"/>
    <col min="15891" max="16130" width="9.140625" style="41"/>
    <col min="16131" max="16131" width="4.7109375" style="41" bestFit="1" customWidth="1"/>
    <col min="16132" max="16132" width="9.7109375" style="41" bestFit="1" customWidth="1"/>
    <col min="16133" max="16133" width="10" style="41" bestFit="1" customWidth="1"/>
    <col min="16134" max="16134" width="8.85546875" style="41" bestFit="1" customWidth="1"/>
    <col min="16135" max="16135" width="22.85546875" style="41" customWidth="1"/>
    <col min="16136" max="16136" width="59.7109375" style="41" bestFit="1" customWidth="1"/>
    <col min="16137" max="16137" width="57.85546875" style="41" bestFit="1" customWidth="1"/>
    <col min="16138" max="16138" width="35.28515625" style="41" bestFit="1" customWidth="1"/>
    <col min="16139" max="16139" width="28.140625" style="41" bestFit="1" customWidth="1"/>
    <col min="16140" max="16140" width="33.140625" style="41" bestFit="1" customWidth="1"/>
    <col min="16141" max="16141" width="26" style="41" bestFit="1" customWidth="1"/>
    <col min="16142" max="16142" width="19.140625" style="41" bestFit="1" customWidth="1"/>
    <col min="16143" max="16143" width="10.42578125" style="41" customWidth="1"/>
    <col min="16144" max="16144" width="11.85546875" style="41" customWidth="1"/>
    <col min="16145" max="16145" width="14.7109375" style="41" customWidth="1"/>
    <col min="16146" max="16146" width="9" style="41" bestFit="1" customWidth="1"/>
    <col min="16147" max="16384" width="9.140625" style="41"/>
  </cols>
  <sheetData>
    <row r="2" spans="1:19" ht="18.75" x14ac:dyDescent="0.3">
      <c r="A2" s="10" t="s">
        <v>1247</v>
      </c>
    </row>
    <row r="3" spans="1:19" x14ac:dyDescent="0.25">
      <c r="M3" s="2"/>
      <c r="N3" s="2"/>
      <c r="O3" s="2"/>
      <c r="P3" s="2"/>
    </row>
    <row r="4" spans="1:19" s="4" customFormat="1" ht="47.25" customHeight="1" x14ac:dyDescent="0.25">
      <c r="A4" s="626" t="s">
        <v>0</v>
      </c>
      <c r="B4" s="628" t="s">
        <v>1</v>
      </c>
      <c r="C4" s="628" t="s">
        <v>2</v>
      </c>
      <c r="D4" s="628" t="s">
        <v>3</v>
      </c>
      <c r="E4" s="626" t="s">
        <v>4</v>
      </c>
      <c r="F4" s="626" t="s">
        <v>5</v>
      </c>
      <c r="G4" s="626" t="s">
        <v>6</v>
      </c>
      <c r="H4" s="644" t="s">
        <v>7</v>
      </c>
      <c r="I4" s="644"/>
      <c r="J4" s="626" t="s">
        <v>8</v>
      </c>
      <c r="K4" s="649" t="s">
        <v>9</v>
      </c>
      <c r="L4" s="650"/>
      <c r="M4" s="651" t="s">
        <v>10</v>
      </c>
      <c r="N4" s="651"/>
      <c r="O4" s="651" t="s">
        <v>11</v>
      </c>
      <c r="P4" s="651"/>
      <c r="Q4" s="626" t="s">
        <v>12</v>
      </c>
      <c r="R4" s="628" t="s">
        <v>13</v>
      </c>
      <c r="S4" s="3"/>
    </row>
    <row r="5" spans="1:19" s="4" customFormat="1" x14ac:dyDescent="0.2">
      <c r="A5" s="627"/>
      <c r="B5" s="629"/>
      <c r="C5" s="629"/>
      <c r="D5" s="629"/>
      <c r="E5" s="627"/>
      <c r="F5" s="627"/>
      <c r="G5" s="627"/>
      <c r="H5" s="58" t="s">
        <v>14</v>
      </c>
      <c r="I5" s="58" t="s">
        <v>15</v>
      </c>
      <c r="J5" s="627"/>
      <c r="K5" s="60">
        <v>2020</v>
      </c>
      <c r="L5" s="60">
        <v>2021</v>
      </c>
      <c r="M5" s="5">
        <v>2020</v>
      </c>
      <c r="N5" s="5">
        <v>2021</v>
      </c>
      <c r="O5" s="5">
        <v>2020</v>
      </c>
      <c r="P5" s="5">
        <v>2021</v>
      </c>
      <c r="Q5" s="627"/>
      <c r="R5" s="629"/>
      <c r="S5" s="3"/>
    </row>
    <row r="6" spans="1:19" s="4" customFormat="1" x14ac:dyDescent="0.2">
      <c r="A6" s="59" t="s">
        <v>16</v>
      </c>
      <c r="B6" s="58" t="s">
        <v>17</v>
      </c>
      <c r="C6" s="58" t="s">
        <v>18</v>
      </c>
      <c r="D6" s="58" t="s">
        <v>19</v>
      </c>
      <c r="E6" s="59" t="s">
        <v>20</v>
      </c>
      <c r="F6" s="59" t="s">
        <v>21</v>
      </c>
      <c r="G6" s="59" t="s">
        <v>22</v>
      </c>
      <c r="H6" s="58" t="s">
        <v>23</v>
      </c>
      <c r="I6" s="58" t="s">
        <v>24</v>
      </c>
      <c r="J6" s="59" t="s">
        <v>25</v>
      </c>
      <c r="K6" s="60" t="s">
        <v>26</v>
      </c>
      <c r="L6" s="60" t="s">
        <v>27</v>
      </c>
      <c r="M6" s="61" t="s">
        <v>28</v>
      </c>
      <c r="N6" s="61" t="s">
        <v>29</v>
      </c>
      <c r="O6" s="61" t="s">
        <v>30</v>
      </c>
      <c r="P6" s="61" t="s">
        <v>31</v>
      </c>
      <c r="Q6" s="59" t="s">
        <v>32</v>
      </c>
      <c r="R6" s="58" t="s">
        <v>33</v>
      </c>
      <c r="S6" s="3"/>
    </row>
    <row r="7" spans="1:19" ht="45" x14ac:dyDescent="0.25">
      <c r="A7" s="719">
        <v>1</v>
      </c>
      <c r="B7" s="719" t="s">
        <v>91</v>
      </c>
      <c r="C7" s="719">
        <v>1</v>
      </c>
      <c r="D7" s="719">
        <v>3</v>
      </c>
      <c r="E7" s="719" t="s">
        <v>377</v>
      </c>
      <c r="F7" s="719" t="s">
        <v>378</v>
      </c>
      <c r="G7" s="719" t="s">
        <v>379</v>
      </c>
      <c r="H7" s="453" t="s">
        <v>380</v>
      </c>
      <c r="I7" s="79" t="s">
        <v>381</v>
      </c>
      <c r="J7" s="719" t="s">
        <v>382</v>
      </c>
      <c r="K7" s="719" t="s">
        <v>34</v>
      </c>
      <c r="L7" s="719"/>
      <c r="M7" s="753">
        <v>300000</v>
      </c>
      <c r="N7" s="719"/>
      <c r="O7" s="753">
        <v>300000</v>
      </c>
      <c r="P7" s="719"/>
      <c r="Q7" s="719" t="s">
        <v>383</v>
      </c>
      <c r="R7" s="719" t="s">
        <v>384</v>
      </c>
      <c r="S7" s="13"/>
    </row>
    <row r="8" spans="1:19" ht="60" x14ac:dyDescent="0.25">
      <c r="A8" s="719"/>
      <c r="B8" s="719"/>
      <c r="C8" s="719"/>
      <c r="D8" s="719"/>
      <c r="E8" s="719"/>
      <c r="F8" s="719"/>
      <c r="G8" s="719"/>
      <c r="H8" s="453" t="s">
        <v>385</v>
      </c>
      <c r="I8" s="79" t="s">
        <v>2985</v>
      </c>
      <c r="J8" s="719"/>
      <c r="K8" s="719"/>
      <c r="L8" s="719"/>
      <c r="M8" s="753"/>
      <c r="N8" s="719"/>
      <c r="O8" s="753"/>
      <c r="P8" s="719"/>
      <c r="Q8" s="719"/>
      <c r="R8" s="719"/>
      <c r="S8" s="13"/>
    </row>
    <row r="9" spans="1:19" ht="45" x14ac:dyDescent="0.25">
      <c r="A9" s="719"/>
      <c r="B9" s="719"/>
      <c r="C9" s="719"/>
      <c r="D9" s="719"/>
      <c r="E9" s="719"/>
      <c r="F9" s="719"/>
      <c r="G9" s="719"/>
      <c r="H9" s="453" t="s">
        <v>387</v>
      </c>
      <c r="I9" s="79" t="s">
        <v>388</v>
      </c>
      <c r="J9" s="719"/>
      <c r="K9" s="719"/>
      <c r="L9" s="719"/>
      <c r="M9" s="753"/>
      <c r="N9" s="719"/>
      <c r="O9" s="753"/>
      <c r="P9" s="719"/>
      <c r="Q9" s="719"/>
      <c r="R9" s="719"/>
      <c r="S9" s="13"/>
    </row>
    <row r="10" spans="1:19" ht="90" x14ac:dyDescent="0.25">
      <c r="A10" s="719"/>
      <c r="B10" s="719"/>
      <c r="C10" s="719"/>
      <c r="D10" s="719"/>
      <c r="E10" s="719"/>
      <c r="F10" s="719"/>
      <c r="G10" s="719"/>
      <c r="H10" s="453" t="s">
        <v>389</v>
      </c>
      <c r="I10" s="79" t="s">
        <v>390</v>
      </c>
      <c r="J10" s="719"/>
      <c r="K10" s="719"/>
      <c r="L10" s="719"/>
      <c r="M10" s="753"/>
      <c r="N10" s="719"/>
      <c r="O10" s="753"/>
      <c r="P10" s="719"/>
      <c r="Q10" s="719"/>
      <c r="R10" s="719"/>
      <c r="S10" s="13"/>
    </row>
    <row r="11" spans="1:19" ht="75" customHeight="1" x14ac:dyDescent="0.25">
      <c r="A11" s="630">
        <v>2</v>
      </c>
      <c r="B11" s="636" t="s">
        <v>391</v>
      </c>
      <c r="C11" s="636">
        <v>1</v>
      </c>
      <c r="D11" s="630">
        <v>9</v>
      </c>
      <c r="E11" s="630" t="s">
        <v>392</v>
      </c>
      <c r="F11" s="630" t="s">
        <v>393</v>
      </c>
      <c r="G11" s="630" t="s">
        <v>394</v>
      </c>
      <c r="H11" s="453" t="s">
        <v>395</v>
      </c>
      <c r="I11" s="453">
        <v>1</v>
      </c>
      <c r="J11" s="630" t="s">
        <v>396</v>
      </c>
      <c r="K11" s="636" t="s">
        <v>34</v>
      </c>
      <c r="L11" s="636"/>
      <c r="M11" s="717">
        <v>40000</v>
      </c>
      <c r="N11" s="717"/>
      <c r="O11" s="717">
        <v>40000</v>
      </c>
      <c r="P11" s="717"/>
      <c r="Q11" s="717" t="s">
        <v>383</v>
      </c>
      <c r="R11" s="717" t="s">
        <v>384</v>
      </c>
    </row>
    <row r="12" spans="1:19" ht="45" x14ac:dyDescent="0.25">
      <c r="A12" s="751"/>
      <c r="B12" s="637"/>
      <c r="C12" s="637"/>
      <c r="D12" s="631"/>
      <c r="E12" s="751"/>
      <c r="F12" s="751"/>
      <c r="G12" s="751"/>
      <c r="H12" s="453" t="s">
        <v>397</v>
      </c>
      <c r="I12" s="79" t="s">
        <v>398</v>
      </c>
      <c r="J12" s="751"/>
      <c r="K12" s="751"/>
      <c r="L12" s="751"/>
      <c r="M12" s="751"/>
      <c r="N12" s="751"/>
      <c r="O12" s="751"/>
      <c r="P12" s="751"/>
      <c r="Q12" s="631"/>
      <c r="R12" s="631"/>
      <c r="S12" s="13"/>
    </row>
    <row r="13" spans="1:19" x14ac:dyDescent="0.25">
      <c r="A13" s="630">
        <v>3</v>
      </c>
      <c r="B13" s="636" t="s">
        <v>391</v>
      </c>
      <c r="C13" s="636">
        <v>5</v>
      </c>
      <c r="D13" s="630">
        <v>11</v>
      </c>
      <c r="E13" s="630" t="s">
        <v>399</v>
      </c>
      <c r="F13" s="630" t="s">
        <v>400</v>
      </c>
      <c r="G13" s="630" t="s">
        <v>394</v>
      </c>
      <c r="H13" s="453" t="s">
        <v>401</v>
      </c>
      <c r="I13" s="453">
        <v>1</v>
      </c>
      <c r="J13" s="630" t="s">
        <v>402</v>
      </c>
      <c r="K13" s="636" t="s">
        <v>34</v>
      </c>
      <c r="L13" s="636"/>
      <c r="M13" s="717">
        <v>33000</v>
      </c>
      <c r="N13" s="717"/>
      <c r="O13" s="717">
        <v>33000</v>
      </c>
      <c r="P13" s="717"/>
      <c r="Q13" s="717" t="s">
        <v>383</v>
      </c>
      <c r="R13" s="717" t="s">
        <v>384</v>
      </c>
      <c r="S13" s="13"/>
    </row>
    <row r="14" spans="1:19" ht="60" x14ac:dyDescent="0.25">
      <c r="A14" s="751"/>
      <c r="B14" s="637"/>
      <c r="C14" s="637"/>
      <c r="D14" s="631"/>
      <c r="E14" s="751"/>
      <c r="F14" s="751"/>
      <c r="G14" s="631"/>
      <c r="H14" s="453" t="s">
        <v>160</v>
      </c>
      <c r="I14" s="79" t="s">
        <v>403</v>
      </c>
      <c r="J14" s="631"/>
      <c r="K14" s="751"/>
      <c r="L14" s="751"/>
      <c r="M14" s="751"/>
      <c r="N14" s="751"/>
      <c r="O14" s="751"/>
      <c r="P14" s="751"/>
      <c r="Q14" s="631"/>
      <c r="R14" s="631"/>
      <c r="S14" s="13"/>
    </row>
    <row r="15" spans="1:19" x14ac:dyDescent="0.25">
      <c r="A15" s="630">
        <v>4</v>
      </c>
      <c r="B15" s="720" t="s">
        <v>91</v>
      </c>
      <c r="C15" s="720">
        <v>5</v>
      </c>
      <c r="D15" s="719">
        <v>11</v>
      </c>
      <c r="E15" s="630" t="s">
        <v>411</v>
      </c>
      <c r="F15" s="630" t="s">
        <v>412</v>
      </c>
      <c r="G15" s="630" t="s">
        <v>394</v>
      </c>
      <c r="H15" s="453" t="s">
        <v>395</v>
      </c>
      <c r="I15" s="79" t="s">
        <v>41</v>
      </c>
      <c r="J15" s="630" t="s">
        <v>413</v>
      </c>
      <c r="K15" s="636" t="s">
        <v>34</v>
      </c>
      <c r="L15" s="636"/>
      <c r="M15" s="717">
        <v>50000</v>
      </c>
      <c r="N15" s="717"/>
      <c r="O15" s="717">
        <v>50000</v>
      </c>
      <c r="P15" s="717"/>
      <c r="Q15" s="717" t="s">
        <v>383</v>
      </c>
      <c r="R15" s="717" t="s">
        <v>384</v>
      </c>
      <c r="S15" s="13"/>
    </row>
    <row r="16" spans="1:19" ht="60" x14ac:dyDescent="0.25">
      <c r="A16" s="751"/>
      <c r="B16" s="720"/>
      <c r="C16" s="720"/>
      <c r="D16" s="719"/>
      <c r="E16" s="751"/>
      <c r="F16" s="751"/>
      <c r="G16" s="751"/>
      <c r="H16" s="453" t="s">
        <v>397</v>
      </c>
      <c r="I16" s="79" t="s">
        <v>414</v>
      </c>
      <c r="J16" s="751"/>
      <c r="K16" s="751"/>
      <c r="L16" s="751"/>
      <c r="M16" s="751"/>
      <c r="N16" s="751"/>
      <c r="O16" s="751"/>
      <c r="P16" s="751"/>
      <c r="Q16" s="631"/>
      <c r="R16" s="631"/>
    </row>
    <row r="17" spans="1:19" ht="105" x14ac:dyDescent="0.25">
      <c r="A17" s="453">
        <v>5</v>
      </c>
      <c r="B17" s="453" t="s">
        <v>43</v>
      </c>
      <c r="C17" s="453">
        <v>2</v>
      </c>
      <c r="D17" s="453">
        <v>12</v>
      </c>
      <c r="E17" s="453" t="s">
        <v>415</v>
      </c>
      <c r="F17" s="453" t="s">
        <v>416</v>
      </c>
      <c r="G17" s="453" t="s">
        <v>417</v>
      </c>
      <c r="H17" s="453" t="s">
        <v>418</v>
      </c>
      <c r="I17" s="79" t="s">
        <v>419</v>
      </c>
      <c r="J17" s="453" t="s">
        <v>420</v>
      </c>
      <c r="K17" s="454" t="s">
        <v>45</v>
      </c>
      <c r="L17" s="454"/>
      <c r="M17" s="456">
        <v>30000</v>
      </c>
      <c r="N17" s="456"/>
      <c r="O17" s="456">
        <v>30000</v>
      </c>
      <c r="P17" s="456"/>
      <c r="Q17" s="456" t="s">
        <v>383</v>
      </c>
      <c r="R17" s="456" t="s">
        <v>384</v>
      </c>
    </row>
    <row r="18" spans="1:19" ht="105" x14ac:dyDescent="0.25">
      <c r="A18" s="447">
        <v>6</v>
      </c>
      <c r="B18" s="447" t="s">
        <v>43</v>
      </c>
      <c r="C18" s="447">
        <v>1</v>
      </c>
      <c r="D18" s="447">
        <v>13</v>
      </c>
      <c r="E18" s="447" t="s">
        <v>426</v>
      </c>
      <c r="F18" s="447" t="s">
        <v>427</v>
      </c>
      <c r="G18" s="447" t="s">
        <v>417</v>
      </c>
      <c r="H18" s="453" t="s">
        <v>428</v>
      </c>
      <c r="I18" s="79" t="s">
        <v>429</v>
      </c>
      <c r="J18" s="447" t="s">
        <v>430</v>
      </c>
      <c r="K18" s="447" t="s">
        <v>45</v>
      </c>
      <c r="L18" s="447"/>
      <c r="M18" s="452">
        <v>23000</v>
      </c>
      <c r="N18" s="447"/>
      <c r="O18" s="452">
        <v>23000</v>
      </c>
      <c r="P18" s="447"/>
      <c r="Q18" s="452" t="s">
        <v>383</v>
      </c>
      <c r="R18" s="452" t="s">
        <v>384</v>
      </c>
    </row>
    <row r="19" spans="1:19" ht="45" x14ac:dyDescent="0.25">
      <c r="A19" s="719">
        <v>7</v>
      </c>
      <c r="B19" s="720" t="s">
        <v>391</v>
      </c>
      <c r="C19" s="720">
        <v>1</v>
      </c>
      <c r="D19" s="719">
        <v>9</v>
      </c>
      <c r="E19" s="719" t="s">
        <v>431</v>
      </c>
      <c r="F19" s="719" t="s">
        <v>432</v>
      </c>
      <c r="G19" s="719" t="s">
        <v>433</v>
      </c>
      <c r="H19" s="354" t="s">
        <v>387</v>
      </c>
      <c r="I19" s="354" t="s">
        <v>434</v>
      </c>
      <c r="J19" s="719" t="s">
        <v>435</v>
      </c>
      <c r="K19" s="720" t="s">
        <v>45</v>
      </c>
      <c r="L19" s="720"/>
      <c r="M19" s="753">
        <v>254000</v>
      </c>
      <c r="N19" s="753"/>
      <c r="O19" s="753">
        <v>254000</v>
      </c>
      <c r="P19" s="753"/>
      <c r="Q19" s="753" t="s">
        <v>383</v>
      </c>
      <c r="R19" s="753" t="s">
        <v>384</v>
      </c>
    </row>
    <row r="20" spans="1:19" ht="90" x14ac:dyDescent="0.25">
      <c r="A20" s="719"/>
      <c r="B20" s="720"/>
      <c r="C20" s="720"/>
      <c r="D20" s="719"/>
      <c r="E20" s="719"/>
      <c r="F20" s="719"/>
      <c r="G20" s="719"/>
      <c r="H20" s="453" t="s">
        <v>389</v>
      </c>
      <c r="I20" s="79" t="s">
        <v>390</v>
      </c>
      <c r="J20" s="719"/>
      <c r="K20" s="720"/>
      <c r="L20" s="720"/>
      <c r="M20" s="753"/>
      <c r="N20" s="753"/>
      <c r="O20" s="753"/>
      <c r="P20" s="753"/>
      <c r="Q20" s="753"/>
      <c r="R20" s="753"/>
    </row>
    <row r="21" spans="1:19" ht="45" x14ac:dyDescent="0.25">
      <c r="A21" s="719"/>
      <c r="B21" s="720"/>
      <c r="C21" s="720"/>
      <c r="D21" s="719"/>
      <c r="E21" s="719"/>
      <c r="F21" s="719"/>
      <c r="G21" s="719"/>
      <c r="H21" s="453" t="s">
        <v>380</v>
      </c>
      <c r="I21" s="79" t="s">
        <v>436</v>
      </c>
      <c r="J21" s="719"/>
      <c r="K21" s="720"/>
      <c r="L21" s="720"/>
      <c r="M21" s="753"/>
      <c r="N21" s="753"/>
      <c r="O21" s="753"/>
      <c r="P21" s="753"/>
      <c r="Q21" s="753"/>
      <c r="R21" s="753"/>
    </row>
    <row r="22" spans="1:19" ht="60" x14ac:dyDescent="0.25">
      <c r="A22" s="719"/>
      <c r="B22" s="720"/>
      <c r="C22" s="720"/>
      <c r="D22" s="719"/>
      <c r="E22" s="719"/>
      <c r="F22" s="719"/>
      <c r="G22" s="719"/>
      <c r="H22" s="453" t="s">
        <v>385</v>
      </c>
      <c r="I22" s="79" t="s">
        <v>437</v>
      </c>
      <c r="J22" s="719"/>
      <c r="K22" s="720"/>
      <c r="L22" s="720"/>
      <c r="M22" s="753"/>
      <c r="N22" s="753"/>
      <c r="O22" s="753"/>
      <c r="P22" s="753"/>
      <c r="Q22" s="753"/>
      <c r="R22" s="753"/>
    </row>
    <row r="23" spans="1:19" ht="33.75" customHeight="1" x14ac:dyDescent="0.25">
      <c r="A23" s="752"/>
      <c r="B23" s="720"/>
      <c r="C23" s="720"/>
      <c r="D23" s="719"/>
      <c r="E23" s="752"/>
      <c r="F23" s="752"/>
      <c r="G23" s="752"/>
      <c r="H23" s="453" t="s">
        <v>428</v>
      </c>
      <c r="I23" s="453">
        <v>0</v>
      </c>
      <c r="J23" s="752"/>
      <c r="K23" s="752"/>
      <c r="L23" s="752"/>
      <c r="M23" s="752"/>
      <c r="N23" s="752"/>
      <c r="O23" s="752"/>
      <c r="P23" s="752"/>
      <c r="Q23" s="719"/>
      <c r="R23" s="719"/>
    </row>
    <row r="24" spans="1:19" ht="45" customHeight="1" x14ac:dyDescent="0.25">
      <c r="A24" s="752"/>
      <c r="B24" s="720"/>
      <c r="C24" s="720"/>
      <c r="D24" s="719"/>
      <c r="E24" s="752"/>
      <c r="F24" s="752"/>
      <c r="G24" s="752"/>
      <c r="H24" s="453" t="s">
        <v>438</v>
      </c>
      <c r="I24" s="453">
        <v>0</v>
      </c>
      <c r="J24" s="752"/>
      <c r="K24" s="752"/>
      <c r="L24" s="752"/>
      <c r="M24" s="752"/>
      <c r="N24" s="752"/>
      <c r="O24" s="752"/>
      <c r="P24" s="752"/>
      <c r="Q24" s="719"/>
      <c r="R24" s="719"/>
    </row>
    <row r="25" spans="1:19" ht="75" x14ac:dyDescent="0.25">
      <c r="A25" s="752"/>
      <c r="B25" s="720"/>
      <c r="C25" s="720"/>
      <c r="D25" s="719"/>
      <c r="E25" s="752"/>
      <c r="F25" s="752"/>
      <c r="G25" s="752"/>
      <c r="H25" s="453" t="s">
        <v>439</v>
      </c>
      <c r="I25" s="453">
        <v>0</v>
      </c>
      <c r="J25" s="752"/>
      <c r="K25" s="752"/>
      <c r="L25" s="752"/>
      <c r="M25" s="752"/>
      <c r="N25" s="752"/>
      <c r="O25" s="752"/>
      <c r="P25" s="752"/>
      <c r="Q25" s="719"/>
      <c r="R25" s="719"/>
    </row>
    <row r="26" spans="1:19" ht="44.25" customHeight="1" x14ac:dyDescent="0.25">
      <c r="A26" s="636">
        <v>8</v>
      </c>
      <c r="B26" s="630" t="s">
        <v>440</v>
      </c>
      <c r="C26" s="636">
        <v>1</v>
      </c>
      <c r="D26" s="630">
        <v>3</v>
      </c>
      <c r="E26" s="630" t="s">
        <v>441</v>
      </c>
      <c r="F26" s="630" t="s">
        <v>442</v>
      </c>
      <c r="G26" s="630" t="s">
        <v>443</v>
      </c>
      <c r="H26" s="453" t="s">
        <v>444</v>
      </c>
      <c r="I26" s="79" t="s">
        <v>445</v>
      </c>
      <c r="J26" s="630" t="s">
        <v>446</v>
      </c>
      <c r="K26" s="731"/>
      <c r="L26" s="731" t="s">
        <v>45</v>
      </c>
      <c r="M26" s="693"/>
      <c r="N26" s="693">
        <v>160000</v>
      </c>
      <c r="O26" s="693"/>
      <c r="P26" s="693">
        <v>160000</v>
      </c>
      <c r="Q26" s="630" t="s">
        <v>383</v>
      </c>
      <c r="R26" s="630" t="s">
        <v>384</v>
      </c>
    </row>
    <row r="27" spans="1:19" ht="60" x14ac:dyDescent="0.25">
      <c r="A27" s="637"/>
      <c r="B27" s="631"/>
      <c r="C27" s="637"/>
      <c r="D27" s="631"/>
      <c r="E27" s="631"/>
      <c r="F27" s="631"/>
      <c r="G27" s="631"/>
      <c r="H27" s="453" t="s">
        <v>447</v>
      </c>
      <c r="I27" s="79" t="s">
        <v>448</v>
      </c>
      <c r="J27" s="631"/>
      <c r="K27" s="631"/>
      <c r="L27" s="631"/>
      <c r="M27" s="637"/>
      <c r="N27" s="637"/>
      <c r="O27" s="637"/>
      <c r="P27" s="637"/>
      <c r="Q27" s="631"/>
      <c r="R27" s="631"/>
    </row>
    <row r="28" spans="1:19" ht="45" x14ac:dyDescent="0.25">
      <c r="A28" s="719">
        <v>9</v>
      </c>
      <c r="B28" s="630" t="s">
        <v>91</v>
      </c>
      <c r="C28" s="630">
        <v>2</v>
      </c>
      <c r="D28" s="630">
        <v>3</v>
      </c>
      <c r="E28" s="630" t="s">
        <v>377</v>
      </c>
      <c r="F28" s="630" t="s">
        <v>378</v>
      </c>
      <c r="G28" s="630" t="s">
        <v>433</v>
      </c>
      <c r="H28" s="354" t="s">
        <v>387</v>
      </c>
      <c r="I28" s="354" t="s">
        <v>434</v>
      </c>
      <c r="J28" s="719" t="s">
        <v>382</v>
      </c>
      <c r="K28" s="719"/>
      <c r="L28" s="719" t="s">
        <v>34</v>
      </c>
      <c r="M28" s="753"/>
      <c r="N28" s="753">
        <v>210000</v>
      </c>
      <c r="O28" s="753"/>
      <c r="P28" s="753">
        <v>210000</v>
      </c>
      <c r="Q28" s="719" t="s">
        <v>383</v>
      </c>
      <c r="R28" s="719" t="s">
        <v>384</v>
      </c>
    </row>
    <row r="29" spans="1:19" s="84" customFormat="1" ht="90" x14ac:dyDescent="0.25">
      <c r="A29" s="719"/>
      <c r="B29" s="656"/>
      <c r="C29" s="656"/>
      <c r="D29" s="656"/>
      <c r="E29" s="656"/>
      <c r="F29" s="656"/>
      <c r="G29" s="656"/>
      <c r="H29" s="453" t="s">
        <v>389</v>
      </c>
      <c r="I29" s="79" t="s">
        <v>390</v>
      </c>
      <c r="J29" s="719"/>
      <c r="K29" s="719"/>
      <c r="L29" s="719"/>
      <c r="M29" s="753"/>
      <c r="N29" s="753"/>
      <c r="O29" s="753"/>
      <c r="P29" s="753"/>
      <c r="Q29" s="719"/>
      <c r="R29" s="719"/>
      <c r="S29" s="83"/>
    </row>
    <row r="30" spans="1:19" s="84" customFormat="1" ht="45" x14ac:dyDescent="0.25">
      <c r="A30" s="719"/>
      <c r="B30" s="656"/>
      <c r="C30" s="656"/>
      <c r="D30" s="656"/>
      <c r="E30" s="656"/>
      <c r="F30" s="656"/>
      <c r="G30" s="656"/>
      <c r="H30" s="453" t="s">
        <v>380</v>
      </c>
      <c r="I30" s="79" t="s">
        <v>449</v>
      </c>
      <c r="J30" s="719"/>
      <c r="K30" s="719"/>
      <c r="L30" s="719"/>
      <c r="M30" s="753"/>
      <c r="N30" s="753"/>
      <c r="O30" s="753"/>
      <c r="P30" s="753"/>
      <c r="Q30" s="719"/>
      <c r="R30" s="719"/>
    </row>
    <row r="31" spans="1:19" s="84" customFormat="1" ht="60" x14ac:dyDescent="0.25">
      <c r="A31" s="630"/>
      <c r="B31" s="656"/>
      <c r="C31" s="656"/>
      <c r="D31" s="656"/>
      <c r="E31" s="656"/>
      <c r="F31" s="656"/>
      <c r="G31" s="656"/>
      <c r="H31" s="453" t="s">
        <v>385</v>
      </c>
      <c r="I31" s="79" t="s">
        <v>450</v>
      </c>
      <c r="J31" s="630"/>
      <c r="K31" s="630"/>
      <c r="L31" s="630"/>
      <c r="M31" s="717"/>
      <c r="N31" s="717"/>
      <c r="O31" s="717"/>
      <c r="P31" s="717"/>
      <c r="Q31" s="630"/>
      <c r="R31" s="630"/>
    </row>
    <row r="32" spans="1:19" ht="45" x14ac:dyDescent="0.25">
      <c r="A32" s="636">
        <v>10</v>
      </c>
      <c r="B32" s="630" t="s">
        <v>91</v>
      </c>
      <c r="C32" s="636">
        <v>2</v>
      </c>
      <c r="D32" s="630">
        <v>3</v>
      </c>
      <c r="E32" s="630" t="s">
        <v>451</v>
      </c>
      <c r="F32" s="630" t="s">
        <v>452</v>
      </c>
      <c r="G32" s="630" t="s">
        <v>453</v>
      </c>
      <c r="H32" s="453" t="s">
        <v>380</v>
      </c>
      <c r="I32" s="79" t="s">
        <v>445</v>
      </c>
      <c r="J32" s="630" t="s">
        <v>454</v>
      </c>
      <c r="K32" s="731"/>
      <c r="L32" s="731" t="s">
        <v>34</v>
      </c>
      <c r="M32" s="693"/>
      <c r="N32" s="693">
        <v>20000</v>
      </c>
      <c r="O32" s="693"/>
      <c r="P32" s="693">
        <v>20000</v>
      </c>
      <c r="Q32" s="630" t="s">
        <v>383</v>
      </c>
      <c r="R32" s="630" t="s">
        <v>384</v>
      </c>
    </row>
    <row r="33" spans="1:18" ht="60" x14ac:dyDescent="0.25">
      <c r="A33" s="637"/>
      <c r="B33" s="631"/>
      <c r="C33" s="637"/>
      <c r="D33" s="631"/>
      <c r="E33" s="631"/>
      <c r="F33" s="631"/>
      <c r="G33" s="631"/>
      <c r="H33" s="453" t="s">
        <v>385</v>
      </c>
      <c r="I33" s="79" t="s">
        <v>386</v>
      </c>
      <c r="J33" s="631"/>
      <c r="K33" s="631"/>
      <c r="L33" s="631"/>
      <c r="M33" s="637"/>
      <c r="N33" s="637"/>
      <c r="O33" s="637"/>
      <c r="P33" s="637"/>
      <c r="Q33" s="631"/>
      <c r="R33" s="631"/>
    </row>
    <row r="34" spans="1:18" ht="45" x14ac:dyDescent="0.25">
      <c r="A34" s="636">
        <v>11</v>
      </c>
      <c r="B34" s="636" t="s">
        <v>91</v>
      </c>
      <c r="C34" s="636">
        <v>5</v>
      </c>
      <c r="D34" s="630">
        <v>4</v>
      </c>
      <c r="E34" s="630" t="s">
        <v>455</v>
      </c>
      <c r="F34" s="630" t="s">
        <v>456</v>
      </c>
      <c r="G34" s="630" t="s">
        <v>457</v>
      </c>
      <c r="H34" s="453" t="s">
        <v>409</v>
      </c>
      <c r="I34" s="79" t="s">
        <v>41</v>
      </c>
      <c r="J34" s="630" t="s">
        <v>458</v>
      </c>
      <c r="K34" s="731"/>
      <c r="L34" s="731" t="s">
        <v>45</v>
      </c>
      <c r="M34" s="693"/>
      <c r="N34" s="693">
        <v>10000</v>
      </c>
      <c r="O34" s="693"/>
      <c r="P34" s="693">
        <v>10000</v>
      </c>
      <c r="Q34" s="717" t="s">
        <v>383</v>
      </c>
      <c r="R34" s="717" t="s">
        <v>384</v>
      </c>
    </row>
    <row r="35" spans="1:18" ht="60" x14ac:dyDescent="0.25">
      <c r="A35" s="637"/>
      <c r="B35" s="637"/>
      <c r="C35" s="637"/>
      <c r="D35" s="631"/>
      <c r="E35" s="631"/>
      <c r="F35" s="631"/>
      <c r="G35" s="631"/>
      <c r="H35" s="453" t="s">
        <v>410</v>
      </c>
      <c r="I35" s="79" t="s">
        <v>459</v>
      </c>
      <c r="J35" s="631"/>
      <c r="K35" s="631"/>
      <c r="L35" s="631"/>
      <c r="M35" s="637"/>
      <c r="N35" s="637"/>
      <c r="O35" s="637"/>
      <c r="P35" s="637"/>
      <c r="Q35" s="631"/>
      <c r="R35" s="631"/>
    </row>
    <row r="36" spans="1:18" ht="45" x14ac:dyDescent="0.25">
      <c r="A36" s="630">
        <v>12</v>
      </c>
      <c r="B36" s="630" t="s">
        <v>91</v>
      </c>
      <c r="C36" s="630">
        <v>1</v>
      </c>
      <c r="D36" s="630">
        <v>6</v>
      </c>
      <c r="E36" s="630" t="s">
        <v>460</v>
      </c>
      <c r="F36" s="630" t="s">
        <v>461</v>
      </c>
      <c r="G36" s="630" t="s">
        <v>457</v>
      </c>
      <c r="H36" s="453" t="s">
        <v>409</v>
      </c>
      <c r="I36" s="454">
        <v>1</v>
      </c>
      <c r="J36" s="630" t="s">
        <v>462</v>
      </c>
      <c r="K36" s="636"/>
      <c r="L36" s="636" t="s">
        <v>34</v>
      </c>
      <c r="M36" s="717"/>
      <c r="N36" s="717">
        <v>10000</v>
      </c>
      <c r="O36" s="717"/>
      <c r="P36" s="717">
        <v>10000</v>
      </c>
      <c r="Q36" s="717" t="s">
        <v>383</v>
      </c>
      <c r="R36" s="717" t="s">
        <v>384</v>
      </c>
    </row>
    <row r="37" spans="1:18" ht="60" x14ac:dyDescent="0.25">
      <c r="A37" s="754"/>
      <c r="B37" s="754"/>
      <c r="C37" s="754"/>
      <c r="D37" s="754"/>
      <c r="E37" s="754"/>
      <c r="F37" s="754"/>
      <c r="G37" s="754"/>
      <c r="H37" s="453" t="s">
        <v>410</v>
      </c>
      <c r="I37" s="79" t="s">
        <v>463</v>
      </c>
      <c r="J37" s="754"/>
      <c r="K37" s="754"/>
      <c r="L37" s="754"/>
      <c r="M37" s="754"/>
      <c r="N37" s="754"/>
      <c r="O37" s="754"/>
      <c r="P37" s="754"/>
      <c r="Q37" s="656"/>
      <c r="R37" s="656"/>
    </row>
    <row r="38" spans="1:18" ht="45" x14ac:dyDescent="0.25">
      <c r="A38" s="751"/>
      <c r="B38" s="751"/>
      <c r="C38" s="751"/>
      <c r="D38" s="751"/>
      <c r="E38" s="751"/>
      <c r="F38" s="751"/>
      <c r="G38" s="751"/>
      <c r="H38" s="461" t="s">
        <v>464</v>
      </c>
      <c r="I38" s="79" t="s">
        <v>463</v>
      </c>
      <c r="J38" s="751"/>
      <c r="K38" s="751"/>
      <c r="L38" s="751"/>
      <c r="M38" s="751"/>
      <c r="N38" s="751"/>
      <c r="O38" s="751"/>
      <c r="P38" s="751"/>
      <c r="Q38" s="631"/>
      <c r="R38" s="631"/>
    </row>
    <row r="39" spans="1:18" x14ac:dyDescent="0.25">
      <c r="A39" s="630">
        <v>13</v>
      </c>
      <c r="B39" s="636" t="s">
        <v>391</v>
      </c>
      <c r="C39" s="636">
        <v>1</v>
      </c>
      <c r="D39" s="630">
        <v>9</v>
      </c>
      <c r="E39" s="630" t="s">
        <v>392</v>
      </c>
      <c r="F39" s="630" t="s">
        <v>393</v>
      </c>
      <c r="G39" s="630" t="s">
        <v>394</v>
      </c>
      <c r="H39" s="453" t="s">
        <v>395</v>
      </c>
      <c r="I39" s="453">
        <v>1</v>
      </c>
      <c r="J39" s="630" t="s">
        <v>396</v>
      </c>
      <c r="K39" s="636"/>
      <c r="L39" s="636" t="s">
        <v>34</v>
      </c>
      <c r="M39" s="717"/>
      <c r="N39" s="717">
        <v>35000</v>
      </c>
      <c r="O39" s="717"/>
      <c r="P39" s="717">
        <v>35000</v>
      </c>
      <c r="Q39" s="717" t="s">
        <v>383</v>
      </c>
      <c r="R39" s="717" t="s">
        <v>384</v>
      </c>
    </row>
    <row r="40" spans="1:18" ht="45" x14ac:dyDescent="0.25">
      <c r="A40" s="751"/>
      <c r="B40" s="637"/>
      <c r="C40" s="637"/>
      <c r="D40" s="631"/>
      <c r="E40" s="751"/>
      <c r="F40" s="751"/>
      <c r="G40" s="751"/>
      <c r="H40" s="453" t="s">
        <v>397</v>
      </c>
      <c r="I40" s="79" t="s">
        <v>398</v>
      </c>
      <c r="J40" s="751"/>
      <c r="K40" s="751"/>
      <c r="L40" s="751"/>
      <c r="M40" s="751"/>
      <c r="N40" s="751"/>
      <c r="O40" s="751"/>
      <c r="P40" s="751"/>
      <c r="Q40" s="631"/>
      <c r="R40" s="631"/>
    </row>
    <row r="41" spans="1:18" ht="30" x14ac:dyDescent="0.25">
      <c r="A41" s="630">
        <v>14</v>
      </c>
      <c r="B41" s="720" t="s">
        <v>91</v>
      </c>
      <c r="C41" s="720">
        <v>1</v>
      </c>
      <c r="D41" s="719">
        <v>9</v>
      </c>
      <c r="E41" s="719" t="s">
        <v>465</v>
      </c>
      <c r="F41" s="630" t="s">
        <v>466</v>
      </c>
      <c r="G41" s="630" t="s">
        <v>467</v>
      </c>
      <c r="H41" s="453" t="s">
        <v>468</v>
      </c>
      <c r="I41" s="355">
        <v>1</v>
      </c>
      <c r="J41" s="719" t="s">
        <v>469</v>
      </c>
      <c r="K41" s="636"/>
      <c r="L41" s="636" t="s">
        <v>38</v>
      </c>
      <c r="M41" s="717"/>
      <c r="N41" s="717">
        <v>50000</v>
      </c>
      <c r="O41" s="717"/>
      <c r="P41" s="717">
        <v>50000</v>
      </c>
      <c r="Q41" s="717" t="s">
        <v>383</v>
      </c>
      <c r="R41" s="717" t="s">
        <v>384</v>
      </c>
    </row>
    <row r="42" spans="1:18" ht="45" x14ac:dyDescent="0.25">
      <c r="A42" s="751"/>
      <c r="B42" s="720"/>
      <c r="C42" s="720"/>
      <c r="D42" s="719"/>
      <c r="E42" s="719"/>
      <c r="F42" s="751"/>
      <c r="G42" s="751"/>
      <c r="H42" s="453" t="s">
        <v>470</v>
      </c>
      <c r="I42" s="79" t="s">
        <v>471</v>
      </c>
      <c r="J42" s="719"/>
      <c r="K42" s="751"/>
      <c r="L42" s="751"/>
      <c r="M42" s="751"/>
      <c r="N42" s="751"/>
      <c r="O42" s="751"/>
      <c r="P42" s="751"/>
      <c r="Q42" s="631"/>
      <c r="R42" s="631"/>
    </row>
    <row r="43" spans="1:18" ht="45" x14ac:dyDescent="0.25">
      <c r="A43" s="719">
        <v>15</v>
      </c>
      <c r="B43" s="720" t="s">
        <v>391</v>
      </c>
      <c r="C43" s="720">
        <v>1</v>
      </c>
      <c r="D43" s="719">
        <v>9</v>
      </c>
      <c r="E43" s="719" t="s">
        <v>431</v>
      </c>
      <c r="F43" s="719" t="s">
        <v>432</v>
      </c>
      <c r="G43" s="719" t="s">
        <v>472</v>
      </c>
      <c r="H43" s="354" t="s">
        <v>387</v>
      </c>
      <c r="I43" s="354" t="s">
        <v>434</v>
      </c>
      <c r="J43" s="719" t="s">
        <v>435</v>
      </c>
      <c r="K43" s="720"/>
      <c r="L43" s="720" t="s">
        <v>45</v>
      </c>
      <c r="M43" s="753"/>
      <c r="N43" s="753">
        <v>145000</v>
      </c>
      <c r="O43" s="753"/>
      <c r="P43" s="753">
        <v>145000</v>
      </c>
      <c r="Q43" s="753" t="s">
        <v>383</v>
      </c>
      <c r="R43" s="753" t="s">
        <v>384</v>
      </c>
    </row>
    <row r="44" spans="1:18" ht="90" x14ac:dyDescent="0.25">
      <c r="A44" s="719"/>
      <c r="B44" s="720"/>
      <c r="C44" s="720"/>
      <c r="D44" s="719"/>
      <c r="E44" s="719"/>
      <c r="F44" s="719"/>
      <c r="G44" s="719"/>
      <c r="H44" s="453" t="s">
        <v>389</v>
      </c>
      <c r="I44" s="79" t="s">
        <v>390</v>
      </c>
      <c r="J44" s="719"/>
      <c r="K44" s="720"/>
      <c r="L44" s="720"/>
      <c r="M44" s="753"/>
      <c r="N44" s="753"/>
      <c r="O44" s="753"/>
      <c r="P44" s="753"/>
      <c r="Q44" s="753"/>
      <c r="R44" s="753"/>
    </row>
    <row r="45" spans="1:18" ht="45" x14ac:dyDescent="0.25">
      <c r="A45" s="719"/>
      <c r="B45" s="720"/>
      <c r="C45" s="720"/>
      <c r="D45" s="719"/>
      <c r="E45" s="719"/>
      <c r="F45" s="719"/>
      <c r="G45" s="719"/>
      <c r="H45" s="453" t="s">
        <v>380</v>
      </c>
      <c r="I45" s="79" t="s">
        <v>473</v>
      </c>
      <c r="J45" s="719"/>
      <c r="K45" s="720"/>
      <c r="L45" s="720"/>
      <c r="M45" s="753"/>
      <c r="N45" s="753"/>
      <c r="O45" s="753"/>
      <c r="P45" s="753"/>
      <c r="Q45" s="753"/>
      <c r="R45" s="753"/>
    </row>
    <row r="46" spans="1:18" ht="60" x14ac:dyDescent="0.25">
      <c r="A46" s="719"/>
      <c r="B46" s="720"/>
      <c r="C46" s="720"/>
      <c r="D46" s="719"/>
      <c r="E46" s="719"/>
      <c r="F46" s="719"/>
      <c r="G46" s="719"/>
      <c r="H46" s="453" t="s">
        <v>385</v>
      </c>
      <c r="I46" s="79" t="s">
        <v>437</v>
      </c>
      <c r="J46" s="719"/>
      <c r="K46" s="720"/>
      <c r="L46" s="720"/>
      <c r="M46" s="753"/>
      <c r="N46" s="753"/>
      <c r="O46" s="753"/>
      <c r="P46" s="753"/>
      <c r="Q46" s="753"/>
      <c r="R46" s="753"/>
    </row>
    <row r="47" spans="1:18" x14ac:dyDescent="0.25">
      <c r="A47" s="630">
        <v>16</v>
      </c>
      <c r="B47" s="636" t="s">
        <v>391</v>
      </c>
      <c r="C47" s="636">
        <v>5</v>
      </c>
      <c r="D47" s="630">
        <v>11</v>
      </c>
      <c r="E47" s="630" t="s">
        <v>399</v>
      </c>
      <c r="F47" s="630" t="s">
        <v>400</v>
      </c>
      <c r="G47" s="630" t="s">
        <v>394</v>
      </c>
      <c r="H47" s="453" t="s">
        <v>401</v>
      </c>
      <c r="I47" s="453">
        <v>1</v>
      </c>
      <c r="J47" s="630" t="s">
        <v>402</v>
      </c>
      <c r="K47" s="636"/>
      <c r="L47" s="636" t="s">
        <v>34</v>
      </c>
      <c r="M47" s="717"/>
      <c r="N47" s="717">
        <v>35000</v>
      </c>
      <c r="O47" s="717"/>
      <c r="P47" s="717">
        <v>35000</v>
      </c>
      <c r="Q47" s="717" t="s">
        <v>383</v>
      </c>
      <c r="R47" s="717" t="s">
        <v>384</v>
      </c>
    </row>
    <row r="48" spans="1:18" ht="60" x14ac:dyDescent="0.25">
      <c r="A48" s="751"/>
      <c r="B48" s="637"/>
      <c r="C48" s="637"/>
      <c r="D48" s="631"/>
      <c r="E48" s="751"/>
      <c r="F48" s="751"/>
      <c r="G48" s="631"/>
      <c r="H48" s="453" t="s">
        <v>160</v>
      </c>
      <c r="I48" s="79" t="s">
        <v>403</v>
      </c>
      <c r="J48" s="631"/>
      <c r="K48" s="751"/>
      <c r="L48" s="751"/>
      <c r="M48" s="751"/>
      <c r="N48" s="751"/>
      <c r="O48" s="751"/>
      <c r="P48" s="751"/>
      <c r="Q48" s="631"/>
      <c r="R48" s="631"/>
    </row>
    <row r="49" spans="1:18" x14ac:dyDescent="0.25">
      <c r="A49" s="719">
        <v>17</v>
      </c>
      <c r="B49" s="720" t="s">
        <v>391</v>
      </c>
      <c r="C49" s="720">
        <v>5</v>
      </c>
      <c r="D49" s="719">
        <v>11</v>
      </c>
      <c r="E49" s="719" t="s">
        <v>404</v>
      </c>
      <c r="F49" s="719" t="s">
        <v>405</v>
      </c>
      <c r="G49" s="719" t="s">
        <v>406</v>
      </c>
      <c r="H49" s="453" t="s">
        <v>401</v>
      </c>
      <c r="I49" s="453">
        <v>1</v>
      </c>
      <c r="J49" s="719" t="s">
        <v>407</v>
      </c>
      <c r="K49" s="720"/>
      <c r="L49" s="720" t="s">
        <v>34</v>
      </c>
      <c r="M49" s="753"/>
      <c r="N49" s="753">
        <v>50000</v>
      </c>
      <c r="O49" s="753"/>
      <c r="P49" s="753">
        <v>50000</v>
      </c>
      <c r="Q49" s="753" t="s">
        <v>383</v>
      </c>
      <c r="R49" s="753" t="s">
        <v>384</v>
      </c>
    </row>
    <row r="50" spans="1:18" ht="60" x14ac:dyDescent="0.25">
      <c r="A50" s="752"/>
      <c r="B50" s="720"/>
      <c r="C50" s="720"/>
      <c r="D50" s="719"/>
      <c r="E50" s="752"/>
      <c r="F50" s="752"/>
      <c r="G50" s="752"/>
      <c r="H50" s="453" t="s">
        <v>397</v>
      </c>
      <c r="I50" s="79" t="s">
        <v>408</v>
      </c>
      <c r="J50" s="752"/>
      <c r="K50" s="752"/>
      <c r="L50" s="752"/>
      <c r="M50" s="752"/>
      <c r="N50" s="753"/>
      <c r="O50" s="752"/>
      <c r="P50" s="752"/>
      <c r="Q50" s="719"/>
      <c r="R50" s="719"/>
    </row>
    <row r="51" spans="1:18" x14ac:dyDescent="0.25">
      <c r="A51" s="630">
        <v>18</v>
      </c>
      <c r="B51" s="720" t="s">
        <v>91</v>
      </c>
      <c r="C51" s="720">
        <v>5</v>
      </c>
      <c r="D51" s="719">
        <v>11</v>
      </c>
      <c r="E51" s="630" t="s">
        <v>411</v>
      </c>
      <c r="F51" s="630" t="s">
        <v>412</v>
      </c>
      <c r="G51" s="630" t="s">
        <v>394</v>
      </c>
      <c r="H51" s="453" t="s">
        <v>395</v>
      </c>
      <c r="I51" s="79" t="s">
        <v>41</v>
      </c>
      <c r="J51" s="630" t="s">
        <v>413</v>
      </c>
      <c r="K51" s="636"/>
      <c r="L51" s="636" t="s">
        <v>34</v>
      </c>
      <c r="M51" s="717"/>
      <c r="N51" s="717">
        <v>35000</v>
      </c>
      <c r="O51" s="717"/>
      <c r="P51" s="717">
        <v>35000</v>
      </c>
      <c r="Q51" s="717" t="s">
        <v>383</v>
      </c>
      <c r="R51" s="717" t="s">
        <v>384</v>
      </c>
    </row>
    <row r="52" spans="1:18" ht="60" x14ac:dyDescent="0.25">
      <c r="A52" s="751"/>
      <c r="B52" s="720"/>
      <c r="C52" s="720"/>
      <c r="D52" s="719"/>
      <c r="E52" s="751"/>
      <c r="F52" s="751"/>
      <c r="G52" s="751"/>
      <c r="H52" s="453" t="s">
        <v>397</v>
      </c>
      <c r="I52" s="79" t="s">
        <v>414</v>
      </c>
      <c r="J52" s="751"/>
      <c r="K52" s="751"/>
      <c r="L52" s="751"/>
      <c r="M52" s="751"/>
      <c r="N52" s="751"/>
      <c r="O52" s="751"/>
      <c r="P52" s="751"/>
      <c r="Q52" s="631"/>
      <c r="R52" s="631"/>
    </row>
    <row r="53" spans="1:18" ht="105" x14ac:dyDescent="0.25">
      <c r="A53" s="453">
        <v>19</v>
      </c>
      <c r="B53" s="453" t="s">
        <v>91</v>
      </c>
      <c r="C53" s="453">
        <v>2</v>
      </c>
      <c r="D53" s="453">
        <v>12</v>
      </c>
      <c r="E53" s="453" t="s">
        <v>421</v>
      </c>
      <c r="F53" s="453" t="s">
        <v>422</v>
      </c>
      <c r="G53" s="453" t="s">
        <v>423</v>
      </c>
      <c r="H53" s="453" t="s">
        <v>424</v>
      </c>
      <c r="I53" s="79" t="s">
        <v>41</v>
      </c>
      <c r="J53" s="453" t="s">
        <v>425</v>
      </c>
      <c r="K53" s="454"/>
      <c r="L53" s="454" t="s">
        <v>34</v>
      </c>
      <c r="M53" s="456"/>
      <c r="N53" s="456">
        <v>40000</v>
      </c>
      <c r="O53" s="456"/>
      <c r="P53" s="456">
        <v>40000</v>
      </c>
      <c r="Q53" s="456" t="s">
        <v>383</v>
      </c>
      <c r="R53" s="456" t="s">
        <v>384</v>
      </c>
    </row>
    <row r="55" spans="1:18" x14ac:dyDescent="0.25">
      <c r="M55" s="699"/>
      <c r="N55" s="749" t="s">
        <v>35</v>
      </c>
      <c r="O55" s="750"/>
      <c r="P55" s="748"/>
    </row>
    <row r="56" spans="1:18" x14ac:dyDescent="0.25">
      <c r="M56" s="700"/>
      <c r="N56" s="702" t="s">
        <v>36</v>
      </c>
      <c r="O56" s="749" t="s">
        <v>37</v>
      </c>
      <c r="P56" s="748"/>
    </row>
    <row r="57" spans="1:18" x14ac:dyDescent="0.25">
      <c r="M57" s="701"/>
      <c r="N57" s="702"/>
      <c r="O57" s="57">
        <v>2020</v>
      </c>
      <c r="P57" s="57">
        <v>2021</v>
      </c>
    </row>
    <row r="58" spans="1:18" x14ac:dyDescent="0.25">
      <c r="M58" s="57" t="s">
        <v>2931</v>
      </c>
      <c r="N58" s="55">
        <v>19</v>
      </c>
      <c r="O58" s="149">
        <f>O7+O11+O13+O15+O17+O18+O19</f>
        <v>730000</v>
      </c>
      <c r="P58" s="31">
        <f>P53+P51+P49+P47+P43+P41+P39+P36+P34+P32+P28+P26</f>
        <v>800000</v>
      </c>
      <c r="Q58" s="144"/>
    </row>
  </sheetData>
  <mergeCells count="274">
    <mergeCell ref="Q4:Q5"/>
    <mergeCell ref="R4:R5"/>
    <mergeCell ref="G4:G5"/>
    <mergeCell ref="H4:I4"/>
    <mergeCell ref="J4:J5"/>
    <mergeCell ref="K4:L4"/>
    <mergeCell ref="M4:N4"/>
    <mergeCell ref="O4:P4"/>
    <mergeCell ref="A4:A5"/>
    <mergeCell ref="B4:B5"/>
    <mergeCell ref="C4:C5"/>
    <mergeCell ref="D4:D5"/>
    <mergeCell ref="E4:E5"/>
    <mergeCell ref="F4:F5"/>
    <mergeCell ref="Q7:Q10"/>
    <mergeCell ref="R7:R10"/>
    <mergeCell ref="A11:A12"/>
    <mergeCell ref="B11:B12"/>
    <mergeCell ref="C11:C12"/>
    <mergeCell ref="D11:D12"/>
    <mergeCell ref="E11:E12"/>
    <mergeCell ref="F11:F12"/>
    <mergeCell ref="G11:G12"/>
    <mergeCell ref="K7:K10"/>
    <mergeCell ref="L7:L10"/>
    <mergeCell ref="M7:M10"/>
    <mergeCell ref="N7:N10"/>
    <mergeCell ref="O7:O10"/>
    <mergeCell ref="P7:P10"/>
    <mergeCell ref="P11:P12"/>
    <mergeCell ref="Q11:Q12"/>
    <mergeCell ref="R11:R12"/>
    <mergeCell ref="A7:A10"/>
    <mergeCell ref="L11:L12"/>
    <mergeCell ref="M11:M12"/>
    <mergeCell ref="N11:N12"/>
    <mergeCell ref="O11:O12"/>
    <mergeCell ref="J11:J12"/>
    <mergeCell ref="K11:K12"/>
    <mergeCell ref="B7:B10"/>
    <mergeCell ref="C7:C10"/>
    <mergeCell ref="D7:D10"/>
    <mergeCell ref="E7:E10"/>
    <mergeCell ref="F7:F10"/>
    <mergeCell ref="G7:G10"/>
    <mergeCell ref="J7:J10"/>
    <mergeCell ref="P13:P14"/>
    <mergeCell ref="Q13:Q14"/>
    <mergeCell ref="R13:R14"/>
    <mergeCell ref="J13:J14"/>
    <mergeCell ref="K13:K14"/>
    <mergeCell ref="L13:L14"/>
    <mergeCell ref="M13:M14"/>
    <mergeCell ref="N13:N14"/>
    <mergeCell ref="O13:O14"/>
    <mergeCell ref="A13:A14"/>
    <mergeCell ref="B13:B14"/>
    <mergeCell ref="A15:A16"/>
    <mergeCell ref="B15:B16"/>
    <mergeCell ref="C15:C16"/>
    <mergeCell ref="D15:D16"/>
    <mergeCell ref="E15:E16"/>
    <mergeCell ref="F15:F16"/>
    <mergeCell ref="O15:O16"/>
    <mergeCell ref="C13:C14"/>
    <mergeCell ref="D13:D14"/>
    <mergeCell ref="E13:E14"/>
    <mergeCell ref="F13:F14"/>
    <mergeCell ref="G13:G14"/>
    <mergeCell ref="P15:P16"/>
    <mergeCell ref="Q15:Q16"/>
    <mergeCell ref="R15:R16"/>
    <mergeCell ref="G15:G16"/>
    <mergeCell ref="J15:J16"/>
    <mergeCell ref="K15:K16"/>
    <mergeCell ref="L15:L16"/>
    <mergeCell ref="M15:M16"/>
    <mergeCell ref="N15:N16"/>
    <mergeCell ref="A19:A25"/>
    <mergeCell ref="B19:B25"/>
    <mergeCell ref="C19:C25"/>
    <mergeCell ref="D19:D25"/>
    <mergeCell ref="E19:E25"/>
    <mergeCell ref="Q19:Q25"/>
    <mergeCell ref="R19:R25"/>
    <mergeCell ref="N26:N27"/>
    <mergeCell ref="O26:O27"/>
    <mergeCell ref="P26:P27"/>
    <mergeCell ref="Q26:Q27"/>
    <mergeCell ref="R26:R27"/>
    <mergeCell ref="N19:N25"/>
    <mergeCell ref="O19:O25"/>
    <mergeCell ref="P19:P25"/>
    <mergeCell ref="L19:L25"/>
    <mergeCell ref="M19:M25"/>
    <mergeCell ref="F19:F25"/>
    <mergeCell ref="G19:G25"/>
    <mergeCell ref="J19:J25"/>
    <mergeCell ref="K19:K25"/>
    <mergeCell ref="F26:F27"/>
    <mergeCell ref="G26:G27"/>
    <mergeCell ref="J26:J27"/>
    <mergeCell ref="K26:K27"/>
    <mergeCell ref="L26:L27"/>
    <mergeCell ref="M26:M27"/>
    <mergeCell ref="A26:A27"/>
    <mergeCell ref="B26:B27"/>
    <mergeCell ref="C26:C27"/>
    <mergeCell ref="D26:D27"/>
    <mergeCell ref="E26:E27"/>
    <mergeCell ref="O28:O31"/>
    <mergeCell ref="P28:P31"/>
    <mergeCell ref="Q28:Q31"/>
    <mergeCell ref="R28:R31"/>
    <mergeCell ref="A32:A33"/>
    <mergeCell ref="B32:B33"/>
    <mergeCell ref="C32:C33"/>
    <mergeCell ref="D32:D33"/>
    <mergeCell ref="E32:E33"/>
    <mergeCell ref="G28:G31"/>
    <mergeCell ref="J28:J31"/>
    <mergeCell ref="K28:K31"/>
    <mergeCell ref="L28:L31"/>
    <mergeCell ref="M28:M31"/>
    <mergeCell ref="N28:N31"/>
    <mergeCell ref="A28:A31"/>
    <mergeCell ref="B28:B31"/>
    <mergeCell ref="C28:C31"/>
    <mergeCell ref="D28:D31"/>
    <mergeCell ref="E28:E31"/>
    <mergeCell ref="F28:F31"/>
    <mergeCell ref="N32:N33"/>
    <mergeCell ref="O32:O33"/>
    <mergeCell ref="P32:P33"/>
    <mergeCell ref="Q32:Q33"/>
    <mergeCell ref="R32:R33"/>
    <mergeCell ref="F32:F33"/>
    <mergeCell ref="G32:G33"/>
    <mergeCell ref="J32:J33"/>
    <mergeCell ref="K32:K33"/>
    <mergeCell ref="L32:L33"/>
    <mergeCell ref="M32:M33"/>
    <mergeCell ref="O34:O35"/>
    <mergeCell ref="P34:P35"/>
    <mergeCell ref="Q34:Q35"/>
    <mergeCell ref="R34:R35"/>
    <mergeCell ref="M34:M35"/>
    <mergeCell ref="N34:N35"/>
    <mergeCell ref="A36:A38"/>
    <mergeCell ref="B36:B38"/>
    <mergeCell ref="C36:C38"/>
    <mergeCell ref="D36:D38"/>
    <mergeCell ref="E36:E38"/>
    <mergeCell ref="G34:G35"/>
    <mergeCell ref="J34:J35"/>
    <mergeCell ref="K34:K35"/>
    <mergeCell ref="L34:L35"/>
    <mergeCell ref="A34:A35"/>
    <mergeCell ref="B34:B35"/>
    <mergeCell ref="C34:C35"/>
    <mergeCell ref="D34:D35"/>
    <mergeCell ref="E34:E35"/>
    <mergeCell ref="F34:F35"/>
    <mergeCell ref="N36:N38"/>
    <mergeCell ref="O36:O38"/>
    <mergeCell ref="P36:P38"/>
    <mergeCell ref="Q36:Q38"/>
    <mergeCell ref="R36:R38"/>
    <mergeCell ref="F36:F38"/>
    <mergeCell ref="G36:G38"/>
    <mergeCell ref="J36:J38"/>
    <mergeCell ref="K36:K38"/>
    <mergeCell ref="L36:L38"/>
    <mergeCell ref="M36:M38"/>
    <mergeCell ref="O39:O40"/>
    <mergeCell ref="P39:P40"/>
    <mergeCell ref="Q39:Q40"/>
    <mergeCell ref="R39:R40"/>
    <mergeCell ref="A41:A42"/>
    <mergeCell ref="B41:B42"/>
    <mergeCell ref="C41:C42"/>
    <mergeCell ref="D41:D42"/>
    <mergeCell ref="E41:E42"/>
    <mergeCell ref="G39:G40"/>
    <mergeCell ref="J39:J40"/>
    <mergeCell ref="K39:K40"/>
    <mergeCell ref="L39:L40"/>
    <mergeCell ref="M39:M40"/>
    <mergeCell ref="N39:N40"/>
    <mergeCell ref="A39:A40"/>
    <mergeCell ref="B39:B40"/>
    <mergeCell ref="C39:C40"/>
    <mergeCell ref="D39:D40"/>
    <mergeCell ref="E39:E40"/>
    <mergeCell ref="F39:F40"/>
    <mergeCell ref="N41:N42"/>
    <mergeCell ref="O41:O42"/>
    <mergeCell ref="P41:P42"/>
    <mergeCell ref="Q41:Q42"/>
    <mergeCell ref="R41:R42"/>
    <mergeCell ref="F41:F42"/>
    <mergeCell ref="G41:G42"/>
    <mergeCell ref="J41:J42"/>
    <mergeCell ref="K41:K42"/>
    <mergeCell ref="L41:L42"/>
    <mergeCell ref="M41:M42"/>
    <mergeCell ref="O43:O46"/>
    <mergeCell ref="P43:P46"/>
    <mergeCell ref="Q43:Q46"/>
    <mergeCell ref="R43:R46"/>
    <mergeCell ref="M43:M46"/>
    <mergeCell ref="N43:N46"/>
    <mergeCell ref="A47:A48"/>
    <mergeCell ref="B47:B48"/>
    <mergeCell ref="C47:C48"/>
    <mergeCell ref="D47:D48"/>
    <mergeCell ref="E47:E48"/>
    <mergeCell ref="G43:G46"/>
    <mergeCell ref="J43:J46"/>
    <mergeCell ref="K43:K46"/>
    <mergeCell ref="L43:L46"/>
    <mergeCell ref="A43:A46"/>
    <mergeCell ref="B43:B46"/>
    <mergeCell ref="C43:C46"/>
    <mergeCell ref="D43:D46"/>
    <mergeCell ref="E43:E46"/>
    <mergeCell ref="F43:F46"/>
    <mergeCell ref="Q51:Q52"/>
    <mergeCell ref="R51:R52"/>
    <mergeCell ref="O49:O50"/>
    <mergeCell ref="P49:P50"/>
    <mergeCell ref="Q49:Q50"/>
    <mergeCell ref="R49:R50"/>
    <mergeCell ref="M49:M50"/>
    <mergeCell ref="N49:N50"/>
    <mergeCell ref="M51:M52"/>
    <mergeCell ref="N47:N48"/>
    <mergeCell ref="O47:O48"/>
    <mergeCell ref="P47:P48"/>
    <mergeCell ref="Q47:Q48"/>
    <mergeCell ref="R47:R48"/>
    <mergeCell ref="F47:F48"/>
    <mergeCell ref="G47:G48"/>
    <mergeCell ref="J47:J48"/>
    <mergeCell ref="K47:K48"/>
    <mergeCell ref="L47:L48"/>
    <mergeCell ref="M47:M48"/>
    <mergeCell ref="G49:G50"/>
    <mergeCell ref="J49:J50"/>
    <mergeCell ref="K49:K50"/>
    <mergeCell ref="L49:L50"/>
    <mergeCell ref="A49:A50"/>
    <mergeCell ref="B49:B50"/>
    <mergeCell ref="C49:C50"/>
    <mergeCell ref="D49:D50"/>
    <mergeCell ref="E49:E50"/>
    <mergeCell ref="F49:F50"/>
    <mergeCell ref="M55:M57"/>
    <mergeCell ref="N55:P55"/>
    <mergeCell ref="N56:N57"/>
    <mergeCell ref="O56:P56"/>
    <mergeCell ref="N51:N52"/>
    <mergeCell ref="O51:O52"/>
    <mergeCell ref="P51:P52"/>
    <mergeCell ref="A51:A52"/>
    <mergeCell ref="B51:B52"/>
    <mergeCell ref="C51:C52"/>
    <mergeCell ref="D51:D52"/>
    <mergeCell ref="E51:E52"/>
    <mergeCell ref="F51:F52"/>
    <mergeCell ref="K51:K52"/>
    <mergeCell ref="L51:L52"/>
    <mergeCell ref="G51:G52"/>
    <mergeCell ref="J51:J52"/>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31"/>
  <sheetViews>
    <sheetView topLeftCell="A28" zoomScale="70" zoomScaleNormal="70" workbookViewId="0">
      <selection activeCell="J13" sqref="J13:J14"/>
    </sheetView>
  </sheetViews>
  <sheetFormatPr defaultColWidth="9.140625" defaultRowHeight="15" x14ac:dyDescent="0.25"/>
  <cols>
    <col min="1" max="1" width="4.28515625" style="41" customWidth="1"/>
    <col min="2" max="2" width="9.140625" style="85"/>
    <col min="3" max="3" width="6.5703125" style="41" customWidth="1"/>
    <col min="4" max="4" width="8.42578125" style="41" customWidth="1"/>
    <col min="5" max="5" width="32.42578125" style="41" customWidth="1"/>
    <col min="6" max="6" width="66" style="41" customWidth="1"/>
    <col min="7" max="7" width="19.5703125" style="41" customWidth="1"/>
    <col min="8" max="8" width="19" style="41" customWidth="1"/>
    <col min="9" max="9" width="9.140625" style="41"/>
    <col min="10" max="10" width="32.85546875" style="41" customWidth="1"/>
    <col min="11" max="11" width="9.140625" style="41"/>
    <col min="12" max="12" width="10.28515625" style="41" bestFit="1" customWidth="1"/>
    <col min="13" max="13" width="13.28515625" style="41" customWidth="1"/>
    <col min="14" max="14" width="13.140625" style="41" bestFit="1" customWidth="1"/>
    <col min="15" max="15" width="11.7109375" style="41" customWidth="1"/>
    <col min="16" max="16" width="12.28515625" style="41" customWidth="1"/>
    <col min="17" max="17" width="13.42578125" style="41" customWidth="1"/>
    <col min="18" max="18" width="14.85546875" style="41" customWidth="1"/>
    <col min="19" max="16384" width="9.140625" style="41"/>
  </cols>
  <sheetData>
    <row r="2" spans="1:18" ht="18" x14ac:dyDescent="0.3">
      <c r="A2" s="776" t="s">
        <v>1248</v>
      </c>
      <c r="B2" s="776"/>
      <c r="C2" s="776"/>
      <c r="D2" s="776"/>
      <c r="E2" s="776"/>
      <c r="F2" s="776"/>
      <c r="G2" s="776"/>
      <c r="H2" s="776"/>
      <c r="I2" s="776"/>
      <c r="J2" s="776"/>
      <c r="K2" s="776"/>
      <c r="L2" s="776"/>
      <c r="M2" s="776"/>
      <c r="N2" s="776"/>
      <c r="O2" s="776"/>
      <c r="P2" s="776"/>
      <c r="Q2" s="776"/>
      <c r="R2" s="776"/>
    </row>
    <row r="3" spans="1:18" x14ac:dyDescent="0.25">
      <c r="A3" s="49"/>
      <c r="E3" s="8"/>
      <c r="J3" s="777" t="s">
        <v>474</v>
      </c>
      <c r="K3" s="777"/>
      <c r="L3" s="777"/>
      <c r="M3" s="777"/>
      <c r="N3" s="777"/>
      <c r="O3" s="777"/>
      <c r="P3" s="777"/>
      <c r="Q3" s="777"/>
      <c r="R3" s="777"/>
    </row>
    <row r="4" spans="1:18" ht="25.5" customHeight="1" x14ac:dyDescent="0.25">
      <c r="A4" s="778" t="s">
        <v>475</v>
      </c>
      <c r="B4" s="774" t="s">
        <v>1</v>
      </c>
      <c r="C4" s="774" t="s">
        <v>2</v>
      </c>
      <c r="D4" s="774" t="s">
        <v>3</v>
      </c>
      <c r="E4" s="780" t="s">
        <v>4</v>
      </c>
      <c r="F4" s="774" t="s">
        <v>5</v>
      </c>
      <c r="G4" s="774" t="s">
        <v>6</v>
      </c>
      <c r="H4" s="782" t="s">
        <v>7</v>
      </c>
      <c r="I4" s="783"/>
      <c r="J4" s="778" t="s">
        <v>8</v>
      </c>
      <c r="K4" s="782" t="s">
        <v>9</v>
      </c>
      <c r="L4" s="784"/>
      <c r="M4" s="785" t="s">
        <v>10</v>
      </c>
      <c r="N4" s="785"/>
      <c r="O4" s="785" t="s">
        <v>11</v>
      </c>
      <c r="P4" s="785"/>
      <c r="Q4" s="774" t="s">
        <v>12</v>
      </c>
      <c r="R4" s="774" t="s">
        <v>13</v>
      </c>
    </row>
    <row r="5" spans="1:18" x14ac:dyDescent="0.25">
      <c r="A5" s="779"/>
      <c r="B5" s="775"/>
      <c r="C5" s="775"/>
      <c r="D5" s="775"/>
      <c r="E5" s="781"/>
      <c r="F5" s="775"/>
      <c r="G5" s="775"/>
      <c r="H5" s="86" t="s">
        <v>14</v>
      </c>
      <c r="I5" s="87" t="s">
        <v>15</v>
      </c>
      <c r="J5" s="779"/>
      <c r="K5" s="88">
        <v>2020</v>
      </c>
      <c r="L5" s="88">
        <v>2021</v>
      </c>
      <c r="M5" s="89">
        <v>2020</v>
      </c>
      <c r="N5" s="89">
        <v>2021</v>
      </c>
      <c r="O5" s="89">
        <v>2020</v>
      </c>
      <c r="P5" s="89">
        <v>2021</v>
      </c>
      <c r="Q5" s="775"/>
      <c r="R5" s="775"/>
    </row>
    <row r="6" spans="1:18" x14ac:dyDescent="0.25">
      <c r="A6" s="86" t="s">
        <v>16</v>
      </c>
      <c r="B6" s="87" t="s">
        <v>17</v>
      </c>
      <c r="C6" s="87" t="s">
        <v>18</v>
      </c>
      <c r="D6" s="87" t="s">
        <v>19</v>
      </c>
      <c r="E6" s="90" t="s">
        <v>20</v>
      </c>
      <c r="F6" s="86" t="s">
        <v>21</v>
      </c>
      <c r="G6" s="86" t="s">
        <v>22</v>
      </c>
      <c r="H6" s="87" t="s">
        <v>23</v>
      </c>
      <c r="I6" s="87" t="s">
        <v>24</v>
      </c>
      <c r="J6" s="86" t="s">
        <v>25</v>
      </c>
      <c r="K6" s="88" t="s">
        <v>26</v>
      </c>
      <c r="L6" s="88" t="s">
        <v>27</v>
      </c>
      <c r="M6" s="91" t="s">
        <v>28</v>
      </c>
      <c r="N6" s="91" t="s">
        <v>29</v>
      </c>
      <c r="O6" s="91" t="s">
        <v>30</v>
      </c>
      <c r="P6" s="91" t="s">
        <v>31</v>
      </c>
      <c r="Q6" s="86" t="s">
        <v>32</v>
      </c>
      <c r="R6" s="87" t="s">
        <v>33</v>
      </c>
    </row>
    <row r="7" spans="1:18" ht="71.25" customHeight="1" x14ac:dyDescent="0.25">
      <c r="A7" s="766">
        <v>1</v>
      </c>
      <c r="B7" s="787" t="s">
        <v>476</v>
      </c>
      <c r="C7" s="766">
        <v>5</v>
      </c>
      <c r="D7" s="766">
        <v>4</v>
      </c>
      <c r="E7" s="770" t="s">
        <v>477</v>
      </c>
      <c r="F7" s="755" t="s">
        <v>485</v>
      </c>
      <c r="G7" s="755" t="s">
        <v>478</v>
      </c>
      <c r="H7" s="356" t="s">
        <v>479</v>
      </c>
      <c r="I7" s="357" t="s">
        <v>161</v>
      </c>
      <c r="J7" s="755" t="s">
        <v>480</v>
      </c>
      <c r="K7" s="772" t="s">
        <v>34</v>
      </c>
      <c r="L7" s="772" t="s">
        <v>481</v>
      </c>
      <c r="M7" s="768">
        <v>24000</v>
      </c>
      <c r="N7" s="772"/>
      <c r="O7" s="768">
        <v>24000</v>
      </c>
      <c r="P7" s="772" t="s">
        <v>481</v>
      </c>
      <c r="Q7" s="755" t="s">
        <v>482</v>
      </c>
      <c r="R7" s="755" t="s">
        <v>483</v>
      </c>
    </row>
    <row r="8" spans="1:18" ht="99.75" customHeight="1" x14ac:dyDescent="0.25">
      <c r="A8" s="786"/>
      <c r="B8" s="788"/>
      <c r="C8" s="767"/>
      <c r="D8" s="767"/>
      <c r="E8" s="771"/>
      <c r="F8" s="762"/>
      <c r="G8" s="762"/>
      <c r="H8" s="356" t="s">
        <v>484</v>
      </c>
      <c r="I8" s="357" t="s">
        <v>486</v>
      </c>
      <c r="J8" s="762"/>
      <c r="K8" s="773"/>
      <c r="L8" s="773"/>
      <c r="M8" s="769"/>
      <c r="N8" s="773"/>
      <c r="O8" s="769"/>
      <c r="P8" s="773"/>
      <c r="Q8" s="762"/>
      <c r="R8" s="762"/>
    </row>
    <row r="9" spans="1:18" ht="84.75" customHeight="1" x14ac:dyDescent="0.25">
      <c r="A9" s="766">
        <v>2</v>
      </c>
      <c r="B9" s="766">
        <v>6</v>
      </c>
      <c r="C9" s="766">
        <v>1</v>
      </c>
      <c r="D9" s="755">
        <v>13</v>
      </c>
      <c r="E9" s="770" t="s">
        <v>487</v>
      </c>
      <c r="F9" s="755" t="s">
        <v>488</v>
      </c>
      <c r="G9" s="755" t="s">
        <v>489</v>
      </c>
      <c r="H9" s="357" t="s">
        <v>490</v>
      </c>
      <c r="I9" s="358">
        <v>9</v>
      </c>
      <c r="J9" s="755" t="s">
        <v>491</v>
      </c>
      <c r="K9" s="772" t="s">
        <v>492</v>
      </c>
      <c r="L9" s="772" t="s">
        <v>481</v>
      </c>
      <c r="M9" s="768">
        <v>15000</v>
      </c>
      <c r="N9" s="772" t="s">
        <v>481</v>
      </c>
      <c r="O9" s="768">
        <v>15000</v>
      </c>
      <c r="P9" s="772" t="s">
        <v>481</v>
      </c>
      <c r="Q9" s="755" t="s">
        <v>482</v>
      </c>
      <c r="R9" s="755" t="s">
        <v>483</v>
      </c>
    </row>
    <row r="10" spans="1:18" ht="83.25" customHeight="1" x14ac:dyDescent="0.25">
      <c r="A10" s="767"/>
      <c r="B10" s="767"/>
      <c r="C10" s="767"/>
      <c r="D10" s="762"/>
      <c r="E10" s="771"/>
      <c r="F10" s="762"/>
      <c r="G10" s="762"/>
      <c r="H10" s="357" t="s">
        <v>493</v>
      </c>
      <c r="I10" s="358">
        <v>225</v>
      </c>
      <c r="J10" s="762"/>
      <c r="K10" s="773"/>
      <c r="L10" s="773"/>
      <c r="M10" s="769"/>
      <c r="N10" s="773"/>
      <c r="O10" s="769"/>
      <c r="P10" s="773"/>
      <c r="Q10" s="762"/>
      <c r="R10" s="762"/>
    </row>
    <row r="11" spans="1:18" ht="132" customHeight="1" x14ac:dyDescent="0.25">
      <c r="A11" s="755">
        <v>3</v>
      </c>
      <c r="B11" s="755">
        <v>6</v>
      </c>
      <c r="C11" s="755">
        <v>1</v>
      </c>
      <c r="D11" s="755">
        <v>6</v>
      </c>
      <c r="E11" s="755" t="s">
        <v>494</v>
      </c>
      <c r="F11" s="755" t="s">
        <v>495</v>
      </c>
      <c r="G11" s="359" t="s">
        <v>57</v>
      </c>
      <c r="H11" s="359" t="s">
        <v>58</v>
      </c>
      <c r="I11" s="359">
        <v>1</v>
      </c>
      <c r="J11" s="755" t="s">
        <v>496</v>
      </c>
      <c r="K11" s="755" t="s">
        <v>34</v>
      </c>
      <c r="L11" s="755" t="s">
        <v>481</v>
      </c>
      <c r="M11" s="757">
        <v>99574</v>
      </c>
      <c r="N11" s="755" t="s">
        <v>481</v>
      </c>
      <c r="O11" s="757">
        <v>99574</v>
      </c>
      <c r="P11" s="755" t="s">
        <v>481</v>
      </c>
      <c r="Q11" s="755" t="s">
        <v>482</v>
      </c>
      <c r="R11" s="755" t="s">
        <v>483</v>
      </c>
    </row>
    <row r="12" spans="1:18" ht="109.5" customHeight="1" x14ac:dyDescent="0.25">
      <c r="A12" s="756"/>
      <c r="B12" s="756"/>
      <c r="C12" s="756"/>
      <c r="D12" s="756"/>
      <c r="E12" s="756"/>
      <c r="F12" s="762"/>
      <c r="G12" s="359" t="s">
        <v>497</v>
      </c>
      <c r="H12" s="359" t="s">
        <v>498</v>
      </c>
      <c r="I12" s="359">
        <v>2</v>
      </c>
      <c r="J12" s="756"/>
      <c r="K12" s="756"/>
      <c r="L12" s="756"/>
      <c r="M12" s="758"/>
      <c r="N12" s="756"/>
      <c r="O12" s="756"/>
      <c r="P12" s="756"/>
      <c r="Q12" s="756"/>
      <c r="R12" s="756"/>
    </row>
    <row r="13" spans="1:18" ht="72" customHeight="1" x14ac:dyDescent="0.25">
      <c r="A13" s="766">
        <v>4</v>
      </c>
      <c r="B13" s="765">
        <v>6</v>
      </c>
      <c r="C13" s="765">
        <v>1</v>
      </c>
      <c r="D13" s="765">
        <v>6</v>
      </c>
      <c r="E13" s="766" t="s">
        <v>499</v>
      </c>
      <c r="F13" s="755" t="s">
        <v>500</v>
      </c>
      <c r="G13" s="765" t="s">
        <v>501</v>
      </c>
      <c r="H13" s="360" t="s">
        <v>51</v>
      </c>
      <c r="I13" s="360">
        <v>1</v>
      </c>
      <c r="J13" s="755" t="s">
        <v>502</v>
      </c>
      <c r="K13" s="766" t="s">
        <v>34</v>
      </c>
      <c r="L13" s="766" t="s">
        <v>481</v>
      </c>
      <c r="M13" s="768">
        <v>4200</v>
      </c>
      <c r="N13" s="768" t="s">
        <v>481</v>
      </c>
      <c r="O13" s="768">
        <v>4200</v>
      </c>
      <c r="P13" s="768" t="s">
        <v>481</v>
      </c>
      <c r="Q13" s="755" t="s">
        <v>482</v>
      </c>
      <c r="R13" s="755" t="s">
        <v>483</v>
      </c>
    </row>
    <row r="14" spans="1:18" ht="75" customHeight="1" x14ac:dyDescent="0.25">
      <c r="A14" s="767"/>
      <c r="B14" s="765"/>
      <c r="C14" s="765"/>
      <c r="D14" s="765"/>
      <c r="E14" s="767"/>
      <c r="F14" s="762"/>
      <c r="G14" s="765"/>
      <c r="H14" s="359" t="s">
        <v>52</v>
      </c>
      <c r="I14" s="360">
        <v>60</v>
      </c>
      <c r="J14" s="762"/>
      <c r="K14" s="767"/>
      <c r="L14" s="767"/>
      <c r="M14" s="769"/>
      <c r="N14" s="769"/>
      <c r="O14" s="769"/>
      <c r="P14" s="769"/>
      <c r="Q14" s="762"/>
      <c r="R14" s="762"/>
    </row>
    <row r="15" spans="1:18" ht="178.5" x14ac:dyDescent="0.25">
      <c r="A15" s="360">
        <v>5</v>
      </c>
      <c r="B15" s="360">
        <v>6</v>
      </c>
      <c r="C15" s="360">
        <v>1.3</v>
      </c>
      <c r="D15" s="360">
        <v>13</v>
      </c>
      <c r="E15" s="361" t="s">
        <v>503</v>
      </c>
      <c r="F15" s="362" t="s">
        <v>504</v>
      </c>
      <c r="G15" s="359" t="s">
        <v>505</v>
      </c>
      <c r="H15" s="359" t="s">
        <v>506</v>
      </c>
      <c r="I15" s="360">
        <v>6</v>
      </c>
      <c r="J15" s="359" t="s">
        <v>507</v>
      </c>
      <c r="K15" s="360" t="s">
        <v>38</v>
      </c>
      <c r="L15" s="360" t="s">
        <v>481</v>
      </c>
      <c r="M15" s="363">
        <v>110000</v>
      </c>
      <c r="N15" s="364" t="s">
        <v>481</v>
      </c>
      <c r="O15" s="364">
        <v>110000</v>
      </c>
      <c r="P15" s="364" t="s">
        <v>481</v>
      </c>
      <c r="Q15" s="359" t="s">
        <v>482</v>
      </c>
      <c r="R15" s="359" t="s">
        <v>483</v>
      </c>
    </row>
    <row r="16" spans="1:18" ht="140.25" x14ac:dyDescent="0.25">
      <c r="A16" s="360">
        <v>6</v>
      </c>
      <c r="B16" s="360">
        <v>6</v>
      </c>
      <c r="C16" s="360">
        <v>3</v>
      </c>
      <c r="D16" s="360">
        <v>13</v>
      </c>
      <c r="E16" s="359" t="s">
        <v>508</v>
      </c>
      <c r="F16" s="359" t="s">
        <v>509</v>
      </c>
      <c r="G16" s="359" t="s">
        <v>497</v>
      </c>
      <c r="H16" s="359" t="s">
        <v>498</v>
      </c>
      <c r="I16" s="360">
        <v>1</v>
      </c>
      <c r="J16" s="359" t="s">
        <v>510</v>
      </c>
      <c r="K16" s="360" t="s">
        <v>481</v>
      </c>
      <c r="L16" s="360" t="s">
        <v>34</v>
      </c>
      <c r="M16" s="364" t="s">
        <v>481</v>
      </c>
      <c r="N16" s="364">
        <v>20000</v>
      </c>
      <c r="O16" s="364" t="s">
        <v>481</v>
      </c>
      <c r="P16" s="364">
        <v>20000</v>
      </c>
      <c r="Q16" s="359" t="s">
        <v>482</v>
      </c>
      <c r="R16" s="359" t="s">
        <v>483</v>
      </c>
    </row>
    <row r="17" spans="1:19" ht="100.5" customHeight="1" x14ac:dyDescent="0.25">
      <c r="A17" s="766">
        <v>7</v>
      </c>
      <c r="B17" s="764" t="s">
        <v>476</v>
      </c>
      <c r="C17" s="765">
        <v>5</v>
      </c>
      <c r="D17" s="765">
        <v>4</v>
      </c>
      <c r="E17" s="755" t="s">
        <v>511</v>
      </c>
      <c r="F17" s="755" t="s">
        <v>512</v>
      </c>
      <c r="G17" s="759" t="s">
        <v>478</v>
      </c>
      <c r="H17" s="356" t="s">
        <v>479</v>
      </c>
      <c r="I17" s="357" t="s">
        <v>161</v>
      </c>
      <c r="J17" s="759" t="s">
        <v>480</v>
      </c>
      <c r="K17" s="763" t="s">
        <v>481</v>
      </c>
      <c r="L17" s="763" t="s">
        <v>34</v>
      </c>
      <c r="M17" s="761" t="s">
        <v>481</v>
      </c>
      <c r="N17" s="760">
        <v>20000</v>
      </c>
      <c r="O17" s="761" t="s">
        <v>481</v>
      </c>
      <c r="P17" s="760">
        <v>20000</v>
      </c>
      <c r="Q17" s="759" t="s">
        <v>482</v>
      </c>
      <c r="R17" s="759" t="s">
        <v>483</v>
      </c>
    </row>
    <row r="18" spans="1:19" ht="76.5" customHeight="1" x14ac:dyDescent="0.25">
      <c r="A18" s="767"/>
      <c r="B18" s="764"/>
      <c r="C18" s="765"/>
      <c r="D18" s="765"/>
      <c r="E18" s="762"/>
      <c r="F18" s="762"/>
      <c r="G18" s="759"/>
      <c r="H18" s="356" t="s">
        <v>484</v>
      </c>
      <c r="I18" s="357" t="s">
        <v>46</v>
      </c>
      <c r="J18" s="759"/>
      <c r="K18" s="763"/>
      <c r="L18" s="763"/>
      <c r="M18" s="761"/>
      <c r="N18" s="760"/>
      <c r="O18" s="761"/>
      <c r="P18" s="760"/>
      <c r="Q18" s="759"/>
      <c r="R18" s="759"/>
    </row>
    <row r="19" spans="1:19" ht="90" customHeight="1" x14ac:dyDescent="0.25">
      <c r="A19" s="766">
        <v>8</v>
      </c>
      <c r="B19" s="759">
        <v>1</v>
      </c>
      <c r="C19" s="759">
        <v>1</v>
      </c>
      <c r="D19" s="759">
        <v>9</v>
      </c>
      <c r="E19" s="759" t="s">
        <v>513</v>
      </c>
      <c r="F19" s="759" t="s">
        <v>514</v>
      </c>
      <c r="G19" s="759" t="s">
        <v>197</v>
      </c>
      <c r="H19" s="359" t="s">
        <v>51</v>
      </c>
      <c r="I19" s="359">
        <v>1</v>
      </c>
      <c r="J19" s="759" t="s">
        <v>515</v>
      </c>
      <c r="K19" s="759" t="s">
        <v>481</v>
      </c>
      <c r="L19" s="759" t="s">
        <v>34</v>
      </c>
      <c r="M19" s="759" t="s">
        <v>481</v>
      </c>
      <c r="N19" s="760">
        <v>40000</v>
      </c>
      <c r="O19" s="759" t="s">
        <v>481</v>
      </c>
      <c r="P19" s="760">
        <v>40000</v>
      </c>
      <c r="Q19" s="759" t="s">
        <v>482</v>
      </c>
      <c r="R19" s="759" t="s">
        <v>483</v>
      </c>
    </row>
    <row r="20" spans="1:19" ht="45.75" customHeight="1" x14ac:dyDescent="0.25">
      <c r="A20" s="767"/>
      <c r="B20" s="759"/>
      <c r="C20" s="759"/>
      <c r="D20" s="759"/>
      <c r="E20" s="759"/>
      <c r="F20" s="759"/>
      <c r="G20" s="759"/>
      <c r="H20" s="359" t="s">
        <v>516</v>
      </c>
      <c r="I20" s="359">
        <v>80</v>
      </c>
      <c r="J20" s="759"/>
      <c r="K20" s="759"/>
      <c r="L20" s="759"/>
      <c r="M20" s="759"/>
      <c r="N20" s="760"/>
      <c r="O20" s="759"/>
      <c r="P20" s="760"/>
      <c r="Q20" s="759"/>
      <c r="R20" s="759"/>
    </row>
    <row r="21" spans="1:19" s="92" customFormat="1" ht="45" customHeight="1" x14ac:dyDescent="0.25">
      <c r="A21" s="755">
        <v>9</v>
      </c>
      <c r="B21" s="759">
        <v>6</v>
      </c>
      <c r="C21" s="759">
        <v>1</v>
      </c>
      <c r="D21" s="759">
        <v>13</v>
      </c>
      <c r="E21" s="759" t="s">
        <v>517</v>
      </c>
      <c r="F21" s="759" t="s">
        <v>518</v>
      </c>
      <c r="G21" s="359" t="s">
        <v>519</v>
      </c>
      <c r="H21" s="359" t="s">
        <v>199</v>
      </c>
      <c r="I21" s="359">
        <v>1</v>
      </c>
      <c r="J21" s="759" t="s">
        <v>496</v>
      </c>
      <c r="K21" s="759" t="s">
        <v>481</v>
      </c>
      <c r="L21" s="759" t="s">
        <v>34</v>
      </c>
      <c r="M21" s="759" t="s">
        <v>481</v>
      </c>
      <c r="N21" s="757">
        <v>130000</v>
      </c>
      <c r="O21" s="755" t="s">
        <v>481</v>
      </c>
      <c r="P21" s="757">
        <v>130000</v>
      </c>
      <c r="Q21" s="759" t="s">
        <v>482</v>
      </c>
      <c r="R21" s="759" t="s">
        <v>483</v>
      </c>
    </row>
    <row r="22" spans="1:19" s="92" customFormat="1" ht="65.25" customHeight="1" x14ac:dyDescent="0.25">
      <c r="A22" s="756"/>
      <c r="B22" s="759"/>
      <c r="C22" s="759"/>
      <c r="D22" s="759"/>
      <c r="E22" s="759"/>
      <c r="F22" s="759"/>
      <c r="G22" s="359" t="s">
        <v>520</v>
      </c>
      <c r="H22" s="359" t="s">
        <v>521</v>
      </c>
      <c r="I22" s="359">
        <v>1</v>
      </c>
      <c r="J22" s="759"/>
      <c r="K22" s="759"/>
      <c r="L22" s="759"/>
      <c r="M22" s="759"/>
      <c r="N22" s="758"/>
      <c r="O22" s="756"/>
      <c r="P22" s="758"/>
      <c r="Q22" s="759"/>
      <c r="R22" s="759"/>
    </row>
    <row r="23" spans="1:19" s="92" customFormat="1" ht="68.25" customHeight="1" x14ac:dyDescent="0.25">
      <c r="A23" s="756"/>
      <c r="B23" s="759"/>
      <c r="C23" s="759"/>
      <c r="D23" s="759"/>
      <c r="E23" s="759"/>
      <c r="F23" s="759"/>
      <c r="G23" s="359" t="s">
        <v>522</v>
      </c>
      <c r="H23" s="359" t="s">
        <v>523</v>
      </c>
      <c r="I23" s="359">
        <v>1</v>
      </c>
      <c r="J23" s="759"/>
      <c r="K23" s="759"/>
      <c r="L23" s="759"/>
      <c r="M23" s="759"/>
      <c r="N23" s="758"/>
      <c r="O23" s="756"/>
      <c r="P23" s="758"/>
      <c r="Q23" s="759"/>
      <c r="R23" s="759"/>
    </row>
    <row r="24" spans="1:19" s="92" customFormat="1" ht="45.75" customHeight="1" x14ac:dyDescent="0.25">
      <c r="A24" s="762"/>
      <c r="B24" s="759"/>
      <c r="C24" s="759"/>
      <c r="D24" s="759"/>
      <c r="E24" s="759"/>
      <c r="F24" s="759"/>
      <c r="G24" s="359" t="s">
        <v>55</v>
      </c>
      <c r="H24" s="359" t="s">
        <v>524</v>
      </c>
      <c r="I24" s="359">
        <v>1</v>
      </c>
      <c r="J24" s="759"/>
      <c r="K24" s="759"/>
      <c r="L24" s="759"/>
      <c r="M24" s="759"/>
      <c r="N24" s="758"/>
      <c r="O24" s="756"/>
      <c r="P24" s="758"/>
      <c r="Q24" s="759"/>
      <c r="R24" s="759"/>
    </row>
    <row r="25" spans="1:19" ht="76.5" x14ac:dyDescent="0.25">
      <c r="A25" s="360">
        <v>10</v>
      </c>
      <c r="B25" s="360">
        <v>6</v>
      </c>
      <c r="C25" s="360">
        <v>1</v>
      </c>
      <c r="D25" s="360">
        <v>13</v>
      </c>
      <c r="E25" s="359" t="s">
        <v>525</v>
      </c>
      <c r="F25" s="359" t="s">
        <v>526</v>
      </c>
      <c r="G25" s="359" t="s">
        <v>527</v>
      </c>
      <c r="H25" s="359" t="s">
        <v>528</v>
      </c>
      <c r="I25" s="360">
        <v>2</v>
      </c>
      <c r="J25" s="359" t="s">
        <v>529</v>
      </c>
      <c r="K25" s="360" t="s">
        <v>481</v>
      </c>
      <c r="L25" s="360" t="s">
        <v>34</v>
      </c>
      <c r="M25" s="360" t="s">
        <v>481</v>
      </c>
      <c r="N25" s="364">
        <v>40000</v>
      </c>
      <c r="O25" s="360" t="s">
        <v>481</v>
      </c>
      <c r="P25" s="364">
        <v>40000</v>
      </c>
      <c r="Q25" s="359" t="s">
        <v>482</v>
      </c>
      <c r="R25" s="359" t="s">
        <v>483</v>
      </c>
    </row>
    <row r="26" spans="1:19" ht="178.5" x14ac:dyDescent="0.25">
      <c r="A26" s="359">
        <v>11</v>
      </c>
      <c r="B26" s="366">
        <v>6</v>
      </c>
      <c r="C26" s="366">
        <v>1.3</v>
      </c>
      <c r="D26" s="366">
        <v>13</v>
      </c>
      <c r="E26" s="366" t="s">
        <v>530</v>
      </c>
      <c r="F26" s="365" t="s">
        <v>2933</v>
      </c>
      <c r="G26" s="365" t="s">
        <v>505</v>
      </c>
      <c r="H26" s="365" t="s">
        <v>506</v>
      </c>
      <c r="I26" s="309">
        <v>6</v>
      </c>
      <c r="J26" s="365" t="s">
        <v>531</v>
      </c>
      <c r="K26" s="309" t="s">
        <v>481</v>
      </c>
      <c r="L26" s="309" t="s">
        <v>34</v>
      </c>
      <c r="M26" s="309" t="s">
        <v>481</v>
      </c>
      <c r="N26" s="367">
        <v>100000</v>
      </c>
      <c r="O26" s="309" t="s">
        <v>481</v>
      </c>
      <c r="P26" s="367">
        <v>100000</v>
      </c>
      <c r="Q26" s="365" t="s">
        <v>482</v>
      </c>
      <c r="R26" s="365" t="s">
        <v>483</v>
      </c>
      <c r="S26" s="85"/>
    </row>
    <row r="27" spans="1:19" x14ac:dyDescent="0.25">
      <c r="A27" s="93"/>
      <c r="C27" s="94"/>
      <c r="D27" s="94"/>
      <c r="E27" s="94"/>
      <c r="F27" s="94"/>
      <c r="G27" s="94"/>
      <c r="H27" s="94"/>
      <c r="I27" s="94"/>
      <c r="J27" s="94"/>
      <c r="K27" s="94"/>
      <c r="L27" s="94"/>
      <c r="M27" s="85"/>
      <c r="N27" s="9"/>
      <c r="O27" s="9"/>
      <c r="P27" s="9"/>
      <c r="Q27" s="94"/>
      <c r="R27" s="94"/>
    </row>
    <row r="28" spans="1:19" x14ac:dyDescent="0.25">
      <c r="N28" s="699"/>
      <c r="O28" s="702" t="s">
        <v>35</v>
      </c>
      <c r="P28" s="702"/>
      <c r="Q28" s="702"/>
    </row>
    <row r="29" spans="1:19" x14ac:dyDescent="0.25">
      <c r="N29" s="700"/>
      <c r="O29" s="702" t="s">
        <v>36</v>
      </c>
      <c r="P29" s="702" t="s">
        <v>37</v>
      </c>
      <c r="Q29" s="702"/>
    </row>
    <row r="30" spans="1:19" x14ac:dyDescent="0.25">
      <c r="N30" s="701"/>
      <c r="O30" s="702"/>
      <c r="P30" s="57">
        <v>2020</v>
      </c>
      <c r="Q30" s="57">
        <v>2021</v>
      </c>
    </row>
    <row r="31" spans="1:19" x14ac:dyDescent="0.25">
      <c r="N31" s="57" t="s">
        <v>2931</v>
      </c>
      <c r="O31" s="55">
        <v>11</v>
      </c>
      <c r="P31" s="25">
        <f>O7+O9+O11+O13+O15</f>
        <v>252774</v>
      </c>
      <c r="Q31" s="31">
        <f>P26+P25+P21+P19+P17+P16</f>
        <v>350000</v>
      </c>
      <c r="R31" s="144"/>
    </row>
  </sheetData>
  <mergeCells count="130">
    <mergeCell ref="A17:A18"/>
    <mergeCell ref="A19:A20"/>
    <mergeCell ref="A21:A24"/>
    <mergeCell ref="O7:O8"/>
    <mergeCell ref="P7:P8"/>
    <mergeCell ref="J4:J5"/>
    <mergeCell ref="K4:L4"/>
    <mergeCell ref="M4:N4"/>
    <mergeCell ref="O4:P4"/>
    <mergeCell ref="L9:L10"/>
    <mergeCell ref="M9:M10"/>
    <mergeCell ref="A7:A8"/>
    <mergeCell ref="B7:B8"/>
    <mergeCell ref="C7:C8"/>
    <mergeCell ref="D7:D8"/>
    <mergeCell ref="E7:E8"/>
    <mergeCell ref="F7:F8"/>
    <mergeCell ref="E11:E12"/>
    <mergeCell ref="F9:F10"/>
    <mergeCell ref="G9:G10"/>
    <mergeCell ref="J9:J10"/>
    <mergeCell ref="K9:K10"/>
    <mergeCell ref="O11:O12"/>
    <mergeCell ref="P11:P12"/>
    <mergeCell ref="Q4:Q5"/>
    <mergeCell ref="R4:R5"/>
    <mergeCell ref="A2:R2"/>
    <mergeCell ref="J3:R3"/>
    <mergeCell ref="A4:A5"/>
    <mergeCell ref="B4:B5"/>
    <mergeCell ref="C4:C5"/>
    <mergeCell ref="D4:D5"/>
    <mergeCell ref="E4:E5"/>
    <mergeCell ref="F4:F5"/>
    <mergeCell ref="G4:G5"/>
    <mergeCell ref="H4:I4"/>
    <mergeCell ref="Q7:Q8"/>
    <mergeCell ref="R7:R8"/>
    <mergeCell ref="A9:A10"/>
    <mergeCell ref="B9:B10"/>
    <mergeCell ref="C9:C10"/>
    <mergeCell ref="D9:D10"/>
    <mergeCell ref="E9:E10"/>
    <mergeCell ref="G7:G8"/>
    <mergeCell ref="J7:J8"/>
    <mergeCell ref="K7:K8"/>
    <mergeCell ref="L7:L8"/>
    <mergeCell ref="M7:M8"/>
    <mergeCell ref="N7:N8"/>
    <mergeCell ref="N9:N10"/>
    <mergeCell ref="O9:O10"/>
    <mergeCell ref="P9:P10"/>
    <mergeCell ref="Q9:Q10"/>
    <mergeCell ref="R9:R10"/>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N13:N14"/>
    <mergeCell ref="B17:B18"/>
    <mergeCell ref="C17:C18"/>
    <mergeCell ref="D17:D18"/>
    <mergeCell ref="E17:E18"/>
    <mergeCell ref="G13:G14"/>
    <mergeCell ref="J13:J14"/>
    <mergeCell ref="K13:K14"/>
    <mergeCell ref="L13:L14"/>
    <mergeCell ref="M13:M14"/>
    <mergeCell ref="N17:N18"/>
    <mergeCell ref="O17:O18"/>
    <mergeCell ref="P17:P18"/>
    <mergeCell ref="Q17:Q18"/>
    <mergeCell ref="R17:R18"/>
    <mergeCell ref="F17:F18"/>
    <mergeCell ref="G17:G18"/>
    <mergeCell ref="J17:J18"/>
    <mergeCell ref="K17:K18"/>
    <mergeCell ref="L17:L18"/>
    <mergeCell ref="M17:M18"/>
    <mergeCell ref="O19:O20"/>
    <mergeCell ref="P19:P20"/>
    <mergeCell ref="Q19:Q20"/>
    <mergeCell ref="R19:R20"/>
    <mergeCell ref="B21:B24"/>
    <mergeCell ref="C21:C24"/>
    <mergeCell ref="D21:D24"/>
    <mergeCell ref="E21:E24"/>
    <mergeCell ref="G19:G20"/>
    <mergeCell ref="J19:J20"/>
    <mergeCell ref="K19:K20"/>
    <mergeCell ref="L19:L20"/>
    <mergeCell ref="M19:M20"/>
    <mergeCell ref="N19:N20"/>
    <mergeCell ref="B19:B20"/>
    <mergeCell ref="C19:C20"/>
    <mergeCell ref="D19:D20"/>
    <mergeCell ref="E19:E20"/>
    <mergeCell ref="F19:F20"/>
    <mergeCell ref="N28:N30"/>
    <mergeCell ref="O28:Q28"/>
    <mergeCell ref="O29:O30"/>
    <mergeCell ref="P29:Q29"/>
    <mergeCell ref="O21:O24"/>
    <mergeCell ref="P21:P24"/>
    <mergeCell ref="Q21:Q24"/>
    <mergeCell ref="R21:R24"/>
    <mergeCell ref="F21:F24"/>
    <mergeCell ref="J21:J24"/>
    <mergeCell ref="K21:K24"/>
    <mergeCell ref="L21:L24"/>
    <mergeCell ref="M21:M24"/>
    <mergeCell ref="N21: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2020-12-20T13:14:06Z</cp:lastPrinted>
  <dcterms:created xsi:type="dcterms:W3CDTF">2020-01-15T10:30:37Z</dcterms:created>
  <dcterms:modified xsi:type="dcterms:W3CDTF">2021-04-21T10:59:40Z</dcterms:modified>
</cp:coreProperties>
</file>