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en_skoroszyt"/>
  <mc:AlternateContent xmlns:mc="http://schemas.openxmlformats.org/markup-compatibility/2006">
    <mc:Choice Requires="x15">
      <x15ac:absPath xmlns:x15ac="http://schemas.microsoft.com/office/spreadsheetml/2010/11/ac" url="Z:\GRUPA ROBOCZA\Grupa Robocza ds. KSOW\GR ds. KSOW_2021\1. Uchwały nr 55, 56, 57 i 58_tryb obiegowy\7. Uchwała nr 55_zmiana PO 2020-2021_po akceptacji GR KSOW\"/>
    </mc:Choice>
  </mc:AlternateContent>
  <xr:revisionPtr revIDLastSave="0" documentId="13_ncr:1_{DDCCC13A-2E99-4943-A560-063DFB08B7E8}" xr6:coauthVersionLast="46" xr6:coauthVersionMax="46" xr10:uidLastSave="{00000000-0000-0000-0000-000000000000}"/>
  <bookViews>
    <workbookView xWindow="-120" yWindow="-120" windowWidth="29040" windowHeight="15840" tabRatio="604" firstSheet="29" activeTab="35" xr2:uid="{00000000-000D-0000-FFFF-FFFF00000000}"/>
  </bookViews>
  <sheets>
    <sheet name="Podsumowanie" sheetId="19" r:id="rId1"/>
    <sheet name="Dolnośląska JR" sheetId="21" r:id="rId2"/>
    <sheet name="Kujawsko-pomorska JR" sheetId="22" r:id="rId3"/>
    <sheet name="Lubelska JR" sheetId="23" r:id="rId4"/>
    <sheet name="Lubuska JR" sheetId="24" r:id="rId5"/>
    <sheet name="Łódzka JR" sheetId="25" r:id="rId6"/>
    <sheet name="Małopolska JR" sheetId="26" r:id="rId7"/>
    <sheet name="Mazowiecka JR" sheetId="27" r:id="rId8"/>
    <sheet name="Opolska JR" sheetId="28" r:id="rId9"/>
    <sheet name="Podkarpacka JR" sheetId="29" r:id="rId10"/>
    <sheet name="Podlaska JR" sheetId="30" r:id="rId11"/>
    <sheet name="Pomorska JR" sheetId="31" r:id="rId12"/>
    <sheet name="Śląska JR" sheetId="32" r:id="rId13"/>
    <sheet name="Świętokrzyska JR" sheetId="33" r:id="rId14"/>
    <sheet name="Warmińsko-mazurska JR" sheetId="34" r:id="rId15"/>
    <sheet name="Wielkopolska JR" sheetId="35" r:id="rId16"/>
    <sheet name="Zachodniopomorska JR" sheetId="36" r:id="rId17"/>
    <sheet name="MRiRW" sheetId="55" r:id="rId18"/>
    <sheet name="CDR (KSOW)" sheetId="20" r:id="rId19"/>
    <sheet name="CDR (SIR)" sheetId="38" r:id="rId20"/>
    <sheet name="Dolnośląski ODR" sheetId="39" r:id="rId21"/>
    <sheet name="Kujawsko-pomorski ODR" sheetId="40" r:id="rId22"/>
    <sheet name="Lubelski ODR" sheetId="41" r:id="rId23"/>
    <sheet name="Lubuski ODR" sheetId="42" r:id="rId24"/>
    <sheet name="Łódzki ODR" sheetId="43" r:id="rId25"/>
    <sheet name="Małopolski ODR" sheetId="44" r:id="rId26"/>
    <sheet name="Mazowiecki ODR" sheetId="45" r:id="rId27"/>
    <sheet name="Opolski ODR" sheetId="46" r:id="rId28"/>
    <sheet name="Podkarpacki ODR" sheetId="47" r:id="rId29"/>
    <sheet name="Podlaski ODR" sheetId="48" r:id="rId30"/>
    <sheet name="Pomorski ODR" sheetId="49" r:id="rId31"/>
    <sheet name="Śląski ODR" sheetId="50" r:id="rId32"/>
    <sheet name="Świętokrzyski ODR" sheetId="51" r:id="rId33"/>
    <sheet name="Warmińsko-mazurski ODR" sheetId="52" r:id="rId34"/>
    <sheet name="Wielkopolski ODR" sheetId="53" r:id="rId35"/>
    <sheet name="Zachodniopomorski ODR" sheetId="54" r:id="rId36"/>
  </sheets>
  <definedNames>
    <definedName name="_xlnm._FilterDatabase" localSheetId="17" hidden="1">MRiRW!$A$6:$U$30</definedName>
    <definedName name="_xlnm.Print_Area" localSheetId="19">'CDR (SIR)'!#REF!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1" i="55" l="1"/>
  <c r="P11" i="55"/>
  <c r="P36" i="55" s="1"/>
  <c r="O14" i="55"/>
  <c r="O22" i="55"/>
  <c r="O59" i="53"/>
  <c r="O114" i="20"/>
  <c r="Q28" i="30"/>
  <c r="C40" i="19"/>
  <c r="D40" i="19"/>
  <c r="O39" i="54"/>
  <c r="P39" i="54"/>
  <c r="P59" i="53"/>
  <c r="P75" i="52"/>
  <c r="Q75" i="52"/>
  <c r="O65" i="51"/>
  <c r="P65" i="51"/>
  <c r="O38" i="50"/>
  <c r="P38" i="50"/>
  <c r="P87" i="49"/>
  <c r="O7" i="47"/>
  <c r="O8" i="47"/>
  <c r="O9" i="47"/>
  <c r="O10" i="47"/>
  <c r="O13" i="47"/>
  <c r="O18" i="47"/>
  <c r="O19" i="47"/>
  <c r="O20" i="47"/>
  <c r="O31" i="47"/>
  <c r="Q31" i="47"/>
  <c r="O52" i="46"/>
  <c r="P52" i="46"/>
  <c r="O7" i="45"/>
  <c r="O9" i="45"/>
  <c r="O10" i="45"/>
  <c r="O12" i="45"/>
  <c r="O14" i="45"/>
  <c r="O16" i="45"/>
  <c r="O18" i="45"/>
  <c r="O20" i="45"/>
  <c r="O22" i="45"/>
  <c r="O23" i="45"/>
  <c r="O24" i="45"/>
  <c r="P24" i="45"/>
  <c r="O28" i="45"/>
  <c r="O30" i="45"/>
  <c r="O32" i="45"/>
  <c r="O34" i="45"/>
  <c r="O36" i="45"/>
  <c r="O37" i="45"/>
  <c r="O40" i="45"/>
  <c r="P41" i="45"/>
  <c r="O42" i="45"/>
  <c r="O46" i="45"/>
  <c r="O48" i="45"/>
  <c r="O49" i="45"/>
  <c r="P51" i="45"/>
  <c r="P52" i="45"/>
  <c r="P53" i="45"/>
  <c r="P57" i="45"/>
  <c r="P59" i="45"/>
  <c r="P61" i="45"/>
  <c r="P63" i="45"/>
  <c r="N70" i="45"/>
  <c r="O28" i="43"/>
  <c r="P28" i="43"/>
  <c r="N58" i="42"/>
  <c r="O58" i="42"/>
  <c r="M36" i="41"/>
  <c r="O36" i="41"/>
  <c r="P75" i="41"/>
  <c r="P37" i="40"/>
  <c r="Q62" i="40" s="1"/>
  <c r="O100" i="39"/>
  <c r="P100" i="39"/>
  <c r="O118" i="38"/>
  <c r="P118" i="38"/>
  <c r="O36" i="55" l="1"/>
  <c r="O70" i="45"/>
  <c r="O75" i="41"/>
  <c r="P31" i="47"/>
  <c r="P19" i="26" l="1"/>
  <c r="O19" i="26"/>
  <c r="Q37" i="36"/>
  <c r="P37" i="36"/>
  <c r="P26" i="35"/>
  <c r="O26" i="35"/>
  <c r="P26" i="34"/>
  <c r="O26" i="34"/>
  <c r="P15" i="32"/>
  <c r="R54" i="31"/>
  <c r="Q54" i="31"/>
  <c r="Q27" i="29"/>
  <c r="P27" i="29"/>
  <c r="Q31" i="28"/>
  <c r="P31" i="28"/>
  <c r="P58" i="27" l="1"/>
  <c r="O58" i="27"/>
  <c r="P23" i="25"/>
  <c r="O23" i="25"/>
  <c r="P35" i="23"/>
  <c r="O35" i="23"/>
  <c r="O21" i="24"/>
  <c r="Q27" i="22"/>
  <c r="P27" i="22"/>
  <c r="P114" i="20" l="1"/>
  <c r="P10" i="33" l="1"/>
  <c r="O15" i="33" s="1"/>
  <c r="P9" i="33"/>
  <c r="P8" i="33"/>
  <c r="O7" i="33"/>
  <c r="N15" i="33" l="1"/>
  <c r="O14" i="30"/>
  <c r="P28" i="30" l="1"/>
  <c r="Q46" i="21"/>
  <c r="P46"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Iwona</author>
  </authors>
  <commentList>
    <comment ref="F10" authorId="0" shapeId="0" xr:uid="{00000000-0006-0000-0A00-000001000000}">
      <text>
        <r>
          <rPr>
            <b/>
            <sz val="9"/>
            <color indexed="81"/>
            <rFont val="Tahoma"/>
            <family val="2"/>
          </rPr>
          <t>Iwona:</t>
        </r>
        <r>
          <rPr>
            <sz val="9"/>
            <color indexed="81"/>
            <rFont val="Tahoma"/>
            <family val="2"/>
          </rPr>
          <t xml:space="preserve">
Każdy ODR musi sam kreślić kto wejdzie w skład LPW. Zapis tej komórki musi być spójny z kolumną J "grupa docelowa"</t>
        </r>
      </text>
    </comment>
    <comment ref="J10" authorId="0" shapeId="0" xr:uid="{00000000-0006-0000-0A00-000002000000}">
      <text>
        <r>
          <rPr>
            <b/>
            <sz val="9"/>
            <color indexed="81"/>
            <rFont val="Tahoma"/>
            <family val="2"/>
          </rPr>
          <t>Iwona:</t>
        </r>
        <r>
          <rPr>
            <sz val="9"/>
            <color indexed="81"/>
            <rFont val="Tahoma"/>
            <family val="2"/>
          </rPr>
          <t xml:space="preserve">
Grupę docelową każdy ODR wpisuje sam, w zależności od tego kto będzie wchodził w skład pilotażowego LPW. Ja wzięłam ten spis z "Projektu tworzenia lokalnych partnerstw do spraw wody (LPW)" opracowanego przez CDR i prezentowanego koordynatorom "wodnym" 9 czerwca br.</t>
        </r>
      </text>
    </comment>
  </commentList>
</comments>
</file>

<file path=xl/sharedStrings.xml><?xml version="1.0" encoding="utf-8"?>
<sst xmlns="http://schemas.openxmlformats.org/spreadsheetml/2006/main" count="8105" uniqueCount="2987">
  <si>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</si>
  <si>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</si>
  <si>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</si>
  <si>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</si>
  <si>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</si>
  <si>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</si>
  <si>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</si>
  <si>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</si>
  <si>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</si>
  <si>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</si>
  <si>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</si>
  <si>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</si>
  <si>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</si>
  <si>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</si>
  <si>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</si>
  <si>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</si>
  <si>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</si>
  <si>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</si>
  <si>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</si>
  <si>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</si>
  <si>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</si>
  <si>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</si>
  <si>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</si>
  <si>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</si>
  <si>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</si>
  <si>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</si>
  <si>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</si>
  <si>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</si>
  <si>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</si>
  <si>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</si>
  <si>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</si>
  <si>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</si>
  <si>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</si>
  <si>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</si>
  <si>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I-IV</t>
  </si>
  <si>
    <t>Operacje własne</t>
  </si>
  <si>
    <t>Liczba</t>
  </si>
  <si>
    <t>Kwota</t>
  </si>
  <si>
    <t>III-IV</t>
  </si>
  <si>
    <t>II-III</t>
  </si>
  <si>
    <t>I</t>
  </si>
  <si>
    <t>1</t>
  </si>
  <si>
    <t>seminarium</t>
  </si>
  <si>
    <t>III</t>
  </si>
  <si>
    <t>wyjazd studyjny</t>
  </si>
  <si>
    <t>II-IV</t>
  </si>
  <si>
    <t>40</t>
  </si>
  <si>
    <t>II</t>
  </si>
  <si>
    <t>szkolenie</t>
  </si>
  <si>
    <t>liczba uczestników wyjazdu studyjnego</t>
  </si>
  <si>
    <t>wystawa</t>
  </si>
  <si>
    <t>liczba konferencji</t>
  </si>
  <si>
    <t>liczba uczestników konferencji</t>
  </si>
  <si>
    <t>IV</t>
  </si>
  <si>
    <t>Konferencja, konkursy</t>
  </si>
  <si>
    <t>publikacja</t>
  </si>
  <si>
    <t xml:space="preserve">liczba uczestników </t>
  </si>
  <si>
    <t>konkurs</t>
  </si>
  <si>
    <t>liczba konkursów</t>
  </si>
  <si>
    <t xml:space="preserve">Liczba </t>
  </si>
  <si>
    <t>Dolnośląska JR</t>
  </si>
  <si>
    <t>Kujawsko-pomorska JR</t>
  </si>
  <si>
    <t>Lubelska JR</t>
  </si>
  <si>
    <t>Lubuska JR</t>
  </si>
  <si>
    <t>Łódzka JR</t>
  </si>
  <si>
    <t>Małopolska JR</t>
  </si>
  <si>
    <t>Mazowiecka JR</t>
  </si>
  <si>
    <t>Opolska JR</t>
  </si>
  <si>
    <t>Podkarpacka JR</t>
  </si>
  <si>
    <t>Podlaska JR</t>
  </si>
  <si>
    <t>Pomorska JR</t>
  </si>
  <si>
    <t>Śląska JR</t>
  </si>
  <si>
    <t>Świętokrzyska JR</t>
  </si>
  <si>
    <t>Warmińsko-mazurska JR</t>
  </si>
  <si>
    <t>Wielkopolska JR</t>
  </si>
  <si>
    <t>Zachodniopomorska JR</t>
  </si>
  <si>
    <t>RAZEM</t>
  </si>
  <si>
    <t>II, VI</t>
  </si>
  <si>
    <t>Międzynarodowe Targi Rolno-Spożywcze Internationale Grune Woche</t>
  </si>
  <si>
    <t>promocja regionalnej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 wspieranie rozwoju przedsiębiorczości na obszarach wiejskich przez podnoszenie poziomu wiedzy i umiejętności.</t>
  </si>
  <si>
    <t>stoisko wystawiennicze na targach</t>
  </si>
  <si>
    <t>targi, wystawy, imprezy lokalne, regionalne, krajowe i międzynarodowe</t>
  </si>
  <si>
    <t xml:space="preserve">osoby zainteresowane żywnością regionalną, ekologiczną, rękodziełem </t>
  </si>
  <si>
    <t xml:space="preserve"> -</t>
  </si>
  <si>
    <t>Urząd Marszałkowski Województwa Dolnośląskiego</t>
  </si>
  <si>
    <t>Wybrzeże Słowackiego 12-14, 50-411 Wrocław</t>
  </si>
  <si>
    <t>liczba wystawców</t>
  </si>
  <si>
    <t>5</t>
  </si>
  <si>
    <t>przedstawiciele Kół Gospodyń Wiejskich</t>
  </si>
  <si>
    <t>I-II</t>
  </si>
  <si>
    <t>uczestnicy konkursów</t>
  </si>
  <si>
    <t>VI</t>
  </si>
  <si>
    <t>Konkurs "Piękna Wieś Dolnośląska"</t>
  </si>
  <si>
    <t>wyłonienie oraz wypromowanie najlepszych, najbardziej innowacyjnych i wzorcowych przykładów aktywności mieszkańców z terenów wiejskich.  Opierając się na założeniu, że na wsi najlepiej działa zdrowa rywalizacja oparta na dobrym przykładzie, konkurs  sprawia, że wsie mobilizując się realizują przedsięwzięcia, które w innej sytuacji by nie powstały lub ich zakres byłby znacznie mniejszy; promocja jakości życia na wsi lub promocja wsi jako miejsca do życia i rozwoju zawodowego;</t>
  </si>
  <si>
    <t>przedstawiciele grup odnowy wsi, liderzy wiejscy, przedstawiciele samorządów gminnych</t>
  </si>
  <si>
    <t>liczba nagród finansowych</t>
  </si>
  <si>
    <t>liczba upominków rzeczowych</t>
  </si>
  <si>
    <t>Konkurs "Wieś na weekend'2020"</t>
  </si>
  <si>
    <t>aktywizacja organizacji i instytucji do działania partnerskiego podczas organizacji lokalnych imprez, upowszechniających przykłady nowatorskich rozwiązań i promujących dobre praktyki zrealizowane w ramach priorytetów PROW 2014-2020.</t>
  </si>
  <si>
    <t>szt.</t>
  </si>
  <si>
    <t xml:space="preserve">instytucje i organizacje działające na terenach wiejskich </t>
  </si>
  <si>
    <t>Województwo Kujawsko-Pomorskie</t>
  </si>
  <si>
    <t>pl. Teatralny 2, 87-100 Toruń</t>
  </si>
  <si>
    <t>aktywizacja mieszkańców wsi na rzecz podejmowania inicjatyw w zakresie rozwoju obszarów wiejskich, wdrażanie lokalnych strategii rozwoju</t>
  </si>
  <si>
    <t>wizyta studyjna</t>
  </si>
  <si>
    <t>osoba</t>
  </si>
  <si>
    <t>członkowie lokalnych grup działania oraz przedstawiciele
instytucji i organizacji zaangażowanych w rozwój obszarów wiejskich</t>
  </si>
  <si>
    <t xml:space="preserve">Wizyta studyjna krajowa dla przedstawicieli lokalnych grup działania z kujawsko-pomorskiego </t>
  </si>
  <si>
    <t>podniesienie kompetencji pracowników biur odpowiedzialnych za przeprowadzenie procedur związanych z wdrażaniem lokalnych strategii rozwoju</t>
  </si>
  <si>
    <t>pracownicy biur lokalnych grup działania oraz przedstawiciele
organów lgd</t>
  </si>
  <si>
    <t xml:space="preserve">I-IV </t>
  </si>
  <si>
    <t>Technologie naturalne: Biologizacja rolnictwa</t>
  </si>
  <si>
    <t>popularyzacja działań i inicjatyw na rzecz zrównoważonego rozwoju oraz upowszechnianie innowacyjnych rozwiązań chroniących bioróżnorodność i środowisko naturalne</t>
  </si>
  <si>
    <t>popularyzacja działań i inicjatyw na rzecz zrównoważonego rozwoju oraz zwiększanie napływu turystów do regionu</t>
  </si>
  <si>
    <t>stoisko wystawiennicze</t>
  </si>
  <si>
    <t>producenci żywności tradycyjnej i regionalnej</t>
  </si>
  <si>
    <t xml:space="preserve">III-IV </t>
  </si>
  <si>
    <t>Promocja działań SR KSOW i projektów partnerów w mediach</t>
  </si>
  <si>
    <t>Celem projektu jest informowanie i promocja działań realizowanych w ramach PROW 2014-2020, wymiana wiedzy nt. Programu oraz upowszechnianie przykładów operacji zrealizowanych w ramach Programu;</t>
  </si>
  <si>
    <t>felietony</t>
  </si>
  <si>
    <t>mieszkańcy Regionu Kujaw i Pomorza</t>
  </si>
  <si>
    <t>Impreza plenerowa, konkursy</t>
  </si>
  <si>
    <t>Samorząd Województwa Lubelskiego</t>
  </si>
  <si>
    <t>Artura Grottgera 4, 20-029 Lublin</t>
  </si>
  <si>
    <t>egzemplarze</t>
  </si>
  <si>
    <t>potencjalni beneficjenci</t>
  </si>
  <si>
    <t>Gala Kobieta Gospodarna Wyjątkowa</t>
  </si>
  <si>
    <t>Organizacja konkursu ma na celu aktywizację mieszkańców obszarów wiejskich w celu tworzenia partnerstw na rzecz realizacji projektów nakierowanych na rozwój tych obszarów. Upowszechnianie wiedzy w zakresie innowacyjnych rozwiązań w rolnictwie, produkcji żywności, leśnictwie i na obszarach wiejskich. Promocja jakości życia na wsi lub promocja wsi jako miejsca do życia i rozwoju zawodowego. Zwiększenie udziału zainteresowanych stron we wdrażaniu inicjatyw na rzecz rozwoju obszarów wiejskich.</t>
  </si>
  <si>
    <t>liczba uczestników wydarzenia</t>
  </si>
  <si>
    <t>Stowarzyszenia, koła gospodyń, rolnicy</t>
  </si>
  <si>
    <t>Impreza plenerowa ma na celu aktywizację mieszkańców obszarów wiejskich w celu tworzenia partnerstw na rzecz realizacji projektów nakierowanych na rozwój tych obszarów, realizacji wspólnych inwestycji. Upowszechnianie wiedzy w zakresie innowacyjnych rozwiązań w rolnictwie, produkcji żywności, leśnictwie i na obszarach wiejskich. Promocja jakości życia na wsi lub promocja wsi jako miejsca do życia i rozwoju zawodowego. Zwiększenie udziału zainteresowanych stron we wdrażaniu inicjatyw na rzecz rozwoju obszarów wiejskich.</t>
  </si>
  <si>
    <t>Producenci ziół, rolnicy, stowarzyszenia</t>
  </si>
  <si>
    <t>Konkurs plastyczny dla dzieci</t>
  </si>
  <si>
    <t>dzieci i młodzież z wiejskich szkół podstawowych województwa lubelskiego</t>
  </si>
  <si>
    <t>Celem operacji jest wydanie publikacji podsumowującej badania Porejestrowego Doświadczalnictwa Odmianowego, realizowane przez Centralny Ośrodek Badania Odmian Roślin Uprawnych Stacja Doświadczalna Oceny odmian w Ciciborze Dużym</t>
  </si>
  <si>
    <t>nakład/szt.</t>
  </si>
  <si>
    <t>Wykonanie publikacji nt. najciekawszych projektów zrealizowanych w ramach PROW 2014 -2020</t>
  </si>
  <si>
    <t xml:space="preserve">Uwidocznienie roli Wspólnoty we współfinansowaniu rozwoju obszarów wiejskich w Polsce oraz zbudowanie i utrzymanie wysokiej rozpoznawalności EFRROW i PROW 2014-2020 na tle innych programów oraz funduszy europejskich. Publikacja da możliwość podsumowania i zebrania w jednym miejscu wykonanych z dofinansowania PROW ciekawych projektów. </t>
  </si>
  <si>
    <t>ilość publikacji</t>
  </si>
  <si>
    <t>ogół społeczeństwa</t>
  </si>
  <si>
    <t>I-II kwartał</t>
  </si>
  <si>
    <t>Samorząd Województwa Lubuskiego</t>
  </si>
  <si>
    <t>ul. Podgórna 7, 65-057 Zielona Góra</t>
  </si>
  <si>
    <t>Promocja i podsumowanie działalności JR KSOW w  Województwie Lubuskim.</t>
  </si>
  <si>
    <t>ogół społeczeństwa, beneficjenci, potencjalni beneficjenci</t>
  </si>
  <si>
    <t>Dni Otwartych Farm</t>
  </si>
  <si>
    <t>Pokazanie uczestnikom najciekawszych gospodarstw agroturystycznych, ekologicznych, rolnych z terenu województwa</t>
  </si>
  <si>
    <t>cykl spotkań w gospodarstwach</t>
  </si>
  <si>
    <t xml:space="preserve"> ilość uczestników</t>
  </si>
  <si>
    <t xml:space="preserve"> ogół społeczeństwa z naciskiem na młodzież i dzieci z terenów wiejskich</t>
  </si>
  <si>
    <t>Ogół społeczeństwa, beneficjenci, potencjalni beneficjenci, instytucje zaangażowane pośrednio we wdrażanie Programu</t>
  </si>
  <si>
    <t>Promocja produktów regionalnych podczas imprez</t>
  </si>
  <si>
    <t>Promowanie regionalnych producentów żywności, wytwórców produktów lokalnych, lokalnych twórców i artystów, produktów regionalnych, tradycyjnych</t>
  </si>
  <si>
    <t xml:space="preserve"> degustacje</t>
  </si>
  <si>
    <t xml:space="preserve"> ilość przeprowadzonych degustacji</t>
  </si>
  <si>
    <t>Organizacja i udział w imprezach tematycznych, warsztatach, jarmarkach.</t>
  </si>
  <si>
    <t>Promowanie polskich produktów żywnościowych, kultury wiejskiej, dziedzictwa kulturowego oraz nowych technologii. Wymiana doświadczeń, nawiązanie kontaktów i promocja polskich rozwiązań</t>
  </si>
  <si>
    <t xml:space="preserve"> punkt informacyjny na imprezie plenerowej oraz materiały promocyjne - gadżety</t>
  </si>
  <si>
    <t>ilość punktów/ilość materiałów promocyjnych</t>
  </si>
  <si>
    <t>Przewodnik po lubuskich, najpiękniejszych wsiach</t>
  </si>
  <si>
    <t xml:space="preserve">liczba uczestników konkursów </t>
  </si>
  <si>
    <t>2</t>
  </si>
  <si>
    <t>III, IV</t>
  </si>
  <si>
    <t>Z podwórka na biosko</t>
  </si>
  <si>
    <t>Wydarzenie</t>
  </si>
  <si>
    <t>Mieszkańcy obszarów wiejskich</t>
  </si>
  <si>
    <t>Lubelskie Rowerowe z KSOW-em</t>
  </si>
  <si>
    <t xml:space="preserve">Zwiększenie udziału zainteresowanych stron we wdrażaniu inicjatyw na rzecz rozwoju obszarów wiejskich.  </t>
  </si>
  <si>
    <t>50</t>
  </si>
  <si>
    <t>ilość uczestników</t>
  </si>
  <si>
    <t xml:space="preserve">Warsztaty szkoleniowe pn. „Lean Inspiracja” </t>
  </si>
  <si>
    <t>przedsiębiorcy działający na obszarach wiejskich, tworzący nowe miejsca pracy oraz mieszkańcy regionu, którzy będą mogli zapoznać się z działalnością laureata z Kujaw i Pomorza</t>
  </si>
  <si>
    <t>cykl szkoleń i wykładów</t>
  </si>
  <si>
    <t>210</t>
  </si>
  <si>
    <t>"Nasze kulinarne dziedzictwo - Smaki regionów"</t>
  </si>
  <si>
    <t xml:space="preserve">promocja sektora rolnego regionu oraz prezentacja producentów żywności wysokiej jakości, popularyzacja konkursu "Nasze kulinarne dziedzictwo", jego laureatów </t>
  </si>
  <si>
    <t>Wojewódzkie Święto Ziół</t>
  </si>
  <si>
    <t>konkurs, materiał promocyjno - informacyjny</t>
  </si>
  <si>
    <t xml:space="preserve">liczba laureatów konkursu, ilość materiał promocyjno - informacyjny </t>
  </si>
  <si>
    <t>46/1000</t>
  </si>
  <si>
    <t>Opracowanie, druk</t>
  </si>
  <si>
    <r>
      <t>II</t>
    </r>
    <r>
      <rPr>
        <b/>
        <sz val="11"/>
        <rFont val="Calibri"/>
        <family val="2"/>
        <charset val="238"/>
        <scheme val="minor"/>
      </rPr>
      <t>-IV</t>
    </r>
  </si>
  <si>
    <t>Promocja produktów regionalnych w mediach</t>
  </si>
  <si>
    <t>Promowanie lubuskich produktów regionalnych, tradycyjnych, promocja kultury winiarskiej, promocja Lubuskich producentów.</t>
  </si>
  <si>
    <t>ilość artykułów/ilość filmów promocyjnych</t>
  </si>
  <si>
    <t>2/4/16</t>
  </si>
  <si>
    <t>Urząd Marszałkowski Województwa Lubuskiego</t>
  </si>
  <si>
    <t>Jarmark Bożonarodzeniowy</t>
  </si>
  <si>
    <t>Promocja współpracy w sektorze rolnym</t>
  </si>
  <si>
    <t>Stoisko wystawiennicze, punkt informacyjny na imprezie plenerowej,</t>
  </si>
  <si>
    <t>Wyjazd studyjny dot. Sieci Dziedzictwa Kulinarnego</t>
  </si>
  <si>
    <t>ilość wyjazdów</t>
  </si>
  <si>
    <t>przedstawiciele samorządów, przedstawiciele LGD z terenu Województwa, przedstawiciele rolników oraz wytwórców lubuskich</t>
  </si>
  <si>
    <t>Publikacja</t>
  </si>
  <si>
    <t>liczba publikacji</t>
  </si>
  <si>
    <t>liczba szkoleń</t>
  </si>
  <si>
    <t>Konkurs</t>
  </si>
  <si>
    <t>konferencja</t>
  </si>
  <si>
    <t>impreza plenerowa</t>
  </si>
  <si>
    <t>liczba imprez plenerowych</t>
  </si>
  <si>
    <t>liczba spotów</t>
  </si>
  <si>
    <t>1, 2</t>
  </si>
  <si>
    <t>10</t>
  </si>
  <si>
    <t>szkolenia</t>
  </si>
  <si>
    <t>liczba wyjazdów studyjnych</t>
  </si>
  <si>
    <t>liczba egzemplarzy</t>
  </si>
  <si>
    <t>100</t>
  </si>
  <si>
    <t>liczba stoisk wystawienniczych</t>
  </si>
  <si>
    <t>"Sposób na sukces" na Kujawach i Pomorzu</t>
  </si>
  <si>
    <t xml:space="preserve">Celem operacji jest wspieranie rozwoju obszarów wiejskich poprzez gromadzenie i przekazywanie dobrych praktyk w publikacjach lub materiałach drukowanych </t>
  </si>
  <si>
    <t>Dobre praktyki PROW 2014-2020 w województwie łódzkim.</t>
  </si>
  <si>
    <t>film/spot</t>
  </si>
  <si>
    <t>liczba filmów/ spotów</t>
  </si>
  <si>
    <t>mieszkańcy województwa łódzkiego</t>
  </si>
  <si>
    <t>Urząd Marszałkowski Województwa Łódzkiego</t>
  </si>
  <si>
    <t>Al. Piłsudskiego 8, 90-051 Łódź</t>
  </si>
  <si>
    <t>liczba uczestników wyjazdu</t>
  </si>
  <si>
    <t>20 osób</t>
  </si>
  <si>
    <t>przedstawiciele Lokalnych Grup Działania z terenu województwa łódzkiego</t>
  </si>
  <si>
    <t>Promocja produktów tradycyjnych, lokalnych, ekologicznych województwa łódzkiego</t>
  </si>
  <si>
    <t>Celem operacji jest promocja produktów tradycyjnych/lokalnych/ekologicznych województwa łódzkiego i rozpowszechnianie informacji o nich wśród mieszkańców regionu łódzkiego.  Efektem realizacji operacji będzie popularyzacja lokalnych produktów oraz wzrost zapotrzebowania na nie.</t>
  </si>
  <si>
    <t xml:space="preserve">mieszkańcy województwa łódzkiego, producenci produktów tradycyjnych woj. łódzkiego </t>
  </si>
  <si>
    <t>Szkolenia dla LGD</t>
  </si>
  <si>
    <t>Zwiększenie poziomu wiedzy ogólnej i szczegółowej dotyczącej podejścia LEADER,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</si>
  <si>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 xml:space="preserve">liczba uczestników szkoleń </t>
  </si>
  <si>
    <t>przedstawiciele LGD</t>
  </si>
  <si>
    <t>Urząd Marszałkowski Województwa Małopolskiego</t>
  </si>
  <si>
    <t>31-156 Kraków, ul. Basztowa 23</t>
  </si>
  <si>
    <t>I, II</t>
  </si>
  <si>
    <t>liczba filmów</t>
  </si>
  <si>
    <t>warsztaty</t>
  </si>
  <si>
    <t>25</t>
  </si>
  <si>
    <t>30</t>
  </si>
  <si>
    <r>
      <t>I-</t>
    </r>
    <r>
      <rPr>
        <b/>
        <sz val="11"/>
        <rFont val="Calibri"/>
        <family val="2"/>
        <charset val="238"/>
        <scheme val="minor"/>
      </rPr>
      <t>IV</t>
    </r>
    <r>
      <rPr>
        <sz val="11"/>
        <rFont val="Calibri"/>
        <family val="2"/>
        <charset val="238"/>
        <scheme val="minor"/>
      </rPr>
      <t xml:space="preserve"> kwartał</t>
    </r>
  </si>
  <si>
    <t>I, VI</t>
  </si>
  <si>
    <t>Spot promujący dobre praktyki dot. PROW 2014-2020 na Dolnym Śląsku</t>
  </si>
  <si>
    <t>Identyfikacja i rozpowszechnianie przykładów operacji zrealizowanych w ramach priorytetów Programu Rozwoju Obszarów Wiejskich, aktywizacja mieszkańców obszarów wiejskich w celu tworzenia partnerstw na rzecz realizacji projektów nakierowanych na rozwój tych obszarów. Spot będzie promował przykłady dobrych praktyk wybrane spośród  projektów zrealizowanych w ramach PROW. Planowana jest emisja spotu w internecie  i telewizji.</t>
  </si>
  <si>
    <t>spot reklamowy</t>
  </si>
  <si>
    <t>mieszkańcy obszarów wiejskich Dolnego Śląska, w szczególności rolnicy, beneficjenci i potencjalni beneficjenci środków UE</t>
  </si>
  <si>
    <t xml:space="preserve">  -</t>
  </si>
  <si>
    <t>liczba emisja w tv</t>
  </si>
  <si>
    <t xml:space="preserve"> 5-10</t>
  </si>
  <si>
    <t>liczba emisji w internecie</t>
  </si>
  <si>
    <t>Konkurs  na amatorski film promujący dobre praktyki PROW 2014-2020</t>
  </si>
  <si>
    <t>Identyfikacja i rozpowszechnianie przykładów operacji zrealizowanych w ramach priorytetów Programu Rozwoju Obszarów Wiejskich, aktywizacja mieszkańców obszarów wiejskich w celu tworzenia partnerstw na rzecz realizacji projektów nakierowanych na rozwój tych obszarów. Przesłane zgłoszenia będą prezentować pozytywne efekty realizacji Programu na Dolnym Śląsku i korzyści płynące dla lokalnej społeczności.</t>
  </si>
  <si>
    <t>liczba uczestników konkursów</t>
  </si>
  <si>
    <t>30-60</t>
  </si>
  <si>
    <t>Konkurs fotograficzny promujący dobre praktyki PROW 2014-2020</t>
  </si>
  <si>
    <r>
      <t xml:space="preserve">Identyfikacja i rozpowszechnianie przykładów operacji zrealizowanych w ramach priorytetów Programu Rozwoju Obszarów Wiejskich, aktywizacja mieszkańców obszarów wiejskich w celu tworzenia partnerstw na rzecz realizacji projektów nakierowanych na rozwój tych obszarów. Przesłane zgłoszenia będą prezentować pozytywne efekty realizacji Programu na Dolnym Śląsku i korzyści płynące dla lokalnej społeczności. Planowane jest również wydanie kalendarza zawierającego nagrodzone </t>
    </r>
    <r>
      <rPr>
        <sz val="11"/>
        <color theme="1"/>
        <rFont val="Calibri"/>
        <family val="2"/>
        <charset val="238"/>
        <scheme val="minor"/>
      </rPr>
      <t>zdjęcia.</t>
    </r>
  </si>
  <si>
    <t>liczba materiałów promocyjnych</t>
  </si>
  <si>
    <t xml:space="preserve"> 300-500</t>
  </si>
  <si>
    <t>II, III, VI</t>
  </si>
  <si>
    <t>Szkolenie z zakresu rozwoju przedsiębiorczości na obszarach wiejskich</t>
  </si>
  <si>
    <t>Powiększenie wiedzy i kompetencji w zakresie możliwości zastosowania OZE na obszarach wiejskich oraz nowych modeli organizacji produkcji i sprzedaży rolniczej, w tym krótkich łańcuchów dostaw, rolniczego handlu detalicznego, działalności marginalnej, lokalnej i ograniczonej.</t>
  </si>
  <si>
    <t>szkolenie/seminarium/inna forma szkoleniowa</t>
  </si>
  <si>
    <t>liczba szkoleń/seminariów/innych form szkoleniowych</t>
  </si>
  <si>
    <t>członkowie LGD zainteresowani podniesieniem wiedzy i kompetencji w zakresie rozwoju przedsiębiorczości</t>
  </si>
  <si>
    <t>liczba uczestników szkoleń/ seminariów/ innych form szkoleniowych</t>
  </si>
  <si>
    <t>70-100</t>
  </si>
  <si>
    <t>III, VI</t>
  </si>
  <si>
    <t>Konkurs wojewódzki  "Nasze Kulinarne Dziedzictwo - Smaki Regionów"</t>
  </si>
  <si>
    <t>Promocja produktów regionalnych i tradycyjnych z Dolnego Śląska oraz zaktywizowanie mieszkańców obszarów wiejskich do podejmowania działań na rzecz rozwoju rynków produktów regionalnych i tradycyjnych, promocja jakości życia na wsi lub promocja wsi jako miejsca do życia i rozwoju zawodowego.</t>
  </si>
  <si>
    <t>producenci produktów regionalnych, tradycyjnych, przetwórcy, rolnicy, właściciele gospodarstw agroturystycznych</t>
  </si>
  <si>
    <t>10--20</t>
  </si>
  <si>
    <t xml:space="preserve"> 8-15</t>
  </si>
  <si>
    <t>Wyłonienie oraz wypromowanie najlepszych, najbardziej innowacyjnych i wzorcowych przykładów aktywności mieszkańców z terenów wiejskich.  Opierając się na założeniu, że na wsi najlepiej działa zdrowa rywalizacja oparta na dobrym przykładzie, konkurs  sprawia, że wsie, mobilizując się, realizują przedsięwzięcia, które w innej sytuacji by nie powstały lub ich zakres byłby znacznie mniejszy. Promocja jakości życia na wsi lub promocja wsi jako miejsca do życia i rozwoju zawodowego.</t>
  </si>
  <si>
    <t>15-25</t>
  </si>
  <si>
    <t>Targi Naturalnej Żywności Natura Food w Łodzi</t>
  </si>
  <si>
    <t>Promocja regionalnej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 wspieranie rozwoju przedsiębiorczości na obszarach wiejskich przez podnoszenie poziomu wiedzy i umiejętności.</t>
  </si>
  <si>
    <t>liczba targów, wystaw, imprez lokalnych, regionalnych, krajowych i międzynarodowych</t>
  </si>
  <si>
    <t>4-8</t>
  </si>
  <si>
    <t>Targi Smaki Regionów w Poznaniu</t>
  </si>
  <si>
    <t xml:space="preserve"> 4-8</t>
  </si>
  <si>
    <t>Prezentacja Tradycyjnych Stołów Wigilijnych</t>
  </si>
  <si>
    <t>Zaktywizowanie mieszkańców obszarów wiejskich do współpracy i budowania partnerskich relacji, kultywowanie tradycji bożonarodzeniowych, promowanie i zachowanie dziedzictwa kulturowego i kulinarnego, wymiana wiedzy i doświadczeń między członkami Kół Gospodyń Wiejskich, którzy są uczestnikami prezentacji, promocja jakości życia na wsi lub promocja wsi jako miejsca do życia i rozwoju zawodowego.</t>
  </si>
  <si>
    <t>26</t>
  </si>
  <si>
    <t>I, III</t>
  </si>
  <si>
    <t>Konferencja dot. promocji żywności ekologicznej i produktu lokalnego</t>
  </si>
  <si>
    <t>Promocja regionalnej żywności, produktów wpisanych na listę produktów tradycyjnych, rolnictwa ekologicznego, agroturystyki.</t>
  </si>
  <si>
    <t xml:space="preserve">osoby zainteresowane żywnością regionalną, ekologiczną, rękodziełem, producenci, przetwórcy żywności, przedstawiciele instytucji związanych z rolnictwem </t>
  </si>
  <si>
    <t>50-80</t>
  </si>
  <si>
    <t>Promocja najlepszych działań kreujących przedsiębiorczość na obszarach wiejskich. Konkurs  organizowany przez Centrum Doradztwa Rolniczego w Brwinowie, który powołuje komisję, wyłaniającą laureatów. Nagroda dla laureata z woj. kujawsko-pomorskiego</t>
  </si>
  <si>
    <t>przedstawiciele związków rolników, organizacji rolniczych, izb branżowych, rolnicy, przedstawiciele szkół rolniczych, studenci i uczniowie szkół o profilu nauczania rolnictwo</t>
  </si>
  <si>
    <t>Marketing kulinarny sposobem na rozwój sektora rolno-spożywczego</t>
  </si>
  <si>
    <t>przedstawiciele Sieci Kulinarnego Dziedzictwa, sfery HoReGa, właściciele gospodarstw agroturystycznych, lokalnych organizacji turystycznych oraz  przedstawiciele szkół rolniczych</t>
  </si>
  <si>
    <t xml:space="preserve">"Z klimatem i pasją" </t>
  </si>
  <si>
    <t>Konkurs "Wieś na weekend'2021"</t>
  </si>
  <si>
    <t xml:space="preserve">Warsztaty szkoleniowe </t>
  </si>
  <si>
    <t>Wizyta studyjna pn. „Regionalna Sieć Dziedzictwa Kulinarnego –  przykłady wykorzystania potencjału regionu w rozwoju lokalnego rolnictwa,  przetwórstwa żywności, gastronomii i usług turystyki wiejskiej”</t>
  </si>
  <si>
    <t xml:space="preserve">W celu poznania dokonań innych regonów w zakresie wykreowania jednolitej marki regionalnej, w 2021 r. planuje się zorganizowanie wizyty studyjnej do regionu członkowskiego ESDK.  Celem wizyty będzie zapoznanie się z doświadczeniami innych regionów w skonsolidowanej promocji członków sieci ESDK, której efektem ma być wzrost konkurencyjności i atrakcyjności gospodarczej regionu. </t>
  </si>
  <si>
    <t>członkowie Sieci Dziedzictwa Kulinarnego Kujawy i Pomorze</t>
  </si>
  <si>
    <t xml:space="preserve">Wizyta studyjna nt. podniesienia konkurencyjności gospodarstw agroturystycznych i oferty turystyki wiejskiej </t>
  </si>
  <si>
    <t>podniesienie wiedzy nt. praktyk marketingowych stosowanych w celu promocji turystyki wiejskiej, źródeł wsparcia rozwoju agroturystyki; zasad sprzedaży świeżych produktów, praktyczne przykłady prowadzenia działalności na obszarach chronionych.</t>
  </si>
  <si>
    <t xml:space="preserve"> wizyta studyjna</t>
  </si>
  <si>
    <t>uczestnicy konkursu Agro-Wczasy'2021, przedstawiciele organizacji i instytucji wspierających rozwój agroturystyki w regionie</t>
  </si>
  <si>
    <t>wspieranie organizacji krótkiego łańcucha dostaw żywności lokalnej, w tym przetwarzania i wprowadzania do obrotu produktów rolnych wysokiej jakości, promocja producentów żywności zrzeszonych w Regionalnej Sieci Kulinarnego Dziedzictwa Kujawy i Pomorze</t>
  </si>
  <si>
    <t>felieton</t>
  </si>
  <si>
    <t>producenci żywności tradycyjnej i regionalnej zrzeszeni w Regionalnej Sieci Kulinarnego Dziedzictwa Kujawy i Pomorze, konsumenci</t>
  </si>
  <si>
    <t>Prezentacja potencjału produktów regionalnych Kujaw i Pomorza na targach rolno-spożywczych Smaki Regionów'2021</t>
  </si>
  <si>
    <t>promocja sektora rolnego regionu oraz prezentacja producentów żywności wysokiej jakości, nawiązanie kontaktów handlowych przez wystawców</t>
  </si>
  <si>
    <t>Prezentacja potencjału produktów regionalnych Kujaw i Pomorza na Festiwalu Smaku</t>
  </si>
  <si>
    <t>300</t>
  </si>
  <si>
    <t>15</t>
  </si>
  <si>
    <t>Informowanie społeczeństwa o rozwoju obszarów wiejskich "Kalendarz Imprez 2020 - dobre praktyki na obszarach wiejskich</t>
  </si>
  <si>
    <t>opracowanie nie, druk</t>
  </si>
  <si>
    <t>Konkurs plastyczny mający na celu  promocję jakości życia na wsi lub promocję wsi jako miejsca do życia i rozwoju zawodowego wśród dzieci i młodzieży szkolnej.</t>
  </si>
  <si>
    <t>Informowanie społeczeństwa o rozwoju obszarów wiejskich.</t>
  </si>
  <si>
    <t xml:space="preserve">Organizacja wydarzenia ma na celu aktywizacje mieszkańców obszarów wiejskich w celu tworzenia partnerstw na rzecz realizacji projektów nakierowanych na rozwój tych obszarów. Integracja pokoleniowa. Promocja jakości życia na wsi oraz promocja wsi jako miejsca do życia i rozwoju zawodowego będzie stymulacja dla różnych grup odbiorców. Nastąpi zwiększenie udziału zainteresowanych stron we wdrażaniu inicjatyw na rzecz rozwoju obszarów wiejskich. </t>
  </si>
  <si>
    <t xml:space="preserve">Mieszkańcy obszarów wiejskich </t>
  </si>
  <si>
    <t>I półfinał konkursu Kobieta Gospodarna Wyjątkowa- nagrody</t>
  </si>
  <si>
    <t>konkurs, nagrody</t>
  </si>
  <si>
    <t>I,II</t>
  </si>
  <si>
    <t>liczba nagród</t>
  </si>
  <si>
    <t>"Kobieta Gospodarna Wyjątkowa" - publikacja</t>
  </si>
  <si>
    <t>Potencjalni beneficjenci, mieszkańcy obszarów wiejskich, KGW</t>
  </si>
  <si>
    <t>Eliminacje do konkursu Kobieta Gospodarna Wyjątkowa</t>
  </si>
  <si>
    <t xml:space="preserve">Organizacja konkursu ma na celu aktywizację mieszkańców wsi na rzecz podejmowania inicjatyw w zakresie rozwoju obszarów wiejskich. Przedmiotem operacji jest przeprowadzenie eliminacji do konkursu, mającego na celu aktywizacje mieszkańców  obszarów wiejskich a także polepszaniu zarzadzania lokalnymi zasobami. Operacja związana jest z tematem wspierania przedsiębiorczości na obszarach wiejskich w obszarze małego przetwórstwa lokalnego i promocja regionu. Konkurs skierowany jest go KGW. </t>
  </si>
  <si>
    <t>I, II, III</t>
  </si>
  <si>
    <t>liczba KGW</t>
  </si>
  <si>
    <t>min. 50                        max. 300</t>
  </si>
  <si>
    <t xml:space="preserve"> Kobieta Gospodarna Wyjątkowa</t>
  </si>
  <si>
    <t>Wydarzenie/ Konkurs</t>
  </si>
  <si>
    <t>Stowarzyszenia, koła gospodyń wiejskich, rolnicy</t>
  </si>
  <si>
    <t>min. 100                        max 300</t>
  </si>
  <si>
    <t>Impreza plenerowa/konkurs</t>
  </si>
  <si>
    <t>min 10 max 50</t>
  </si>
  <si>
    <t>Konkurs plastyczny PROW 2014-2020</t>
  </si>
  <si>
    <t>Konkurs plastyczny mający na celu  promocję jakości życia na wsi lub promocję wsi jako miejsca do życia i rozwoju zawodowego wśród mieszkańców obszarów wiejskich. Celem konkursu jest ukazanie dobrych praktyk w perspektywie PROW 2014-2020</t>
  </si>
  <si>
    <t>mieszkańcy obszarów wiejskich</t>
  </si>
  <si>
    <t>Seminarium uprawowe - nowe spojrzenie na uprawy polowe i sadownicze.</t>
  </si>
  <si>
    <t xml:space="preserve">Celem operacji będzie zwiększenie udziału zainteresowanych stron we wdrażaniu inicjatyw na rzecz rozwoju obszarów wiejskich. Operacja pozwoli na obustronną wymianę wiedzy pomiędzy podmiotami uczestniczącymi w rozwoju obszarów wiejskich i promowaniu integracji i współpracy miedzy nimi. Operacja ma  na  celu tworzenie partnerstw, upowszechnianie wiedzy w zakresie innowacyjnych rozwiązań w rolnictwie. </t>
  </si>
  <si>
    <t>Seminarium</t>
  </si>
  <si>
    <t>liczba uczestników seminarium</t>
  </si>
  <si>
    <t>Rolnicy, sadownicy, przedsiębiorcy</t>
  </si>
  <si>
    <t>Żniwowanie</t>
  </si>
  <si>
    <t xml:space="preserve">Impreza plenerowa ma na celu aktywizację mieszkańców obszarów wiejskich w celu tworzenia partnerstw na rzecz realizacji projektów nakierowanych na rozwój tych obszarów, realizacji wspólnych inwestycji, poprzez stworzenie wspólnego widowiska fabularyzowanego, w ramach którego członkowie KGW odtworzą dawne obyczaje, jakie towarzyszyły zbiorom zboża. </t>
  </si>
  <si>
    <t>Impreza plenerowa</t>
  </si>
  <si>
    <t xml:space="preserve">Realizacja materiałów instruktażowych z produkcji maku oraz konopi. </t>
  </si>
  <si>
    <t>Celem operacji jest zwiększenie udziału zainteresowanych stron we wdrażaniu inicjatyw na rzecz rozwoju obszarów wiejskich, przekazywanie wiedzy i informacji merytorycznych potrzebnych rolnikom i odpowiadającym na aktualne potrzeby zdiagnozowane na danym terenie, dotyczące sposobów uprawiania maku oraz konopi, nowych technologii w uprawach ww. roślin, agrotechniki i wykorzystania nowoczesnych maszyn. Filmy nagrane będą na polach przedsiębiorców uprawiających mak oraz konopie w oparciu o prowadzone doświadczenia i obserwacje na kolekcjach tych roślin.  Filmy zamieszczone będą na stronie internetowej oraz na portalu społecznościowym lubelskiej jednostki regionalnej KSOW. Pozwolą w dobie epidemii COVID-19 na współpracę z rolnikami, dokształcanie, przekazanie najnowszej wiedzy, transfer innowacji za pośrednictwem Internetu. Realizacja operacji zapewni ułatwienie wymiany wiedzy fachowej w zakresie wdrażania innowacji w rolnictwie i na obszarach wiejskich. Realizacja filmów jest  to efektywna forma upowszechniania wiedzy i doświadczeń we wdrażaniu innowacji, ukazująca dobre praktyki.</t>
  </si>
  <si>
    <t>Film instruktażowy</t>
  </si>
  <si>
    <t>Rolnicy,
przedstawiciele doradztwa rolniczego, przedsiębiorcy, przedstawiciele instytucji rolniczych, około rolniczych i naukowych przedstawiciele stowarzyszeń</t>
  </si>
  <si>
    <t>Realizacja filmu instruktażowego promującego działania proekologiczne.</t>
  </si>
  <si>
    <t>Organizacja wydarzenia ma na celu Celem operacji jest zwiększenie udziału zainteresowanych stron we wdrażaniu inicjatyw na rzecz rozwoju obszarów wiejskich. Przedsięwzięcia z zakresu działań proekologicznych mają za zadanie poprawę warunków życia ludności poprzez poprawę kondycji środowiska naturalnego.</t>
  </si>
  <si>
    <t xml:space="preserve">liczba wydarzeń </t>
  </si>
  <si>
    <t>min 70 max 150</t>
  </si>
  <si>
    <t>II,III</t>
  </si>
  <si>
    <t xml:space="preserve">Wielkanocne konkursy </t>
  </si>
  <si>
    <t>Celem operacji jest zwiększenie udziału zainteresowanych stron we wdrażaniu inicjatyw na rzecz rozwoju obszarów wiejskich. Operacja przyczyni się do promocji folkloru, zwyczajów, tradycji wiejskiej, a także do aktywizacji mieszkańców.</t>
  </si>
  <si>
    <t xml:space="preserve">Samorząd Województwa Lubelskiego </t>
  </si>
  <si>
    <t>Wydanie broszury/ulotki podsumowującej działalność JR KSOW woj. Lubuskiego</t>
  </si>
  <si>
    <t>Podsumowanie 10 lecia konkursu Najpiękniejsza Wieś Lubuska, poprzez wydanie przewodnika po miejscowościah, które były laureatami, wyróżnionymi itd. Pokazanie jak dane wsie zmieniły się, co dał im konkurs, jakie nowe inwestycje powstały na ich terenie, jak rozwinęły się, jak wykorzystały nagrody.</t>
  </si>
  <si>
    <t>akcje promocyjne/artykuły prasowe/filmy promocyjne</t>
  </si>
  <si>
    <t>nd.</t>
  </si>
  <si>
    <t xml:space="preserve">Wymiana dobrych praktyk we wdrażaniu założeń Europejskiej Sieci Dziedzictwa Kulinarnego </t>
  </si>
  <si>
    <t xml:space="preserve">Kilkuminutowy film/spot promocyjny - pokazanie przykładów dobrych praktyk PROW 2014-2020 - ciekawych i innowacyjnych projektów, promujących przedsiębiorców korzystających ze wsparcia w ramach PROW 2014-2020 jak również zmodernizowaną infrastrukturę, miejsca rekreacji dla mieszkańców. </t>
  </si>
  <si>
    <t>Wyjazd studyjny dla przedstawicieli LGD, dotyczący sprzedaży małego przetwórstwa</t>
  </si>
  <si>
    <t xml:space="preserve">Wyjazd dla przedstawicieli LGD mający na celu podniesienie kompetencji, w ramach którego przeprowadzone zostaną warsztaty dla osób, które chciałyby zająć się przetwórstwem rolno-spożywczym bądź już prowadzą taką działalność. Będą to dwudniowe warsztaty, podczas których uczestniczy wezmą udział w części teoretycznej jak również będą mogli zdobyć wiedzę praktyczną poprzez swój udział w procesie produkcji sera, wędlin, soku oraz mąki. Przewidziany jest dwudniowy wyjazd, w którym weźmie udział około 20 uczestników. Będą to osoby z województwa łódzkiego zainteresowane Rolniczym Handlem Detalicznym i MLO. </t>
  </si>
  <si>
    <t>Produkty tradycyjne, regionalne i ekologiczne z terenu województwa łódzkiego</t>
  </si>
  <si>
    <t>Celem operacji jest wypromowanie i rozpowszechnianie wiedzy dotyczącej produktów wysokiej jakości z terenu województwa łódzkiego wśród jego mieszkańców. Efektem realizacji operacji będzie wzrost popularności, rozpoznawalności i zbytu produktów tradycyjnych, lokalnych i ekologicznych z terenu województwa łódzkiego.</t>
  </si>
  <si>
    <t xml:space="preserve">mieszkańcy województwa łódzkiego, producenci produktów tradycyjnych, ekologicznych, lokalnych woj. łódzkiego </t>
  </si>
  <si>
    <t>Celem operacji jest promocja dziedzictwa kulinarnego województwa łódzkiego wśród mieszkańców województwa łódzkiego oraz promowanie prawidłowej higieny i wartości płynących z ze zdrowej żywności wśród najmłodszych mieszkańców województwa. Efektem operacji będzie upowszechnienie tradycyjnej kuchni regionalnej, zachowani dotyczących właściwej higieny  a także wzrost świadomości dotyczącej znaczenia produktów wysokiej jakości w dobie pandemii koronawirusa.</t>
  </si>
  <si>
    <t>Warsztaty kulinarne</t>
  </si>
  <si>
    <t xml:space="preserve">Celem operacji jest rozpropagowanie kulinarnych walorów województwa łódzkiego na obszarach wiejskich. Cel zostanie osiągnięty poprzez  organizację i przeprowadzenie cyklu warsztatów kulinarnych z gotowania metodą tradycyjną ze znanym kucharzem. Na warsztatach omówione zostaną również zagadnienia związane z RHD, MLO, sprzedażą bezpośrednią i systemami jakości żywności. Efektem operacji będzie rozpowszechnienie i promowanie postaw ekologicznych, zdrowego stylu życia oraz wpłynie na aktywizację i integrację mieszkańców wsi. </t>
  </si>
  <si>
    <t xml:space="preserve"> liczba warsztatów</t>
  </si>
  <si>
    <t>7</t>
  </si>
  <si>
    <t>Weekend na wsi</t>
  </si>
  <si>
    <t>Celem operacji jest szeroko pojęte wspieranie rozwoju obszarów wiejskich. Cel zostanie osiągnięty poprzez organizację II edycji wojewódzkiego konkursu agroturystycznego, organizację i przeprowadzenia szkolenia dla osób planujących rozpoczęcie działalności agroturystycznej oraz dla osób zainteresowanych sposobami promocji agroturystyki, a także wydanie publikacji/ albumu podsumowującego obie edycje konkursu. Efektem operacji będzie promocja wypoczynku na wsi oraz wzrost zapotrzebowania na obiekty agroturystyczne w regionie, co przełoży się stworzenie nowych miejsc pracy na obszarach wiejskich.</t>
  </si>
  <si>
    <t>mieszkańcy województwa łódzkiego prowadzący działalność agroturystyczną</t>
  </si>
  <si>
    <t>mieszkańcy województwa łódzkiego prowadzący działalność agroturystyczną i planujący prowadzić taką działalność</t>
  </si>
  <si>
    <t>Wyjazd do Rumunii na targi rolno-spożywcze</t>
  </si>
  <si>
    <t>Celem operacji jest nawiązanie współpracy na arenie międzynarodowej z instytucjami  rządowymi, samorządowymi i okołorolniczymi pod kątem nowego okresu programowania, a także wykorzystania instrumentów we wspólnej polityce rolnej dedykowanych m.in. ochronie środowiska i ekologii w rolnictwie oraz przeniesienie dobrych praktyk i wdrożenie ich na terenie województwa.</t>
  </si>
  <si>
    <t xml:space="preserve">mieszkańcy obszarów wiejskich województwa  łódzkiego, rolnicy, przedstawiciele jst </t>
  </si>
  <si>
    <t xml:space="preserve">90-051 Łódź, 
al. Piłsudskiego 8 </t>
  </si>
  <si>
    <t>Wyjazd studyjny dla strażaków z terenu Województwa Małopolskiego do Austrii</t>
  </si>
  <si>
    <t>przedstawiciele OSP i PSP z terenu Województwa Małopolskiego</t>
  </si>
  <si>
    <t xml:space="preserve">Wyjazd studyjny dla przedstawicieli lokalnych społeczności z terenu Województwa Małopolskiego </t>
  </si>
  <si>
    <t xml:space="preserve">przedstawiciele lokalnych społeczności </t>
  </si>
  <si>
    <t xml:space="preserve">Kampania promocyjna „WIEŚci z Mazowsza” </t>
  </si>
  <si>
    <t>identyfikacja i rozpowszechnianie przykładów operacji zrealizowanych w ramach priorytetów Programu Rozwoju Obszarów Wiejskich, ze szczególnym uwzględnieniem: promocji jakości życia na wsi; promocji wsi jako miejsca do życia i rozwoju zawodowego; planowania rozwoju lokalnego z uwzględnieniem potencjału ekonomicznego, społecznego  i środowiska danego obszaru; wykorzystania odnawialnych źródeł energii na obszarach wiejskich; przykłady dobrych praktyk dotyczących pozarolniczej działalności gospodarczej na obszarach wiejskich</t>
  </si>
  <si>
    <t xml:space="preserve">audycje na kanale YouTube, profil w mediach społecznościowych, płatne elementy promocji w mediach społecznościowych, audycje radiowe, promocja na regionalnych portalach internetowych  </t>
  </si>
  <si>
    <t>Audycje, programy, spoty w radio, telewizji i internecie</t>
  </si>
  <si>
    <t>minimum 10 maksimum 30</t>
  </si>
  <si>
    <t>mieszkańcy województwa mazowieckiego, w szczególności zainteresowani tematyką rolną oraz zagadnieniami z nimi związanymi, m.in. rolnicy, mieszkańcy obszarów wiejskich, władze samorządowe, organizacje rolnicze, beneficjenci i potencjalni beneficjenci środków UE</t>
  </si>
  <si>
    <t xml:space="preserve">Urząd Marszałkowski  Województwa Mazowieckiego w Warszawie </t>
  </si>
  <si>
    <t>ul. Jagiellońska 26, 03-719 Warszawa</t>
  </si>
  <si>
    <t>Słuchalność/oglądalność audycji, programów, spotów</t>
  </si>
  <si>
    <t>minimum            50 000 maksimum 500 000</t>
  </si>
  <si>
    <t>Fora internetowe, media 
społecznościowe itp.</t>
  </si>
  <si>
    <t>min.15 maksimum 43</t>
  </si>
  <si>
    <t>Unikalni użytkownicy forów internetowych, mediów społecznościowych itp.</t>
  </si>
  <si>
    <t>minimum        5 000 maksimum 20 000</t>
  </si>
  <si>
    <t xml:space="preserve">VI </t>
  </si>
  <si>
    <t>Konkurs na najaktywniejsze sołectwo</t>
  </si>
  <si>
    <t xml:space="preserve">pobudzenie aktywności lokalnej i nagrodzenie dobrych praktyk w zakresie rozwoju "małych ojczyzn" i wykorzystania funduszu sołeckiego </t>
  </si>
  <si>
    <t>konkurs z nagrodami</t>
  </si>
  <si>
    <t>Konkursy</t>
  </si>
  <si>
    <t>sołtysi, rolnicy z Mazowsza</t>
  </si>
  <si>
    <t>Uczestnicy konkursów</t>
  </si>
  <si>
    <t>minimum 10 maksimum 50</t>
  </si>
  <si>
    <t xml:space="preserve">Konkurs na najaktywniejszą liderkę wiejską w województwie mazowieckim </t>
  </si>
  <si>
    <t xml:space="preserve">popularyzacja dobrych praktyk w zakresie działalności kobiet na obszarach wiejskich </t>
  </si>
  <si>
    <t xml:space="preserve">liczba konkursów </t>
  </si>
  <si>
    <t>mieszkańcy obszarów wiejskich, liderki obszarów wiejskich Mazowsza</t>
  </si>
  <si>
    <t>minimum 10; maksimum 40</t>
  </si>
  <si>
    <t xml:space="preserve">Konkurs na najlepszą orkiestrę dętą Krajowej Sieci Obszarów Wiejskich w województwie mazowieckim </t>
  </si>
  <si>
    <t>popularyzacja dobrych praktyk w zakresie zachowania dziedzictwa kulturalnego poprzez kultywowanie tradycji pokoleniowej i rozwój działalności orkiestr dętych</t>
  </si>
  <si>
    <t xml:space="preserve">konkurs z nagrodami </t>
  </si>
  <si>
    <t>mieszkańcy Mazowsza, orkiestry dęte z Mazowsza, kapelmistrzowie</t>
  </si>
  <si>
    <t>minimum 200; maksimum 500</t>
  </si>
  <si>
    <t>Szkolenia/seminaria/inne formy szkoleniowe</t>
  </si>
  <si>
    <t>Uczestnicy szkoleń/seminariów/innych form szkoleniowych</t>
  </si>
  <si>
    <t>Konkurs dla Kół Gospodyń Wiejskich</t>
  </si>
  <si>
    <t xml:space="preserve"> promowanie i popularyzacja regionalnego dziedzictwa kulinarnego i kulturowego; budowanie więzi wśród lokalnej społeczności poprzez wspólne działania na rzecz rozwoju regionu; przykłady dobrych praktyk dotyczących pozarolniczej działalności gospodarczej na obszarach wiejskich </t>
  </si>
  <si>
    <t>mieszkańcy Mazowsza, członkowie KGW</t>
  </si>
  <si>
    <t>minimum 200; maksimum 1500</t>
  </si>
  <si>
    <t>Książka kucharska KGW</t>
  </si>
  <si>
    <t xml:space="preserve">rozpowszechnienie regionalnego dziedzictwa kulinarnego Mazowsza </t>
  </si>
  <si>
    <t xml:space="preserve">publikacja </t>
  </si>
  <si>
    <t xml:space="preserve">Tytuły publikacji wydanych w formie papierowej </t>
  </si>
  <si>
    <t>1 publikacja/ nakład: minimum 1000 maksimum 4000</t>
  </si>
  <si>
    <t xml:space="preserve">ogół społeczeństwa ze szczególnym uwzględnieniem mieszkańców obszarów wiejskich województwa mazowieckiego </t>
  </si>
  <si>
    <t xml:space="preserve">Mapa interaktywna projektów </t>
  </si>
  <si>
    <t xml:space="preserve">rozpowszechnienie informacji nt. projektów realizowanych z PROW 2014-2020 oraz w ramach Mazowieckiego Instrumentu Aktywizacji Sołectw (MIAS Mazowsze); przykłady dobrych praktyk dotyczących pozarolniczej działalności gospodarczej na obszarach wiejskich </t>
  </si>
  <si>
    <t xml:space="preserve">informacje i publikacje w internecie </t>
  </si>
  <si>
    <t xml:space="preserve">Tytuły publikacji wydawanych w formie elektronicznej </t>
  </si>
  <si>
    <t>ogół społeczeństwa ze szczególnym uwzględnieniem mieszkańców obszarów wiejskich województwa mazowieckiego; beneficjenci i potencjalni beneficjenci środków PROW 2014-2020</t>
  </si>
  <si>
    <t xml:space="preserve">Publikacja nt. serowarstwa </t>
  </si>
  <si>
    <t>wspieranie rozwoju przedsiębiorczości na obszarach wiejskich przez podnoszenie poziomu i umiejętności w zakresie małego przetwórstwa lokalnego na przykładzie przyzagrodowej sztuki serowarskiej; promocja produktu lokalnego i sprzedaży bezpośredniej</t>
  </si>
  <si>
    <t>Tytuły publikacji wydanych w formie papierowej</t>
  </si>
  <si>
    <t>1 publikacja/ nakład:             minimum 1000 maksimum 3000</t>
  </si>
  <si>
    <t xml:space="preserve">lokalna społeczność obszarów wiejskich Mazowsza, w tym rolnicy, rolnicy ekologiczni, rolnicy prowadzący działalność agroturystyczną, uczniowie szkół rolniczych, przedstawiciele samorządów i LGD </t>
  </si>
  <si>
    <t>Promocja sprzedaży bezpośredniej od producenta do klienta</t>
  </si>
  <si>
    <t xml:space="preserve">wsparcie dla producentów rolnych w zakresie zbytu produktów oraz  zmian/rozszerzenia form sprzedaży bezpośredniej; upowszechnianie wiedzy w zakresie tworzenia krótkich łańcuchów dostaw w sektorze rolno-spożywczym </t>
  </si>
  <si>
    <t>audycje na kanale YouTube, profil w mediach społecznościowych, płatne elementy promocji w mediach społecznościowych, audycje radiowe</t>
  </si>
  <si>
    <t>minimum 2 maksimum 5</t>
  </si>
  <si>
    <t>producenci rolni i mieszkańcy  Mazowsza</t>
  </si>
  <si>
    <t>minimum 5 maksimum 10</t>
  </si>
  <si>
    <t xml:space="preserve">minimum            25 000 maksimum 500 000 </t>
  </si>
  <si>
    <t xml:space="preserve">Tytuły publikacji wydanych w formie elektronicznej </t>
  </si>
  <si>
    <t>Materiały promocyjne - komplety (w tym produkty tradycyjne i regionalne)</t>
  </si>
  <si>
    <t>V</t>
  </si>
  <si>
    <t xml:space="preserve">Dobre praktyki na obszarach wiejskich </t>
  </si>
  <si>
    <t>gromadzenie dobrych praktyk w ramach m.in.: odnawialnych źródeł energii w tym biogazowni; dobre praktyki inteligentnych wiosek (smart villages)</t>
  </si>
  <si>
    <t xml:space="preserve">zagraniczny wyjazd studyjny </t>
  </si>
  <si>
    <t>Zagraniczne wyjazdy  studyjne</t>
  </si>
  <si>
    <t>minimum 1 maksimum 2</t>
  </si>
  <si>
    <t>partnerzy KSOW (w tym Lokalne Grupy Działania) i/lub przedstawiciele Wojewódzkiej Grupy Roboczej ds. KSOW z Mazowsza, przedstawiciele Samorządu Województwa Mazowieckiego</t>
  </si>
  <si>
    <t>Uczestnicy zagranicznych wyjazdów  studyjnych</t>
  </si>
  <si>
    <t>minimum 10 maksimum 40</t>
  </si>
  <si>
    <t>minimum 15 maksimum 30</t>
  </si>
  <si>
    <t xml:space="preserve">minimum            100 000 maksimum        1 000 000 </t>
  </si>
  <si>
    <t xml:space="preserve">Dobre praktyki w ramach Leadera </t>
  </si>
  <si>
    <t>identyfikacja i rozpowszechnianie przykładów operacji zrealizowanych w ramach podejścia Leader, ze szczególnym uwzględnieniem: promocji jakości życia na wsi; promocji wsi jako miejsca do życia i rozwoju zawodowego; planowania rozwoju lokalnego z uwzględnieniem potencjału ekonomicznego, społecznego  i środowiska danego obszaru</t>
  </si>
  <si>
    <t>film na kanale YouTube, profil w mediach społecznościowych, płatne elementy promocji w mediach społecznościowych</t>
  </si>
  <si>
    <t>mieszkańcy województwa mazowieckiego; beneficjenci i potencjalni beneficjenci środków UE</t>
  </si>
  <si>
    <t xml:space="preserve">Działalność informacyjno-szkoleniowa dla LGD </t>
  </si>
  <si>
    <t>operacja będzie dotyczyła: wdrażania inicjatywy LEADER w ramach PROW 2014-2020; podsumowania dotychczasowych postępów we wdrażaniu LSR, zobowiązań wynikających z umowy ramowej, spraw bieżących, zmian w przepisach dotyczących wdrażania inicjatywy LEADER</t>
  </si>
  <si>
    <t>spotkanie</t>
  </si>
  <si>
    <t>przedstawiciele LGD/prezesi LGD oraz Samorządu Województwa Mazowieckiego</t>
  </si>
  <si>
    <t>minimum 30 maksimum 70</t>
  </si>
  <si>
    <t>Spotkanie zespołu roboczego ds. PROW 2014-2020 przy Konwencie Marszałków RP</t>
  </si>
  <si>
    <t xml:space="preserve">koordynacja działań samorządów województw w zakresie realizacji PROW 2014-2020, w tym wymiana doświadczeń i informacji, uzgadnianie wspólnych stanowisk w tym obszarze, interpretacja przepisów, współpraca partnerska dotycząca rolnictwa i obszarów wiejskich </t>
  </si>
  <si>
    <t>przedstawiciele 16 województw, 
 Ministerstwa Rolnictwa i Rozwoju Wsi oraz Agencji Restrukturyzacji i Modernizacji Rolnictwa</t>
  </si>
  <si>
    <t>minimum 30 maksimum 60</t>
  </si>
  <si>
    <t>Materiały promocyjne (komplety)</t>
  </si>
  <si>
    <t>Wyjazd studyjny dla sołtysów - producentów rolnych i potencjalnych producentów rolnych</t>
  </si>
  <si>
    <t xml:space="preserve">wsparcie rozwoju przedsiębiorczości na obszarach wiejskich przez podnoszenie wiedzy i umiejętności  (odnawialne źródła energii, alternatywne źródła dochodu na wsi, inteligentne wioski); upowszechnienie wiedzy dotyczącej zarządzania projektami z zakresu rozwoju obszarów wiejskich  </t>
  </si>
  <si>
    <t>wyjazd studyjny - element towarzyszący konkursowi na najaktywniejsze sołectwo, promocja spółdzielczości na obszarach wiejskich</t>
  </si>
  <si>
    <t>Krajowe wyjazdy  studyjne</t>
  </si>
  <si>
    <t>sołtysi, rolnicy z Mazowsza, przedstawiciele jst</t>
  </si>
  <si>
    <t>Uczestnicy krajowych wyjazdów  studyjnych</t>
  </si>
  <si>
    <t>minimum 15 maksimum 50</t>
  </si>
  <si>
    <t xml:space="preserve">audycje na kanale YouTube, profil w mediach społecznościowych, płatne elementy promocji w mediach społecznościowych, audycje radiowe                         </t>
  </si>
  <si>
    <t>minimum 8 maksimum 12</t>
  </si>
  <si>
    <t>Zał. 1 do uchwały 3/2021 WGR DS. KSOW</t>
  </si>
  <si>
    <t>Lp.</t>
  </si>
  <si>
    <t>6</t>
  </si>
  <si>
    <t>Szkolenia i działania na rzecz tworzenia sieci kontaktów dla Lokalnych Grup Działania (LGD), w tym zapewnienie pomocy technicznej w zakresie współpracy międzyterytorialnej</t>
  </si>
  <si>
    <t>Szkolenie, spotkanie, warsztat, seminarium - wg potrzeb zgłaszanych przez LGD</t>
  </si>
  <si>
    <t xml:space="preserve">liczba szkoleń / spotkań </t>
  </si>
  <si>
    <t>Przedstawiciele LGD i jednostki regionalnej KSOW województwa opolskiego</t>
  </si>
  <si>
    <t>-</t>
  </si>
  <si>
    <t>Urząd Marszałkowski Województwa Opolskiego</t>
  </si>
  <si>
    <t>ul. Piastowska 14, 45-082 Opole</t>
  </si>
  <si>
    <t>liczba uczestników szkoleń</t>
  </si>
  <si>
    <r>
      <rPr>
        <b/>
        <sz val="10"/>
        <rFont val="Calibri"/>
        <family val="2"/>
        <charset val="238"/>
        <scheme val="minor"/>
      </rPr>
      <t xml:space="preserve">CEL: </t>
    </r>
    <r>
      <rPr>
        <sz val="10"/>
        <rFont val="Calibri"/>
        <family val="2"/>
        <charset val="238"/>
        <scheme val="minor"/>
      </rPr>
      <t xml:space="preserve">Wsparcie LGD w zakresie poszukiwania partnerów do współpracy międzyterytorialnej oraz podniesienie kompetencji w zakresie wykonywania przez nie zadań, związanych z wdrażaniem strategii rozwoju lokalnego; </t>
    </r>
    <r>
      <rPr>
        <b/>
        <sz val="10"/>
        <rFont val="Calibri"/>
        <family val="2"/>
        <charset val="238"/>
        <scheme val="minor"/>
      </rPr>
      <t>PRZEDMIOT:</t>
    </r>
    <r>
      <rPr>
        <sz val="10"/>
        <rFont val="Calibri"/>
        <family val="2"/>
        <charset val="238"/>
        <scheme val="minor"/>
      </rPr>
      <t xml:space="preserve"> organizacja szkoleń, spotkań, warsztatów, seminariów etc - wg potrzeb zgłaszanych przez LGD; </t>
    </r>
    <r>
      <rPr>
        <b/>
        <sz val="10"/>
        <rFont val="Calibri"/>
        <family val="2"/>
        <charset val="238"/>
        <scheme val="minor"/>
      </rPr>
      <t>TEMAT</t>
    </r>
    <r>
      <rPr>
        <sz val="10"/>
        <rFont val="Calibri"/>
        <family val="2"/>
        <charset val="238"/>
        <scheme val="minor"/>
      </rPr>
      <t xml:space="preserve"> 1: Aktywizacja mieszkańców obszarów wiejskich w celu tworzenia partnerstw na rzecz realizacji projektów nakierowanych na rozwój tych obszarów, w skład których wchodzą przedstawiciele sektora publicznego, sektora prywatnego oraz organizacji pozarządowych; 2. Wspieranie tworzenia sieci współpracy partnerskiej dotyczącej rolnictwa i obszarów wiejskich przez podnoszenie poziomu wiedzy w tym zakresie; 3. Upowszechnianie wiedzy w zakresie planowania rozwoju lokalnego z uwzględnieniem potencjału ekonomicznego, społecznego i środowiskowego danego obszaru</t>
    </r>
  </si>
  <si>
    <t>49</t>
  </si>
  <si>
    <t>Smacznie po nowemu, zdrowo po staremu - czyli mój SPK - BOX</t>
  </si>
  <si>
    <r>
      <rPr>
        <b/>
        <sz val="10"/>
        <rFont val="Calibri"/>
        <family val="2"/>
        <charset val="238"/>
        <scheme val="minor"/>
      </rPr>
      <t>CEL:</t>
    </r>
    <r>
      <rPr>
        <sz val="10"/>
        <rFont val="Calibri"/>
        <family val="2"/>
        <charset val="238"/>
        <scheme val="minor"/>
      </rPr>
      <t xml:space="preserve"> zachowanie i wypromowanie kulinarnych walorów województwa opolskiego na obszarach wiejskich. Wyeksponowana zostanie kultura z jej różnorodnością i dziedzictwem lokalnych społeczności. Operacja zmierza do propagowania i promowania postaw ekologicznych, zdrowego stylu życia oraz wpłynie na aktywizację i integrację mieszkańców wsi. </t>
    </r>
    <r>
      <rPr>
        <b/>
        <sz val="10"/>
        <rFont val="Calibri"/>
        <family val="2"/>
        <charset val="238"/>
        <scheme val="minor"/>
      </rPr>
      <t>PRZEDMIOT:</t>
    </r>
    <r>
      <rPr>
        <sz val="10"/>
        <rFont val="Calibri"/>
        <family val="2"/>
        <charset val="238"/>
        <scheme val="minor"/>
      </rPr>
      <t xml:space="preserve"> organizacja warsztatów kulinarnych dla dzieci i młodzieży z województwa opolskiego, które przybliżą odbiorcom wiedzę na temat produktów lokalnych i tradycyjnych z regionu, tradycji kulinarnych oraz zdrowego trybu życia i działań proekologicznych wpływających na poprawę jakości życia mieszkańców i wizerunku wsi.  </t>
    </r>
    <r>
      <rPr>
        <b/>
        <sz val="10"/>
        <rFont val="Calibri"/>
        <family val="2"/>
        <charset val="238"/>
        <scheme val="minor"/>
      </rPr>
      <t>TEMAT:</t>
    </r>
    <r>
      <rPr>
        <sz val="10"/>
        <rFont val="Calibri"/>
        <family val="2"/>
        <charset val="238"/>
        <scheme val="minor"/>
      </rPr>
      <t xml:space="preserve"> 1. Promocja jakości życia na wsi lub promocja wsi jako miejsca do życia i rozwoju zawodowego. 2. Upowszechnianie wiedzy w zakresie planowania rozwoju lokalnego z uwzględnieniem potencjału ekonomicznego, społecznego i środowiskowego danego obszaru. </t>
    </r>
  </si>
  <si>
    <t xml:space="preserve">szkolenie / seminarium / warsztat / spotkanie </t>
  </si>
  <si>
    <t>liczba warsztatów</t>
  </si>
  <si>
    <t>Dzieci i młodzież z województwa opolskiego oraz ich opiekunowie</t>
  </si>
  <si>
    <t>I - IV</t>
  </si>
  <si>
    <t>liczba uczestników warsztatów</t>
  </si>
  <si>
    <t xml:space="preserve">Opolska wieś atrakcyjnym miejscem do życia i rozwoju </t>
  </si>
  <si>
    <r>
      <rPr>
        <b/>
        <sz val="10"/>
        <rFont val="Calibri"/>
        <family val="2"/>
        <charset val="238"/>
        <scheme val="minor"/>
      </rPr>
      <t>CEL:</t>
    </r>
    <r>
      <rPr>
        <sz val="10"/>
        <rFont val="Calibri"/>
        <family val="2"/>
        <charset val="238"/>
        <scheme val="minor"/>
      </rPr>
      <t xml:space="preserve"> aktywizacja mieszkańców obszarów wiejskich oraz promocja regionu jako miejsca, w którym warto żyć i rozwijać się zawodowo poprzez wymianę wiedzy i doświadczeń w tym zakresie, zachowanie i promocję  dziedzictwa kulturowego i kulinarnego, wspieranie oddolnych inicjatyw społecznych (idea odnowy wsi) celem wzmacniania tożsamości miejscowości, promocję żywności wysokiej jakości (produktów lokalnych, tradycyjnych i regionalnych) i tradycji kulturowych, w tym kulinarnych regionu. </t>
    </r>
    <r>
      <rPr>
        <b/>
        <sz val="10"/>
        <rFont val="Calibri"/>
        <family val="2"/>
        <charset val="238"/>
        <scheme val="minor"/>
      </rPr>
      <t>PRZEDMIOT:</t>
    </r>
    <r>
      <rPr>
        <sz val="10"/>
        <rFont val="Calibri"/>
        <family val="2"/>
        <charset val="238"/>
        <scheme val="minor"/>
      </rPr>
      <t xml:space="preserve"> W ramach operacji planuje się wydanie publikacji promujących dziedzictwo kulinarne i produkty tradycyjne regionu oraz odnowę wsi. . Celem wyłonienia i promocji najlepszych wzorców działania z zakresu odnowy wsi zrealizowany zostanie Konkurs Piękna Wieś Opolska, gdzie przewiduje się nagrody finansowe dla laureatów i wyróżnionych, zgodnie z regulaminem konkursu.. </t>
    </r>
    <r>
      <rPr>
        <b/>
        <sz val="10"/>
        <rFont val="Calibri"/>
        <family val="2"/>
        <charset val="238"/>
        <scheme val="minor"/>
      </rPr>
      <t>TEMAT</t>
    </r>
    <r>
      <rPr>
        <sz val="10"/>
        <rFont val="Calibri"/>
        <family val="2"/>
        <charset val="238"/>
        <scheme val="minor"/>
      </rPr>
      <t>: 1. Aktywizacja obszarów wiejskich w celu tworzenia partnerstw na rzecz realizacji projektów nakierowanych na rozwój tych obszarów, w skład których wchodzą przedstawiciele sektora publicznego, sektora prywatnego oraz organizacji pozarządowych. 2. Promocja jakości życia na wsi lub promocja wsi jako miejsca do życia i rozwoju zawodowego. 3. Upowszechnianie wiedzy w zakresie tworzenia krótkich łańcuchów dostaw. 4. Upowszechnianie wiedzy w zakresie systemów jakości żywności.</t>
    </r>
  </si>
  <si>
    <t>Mieszkańcy województwa opolskiego, w tym m.in. przedstawiciele: samorządu wojewódzkiego i gminnego, sołectw - w tym uczestniczących w Programie Odnowy Wsi, instytucji okołorolniczych, Sieci Dziedzictwo Kulinarne Opolskie, twórcy ludowi, producenci rolni, produktów lokalnych i tradycyjnych, przedsiębiorcy prowadzący dostawy bezpośrednie, sprzedaż bezpośrednią, działalność marginalną, lokalną i ograniczoną, rolnicy prowadzący rolniczy handel detaliczny, gospodarstwa agroturystyczne, koła gospodyń wiejskich, grupy folklorystyczne</t>
  </si>
  <si>
    <t>publikacja / materiał drukowany</t>
  </si>
  <si>
    <t>liczba tytułów publikacji / materiałów drukowanych</t>
  </si>
  <si>
    <t>Opolskie ze smakiem</t>
  </si>
  <si>
    <r>
      <rPr>
        <b/>
        <sz val="10"/>
        <rFont val="Calibri"/>
        <family val="2"/>
        <charset val="238"/>
        <scheme val="minor"/>
      </rPr>
      <t>CEL:</t>
    </r>
    <r>
      <rPr>
        <sz val="10"/>
        <rFont val="Calibri"/>
        <family val="2"/>
        <charset val="238"/>
        <scheme val="minor"/>
      </rPr>
      <t xml:space="preserve"> wspieranie działań służących nawiązywaniu współpracy regionalnych producentów żywności z restauratorami, ułatwianie tworzenia oraz funkcjonowania sieci kontaktów partnerskich, upowszechnianie wiedzy w zakresie tworzenia krótkich łańcuchów dostaw oraz dziedzictwa kulinarnego regionu. </t>
    </r>
    <r>
      <rPr>
        <b/>
        <sz val="10"/>
        <rFont val="Calibri"/>
        <family val="2"/>
        <charset val="238"/>
        <scheme val="minor"/>
      </rPr>
      <t>PRZEDMIOT:</t>
    </r>
    <r>
      <rPr>
        <sz val="10"/>
        <rFont val="Calibri"/>
        <family val="2"/>
        <charset val="238"/>
        <scheme val="minor"/>
      </rPr>
      <t xml:space="preserve"> Operacja zrealizowana będzie poprzez organizację konferencji inaugurującej inicjatywę pn.  Opolskie ze smakiem, której nadrzędnym celem jest upowszechnianie wiedzy nt. produktów tradycyjnych regionu m.in. w opolskich restauracjach i nakłonienie producentów produktów i restauratorów do podjęcia kooperacji w zakresie ich sprzedaży. </t>
    </r>
    <r>
      <rPr>
        <b/>
        <sz val="10"/>
        <rFont val="Calibri"/>
        <family val="2"/>
        <charset val="238"/>
        <scheme val="minor"/>
      </rPr>
      <t>TEMAT:</t>
    </r>
    <r>
      <rPr>
        <sz val="10"/>
        <rFont val="Calibri"/>
        <family val="2"/>
        <charset val="238"/>
        <scheme val="minor"/>
      </rPr>
      <t xml:space="preserve"> Upowszechnianie wiedzy w zakresie tworzenia krótkich łańcuchów dostaw.</t>
    </r>
  </si>
  <si>
    <t>konferencja / kongres</t>
  </si>
  <si>
    <t>przedstawiciele samorządu, regionalni producenci żywności, lokalni restauratorzy , przedstawiciele kół gospodyń wiejskich,  inne podmioty upowszechniające dziedzictwo kulinarne</t>
  </si>
  <si>
    <t>"Opolskie - aktywnie i smacznie"</t>
  </si>
  <si>
    <r>
      <t>CEL:</t>
    </r>
    <r>
      <rPr>
        <sz val="10"/>
        <rFont val="Calibri"/>
        <family val="2"/>
        <charset val="238"/>
        <scheme val="minor"/>
      </rPr>
      <t xml:space="preserve"> promocja obszarów wiejskich województwa opolskiego poprzez m.in. prezentację potencjału opolskiej marki konnej oraz dziedzictwa kulinarnego Opolszczyzny, oferty usługowej opolskich gospodarstw agroturystycznych, przedsiębiorców w zakresie turystyki, sportu i rekreacji, a także innych form pozwalających na rozwój gospodarczy terenów wiejskich. Operacja przyczyni się do promowania lokalnych produktów żywieniowych, zdrowego stylu życia i aktywnego wypoczynku oraz pogłębienia wiedzy potencjalnych turystów o możliwościach uprawiania turystyki konnej na Śląsku Opolskim.</t>
    </r>
    <r>
      <rPr>
        <b/>
        <sz val="10"/>
        <rFont val="Calibri"/>
        <family val="2"/>
        <charset val="238"/>
        <scheme val="minor"/>
      </rPr>
      <t xml:space="preserve"> PRZEDMIOT:</t>
    </r>
    <r>
      <rPr>
        <sz val="10"/>
        <rFont val="Calibri"/>
        <family val="2"/>
        <charset val="238"/>
        <scheme val="minor"/>
      </rPr>
      <t xml:space="preserve"> realizacja filmowych spotów informacyjnych związanych z promocją  dziedzictwa kulinarnego, turystyki konnej, popularyzacją agroturystyki, turystyki wiejskiej, czynnego wypoczynku na obszarach wiejskich, co wpłynie na zmianę postrzegania opolskiej wsi, jej dorobku i wpływu na wiele gałęzi gospodarki.</t>
    </r>
    <r>
      <rPr>
        <b/>
        <sz val="10"/>
        <rFont val="Calibri"/>
        <family val="2"/>
        <charset val="238"/>
        <scheme val="minor"/>
      </rPr>
      <t xml:space="preserve"> TEMAT:</t>
    </r>
    <r>
      <rPr>
        <sz val="10"/>
        <rFont val="Calibri"/>
        <family val="2"/>
        <charset val="238"/>
        <scheme val="minor"/>
      </rPr>
      <t xml:space="preserve"> promocja jakości życia na wsi lub promocja wsi jako miejsca do życia i rozwoju zawodowego. </t>
    </r>
  </si>
  <si>
    <t xml:space="preserve">Informacje i publikacje w internecie </t>
  </si>
  <si>
    <t xml:space="preserve">liczba informacji </t>
  </si>
  <si>
    <t>mieszkańcy województwa, turyści krajowi i zagraniczni poszukujący ofert spędzenia wolnego czasu poza miejscem zamieszkania</t>
  </si>
  <si>
    <t>Dobre praktyki PROW 2014-2020 inspiracją do rozwoju</t>
  </si>
  <si>
    <t xml:space="preserve">CEL: upowszechnianie efektów realizacji w woj opolskim operacji ze środków PROW 2014-2020, które stanowić mogą dobrą praktykę i inspirację dla innych podmiotów działających na rzecz rozwoju obszarów wiejskich. PRZEDMIOT: wydanie publikacji promującej efekty realizacji PROW 2014-2020 w woj. opolskim. TEMAT: 1. Wspieranie rozwoju przedsiębiorczości na obszarach wiejskich przez podnoszenie poziomu wiedzy i umiejętności w obszarze małego przetwórstwa lokalnego lub w obszarze rozwoju zielonej gospodarki, w tym tworzenie nowych miejsc pracy. 2. Wspieranie rozwoju przedsiębiorczości na obszarach wiejskich przez podnoszenie poziomu wiedzy i umiejętności w obszarach innych niż wskazane w temacie nr 1. 3. Promocja jakości życia na wsi lub promocja wsi jako miejsca do życia i rozwoju zawodowego. </t>
  </si>
  <si>
    <t xml:space="preserve">mieszkańcy województwa opolskiego, obecni i potencjalni beneficjenci PROW 2014-2020, których działalność wpływa pozytywnie na rozwój obszarów wiejskich regionu </t>
  </si>
  <si>
    <t xml:space="preserve">Szkolenia i działania na rzecz tworzenia sieci kontaktów dla Lokalnych Grup Działania </t>
  </si>
  <si>
    <r>
      <rPr>
        <b/>
        <sz val="10"/>
        <rFont val="Calibri"/>
        <family val="2"/>
        <charset val="238"/>
        <scheme val="minor"/>
      </rPr>
      <t>CEL:</t>
    </r>
    <r>
      <rPr>
        <sz val="10"/>
        <rFont val="Calibri"/>
        <family val="2"/>
        <charset val="238"/>
        <scheme val="minor"/>
      </rPr>
      <t xml:space="preserve"> Wsparcie LGD w zakresie poszukiwania partnerów do współpracy międzyterytorialnej oraz podniesienie kompetencji w zakresie wykonywania przez nie zadań, w tym związanych z wdrażaniem strategii rozwoju lokalnego. </t>
    </r>
    <r>
      <rPr>
        <b/>
        <sz val="10"/>
        <rFont val="Calibri"/>
        <family val="2"/>
        <charset val="238"/>
        <scheme val="minor"/>
      </rPr>
      <t>PRZEDMIOT:</t>
    </r>
    <r>
      <rPr>
        <sz val="10"/>
        <rFont val="Calibri"/>
        <family val="2"/>
        <charset val="238"/>
        <scheme val="minor"/>
      </rPr>
      <t xml:space="preserve"> organizacja szkoleń, spotkań, warsztatów, seminariów etc - wg potrzeb zgłaszanych przez LGD; </t>
    </r>
    <r>
      <rPr>
        <b/>
        <sz val="10"/>
        <rFont val="Calibri"/>
        <family val="2"/>
        <charset val="238"/>
        <scheme val="minor"/>
      </rPr>
      <t>TEMAT</t>
    </r>
    <r>
      <rPr>
        <sz val="10"/>
        <rFont val="Calibri"/>
        <family val="2"/>
        <charset val="238"/>
        <scheme val="minor"/>
      </rPr>
      <t xml:space="preserve"> 1: Aktywizacja mieszkańców obszarów wiejskich w celu tworzenia partnerstw na rzecz realizacji projektów nakierowanych na rozwój tych obszarów, w skład których wchodzą przedstawiciele sektora publicznego, sektora prywatnego oraz organizacji pozarządowych. 2. Wspieranie tworzenia sieci współpracy partnerskiej dotyczącej rolnictwa i obszarów wiejskich przez podnoszenie poziomu wiedzy w tym zakresie. 3. Wspieranie tworzenia sieci współpracy partnerskiej dotyczącej rolnictwa i obszarów wiejskich przez podnoszenie poziomu wiedzy w tym zakresie. 4. Upowszechnianie wiedzy w zakresie planowania rozwoju lokalnego z uwzględnieniem potencjału ekonomicznego, społecznego i środowiskowego danego obszaru</t>
    </r>
  </si>
  <si>
    <t xml:space="preserve">Opolskie rolnictwo kluczową wartością regionu </t>
  </si>
  <si>
    <r>
      <rPr>
        <b/>
        <sz val="10"/>
        <rFont val="Calibri"/>
        <family val="2"/>
        <charset val="238"/>
        <scheme val="minor"/>
      </rPr>
      <t>CEL:</t>
    </r>
    <r>
      <rPr>
        <sz val="10"/>
        <rFont val="Calibri"/>
        <family val="2"/>
        <charset val="238"/>
        <scheme val="minor"/>
      </rPr>
      <t xml:space="preserve"> zapewnienie wymiany wiedzy i doświadczeń podmiotów działających na rzecz rolnictwa, utworzenie płaszczyzny ułatwiającej współpracę, umożliwienie przeprowadzenia dyskusji, wymiany poglądów i wypracowania rozwiązań. </t>
    </r>
    <r>
      <rPr>
        <b/>
        <sz val="10"/>
        <rFont val="Calibri"/>
        <family val="2"/>
        <charset val="238"/>
        <scheme val="minor"/>
      </rPr>
      <t xml:space="preserve">PRZEDMIOT: </t>
    </r>
    <r>
      <rPr>
        <sz val="10"/>
        <rFont val="Calibri"/>
        <family val="2"/>
        <charset val="238"/>
        <scheme val="minor"/>
      </rPr>
      <t xml:space="preserve">organizacja konferencji. </t>
    </r>
    <r>
      <rPr>
        <b/>
        <sz val="10"/>
        <rFont val="Calibri"/>
        <family val="2"/>
        <charset val="238"/>
        <scheme val="minor"/>
      </rPr>
      <t>TEMAT:</t>
    </r>
    <r>
      <rPr>
        <sz val="10"/>
        <rFont val="Calibri"/>
        <family val="2"/>
        <charset val="238"/>
        <scheme val="minor"/>
      </rPr>
      <t xml:space="preserve"> 1. Upowszechnianie wiedzy w zakresie tworzenia krótkich łańcuchów dostaw. 2. Upowszechnianie wiedzy w zakresie systemów jakości żywości. 3. Upowszechnianie wiedzy w zakresie optymalizacji wykorzystywania przez mieszkańców obszarów wiejskich zasobów środowiska naturalnego. 4. Upowszechnianie wiedzy w zakresie dotyczącym zachowania różnorodności genetycznej roślin lub zwierząt. </t>
    </r>
  </si>
  <si>
    <t xml:space="preserve">rolnicy z terenu województwa opolskiego i regionów współpracujących, przedstawiciele organizacji rolniczych regionu mający wpływ na rozwój rolnictwa </t>
  </si>
  <si>
    <t xml:space="preserve">liczba uczestników konferencji </t>
  </si>
  <si>
    <t>Opolska wieś atrakcyjnym miejscem do życia i rozwoju</t>
  </si>
  <si>
    <r>
      <rPr>
        <b/>
        <sz val="10"/>
        <rFont val="Calibri"/>
        <family val="2"/>
        <charset val="238"/>
        <scheme val="minor"/>
      </rPr>
      <t>CEL:</t>
    </r>
    <r>
      <rPr>
        <sz val="10"/>
        <rFont val="Calibri"/>
        <family val="2"/>
        <charset val="238"/>
        <scheme val="minor"/>
      </rPr>
      <t xml:space="preserve"> aktywizacja mieszkańców obszarów wiejskich oraz promocja regionu jako miejsca, w którym warto żyć i rozwijać się zawodowo poprzez wymianę wiedzy i doświadczeń w tym zakresie, zachowanie i promocję  dziedzictwa kulturowego i kulinarnego, wspieranie oddolnych inicjatyw społecznych (idea odnowy wsi) celem wzmacniania tożsamości miejscowości, promocję żywności wysokiej jakości (produktów lokalnych, tradycyjnych i regionalnych) i tradycji kulturowych, w tym kulinarnych regionu. </t>
    </r>
    <r>
      <rPr>
        <b/>
        <sz val="10"/>
        <rFont val="Calibri"/>
        <family val="2"/>
        <charset val="238"/>
        <scheme val="minor"/>
      </rPr>
      <t>PRZEDMIOT:</t>
    </r>
    <r>
      <rPr>
        <sz val="10"/>
        <rFont val="Calibri"/>
        <family val="2"/>
        <charset val="238"/>
        <scheme val="minor"/>
      </rPr>
      <t xml:space="preserve"> W ramach operacji planuje się organizację: imprezy plenerowej, stoiska wystawienniczego na imprezie plenerowej, stoiska wystawienniczego na targach o zasięgu co najmniej regionalnym oraz wydanie publikacji promującej ideę oddolnej odnowy wsi. </t>
    </r>
    <r>
      <rPr>
        <b/>
        <sz val="10"/>
        <rFont val="Calibri"/>
        <family val="2"/>
        <charset val="238"/>
        <scheme val="minor"/>
      </rPr>
      <t>TEMAT:</t>
    </r>
    <r>
      <rPr>
        <sz val="10"/>
        <rFont val="Calibri"/>
        <family val="2"/>
        <charset val="238"/>
        <scheme val="minor"/>
      </rPr>
      <t xml:space="preserve"> 1. Aktywizacja obszarów wiejskich w celu tworzenia partnerstw na rzecz realizacji projektów nakierowanych na rozwój tych obszarów, w skład których wchodzą przedstawiciele sektora publicznego, sektora prywatnego oraz organizacji pozarządowych. 2. Promocja jakości życia na wsi lub promocja wsi jako miejsca do życia i rozwoju zawodowego. 3. Upowszechnianie wiedzy w zakresie tworzenia krótkich łańcuchów dostaw. 4. Upowszechnianie wiedzy w zakresie systemów jakości żywności.</t>
    </r>
  </si>
  <si>
    <t xml:space="preserve">impreza plenerowa </t>
  </si>
  <si>
    <t>stoisko wystawiennicze na imprezie plenerowej</t>
  </si>
  <si>
    <t xml:space="preserve">liczba stoisk na imprezie plenerowej </t>
  </si>
  <si>
    <t xml:space="preserve">stoisko wystawiennicze na targach </t>
  </si>
  <si>
    <t>liczba stoisk wystawienniczych na targach</t>
  </si>
  <si>
    <t>liczba tytułów publikacji</t>
  </si>
  <si>
    <t>Prezentacja osiągnięć i promocja opolskiego dziedzictwa kulturowego i kulinarnego w kraju i za granicą</t>
  </si>
  <si>
    <r>
      <rPr>
        <b/>
        <sz val="10"/>
        <rFont val="Calibri"/>
        <family val="2"/>
        <charset val="238"/>
        <scheme val="minor"/>
      </rPr>
      <t xml:space="preserve">CEL: </t>
    </r>
    <r>
      <rPr>
        <sz val="10"/>
        <rFont val="Calibri"/>
        <family val="2"/>
        <charset val="238"/>
        <scheme val="minor"/>
      </rPr>
      <t xml:space="preserve">zachowanie i wypromowanie kulinarnych walorów województwa opolskiego, wyeksponowanie kultury z jej różnorodnością i dziedzictwem lokalnych społeczności. </t>
    </r>
    <r>
      <rPr>
        <b/>
        <sz val="10"/>
        <rFont val="Calibri"/>
        <family val="2"/>
        <charset val="238"/>
        <scheme val="minor"/>
      </rPr>
      <t>PRZEDMIOT:</t>
    </r>
    <r>
      <rPr>
        <sz val="10"/>
        <rFont val="Calibri"/>
        <family val="2"/>
        <charset val="238"/>
        <scheme val="minor"/>
      </rPr>
      <t xml:space="preserve"> organizacja stoisk wystawienniczych podczas imprez plenerowych / targów  - regionalnych i / lub zagranicznych. </t>
    </r>
    <r>
      <rPr>
        <b/>
        <sz val="10"/>
        <rFont val="Calibri"/>
        <family val="2"/>
        <charset val="238"/>
        <scheme val="minor"/>
      </rPr>
      <t>TEMAT:</t>
    </r>
    <r>
      <rPr>
        <sz val="10"/>
        <rFont val="Calibri"/>
        <family val="2"/>
        <charset val="238"/>
        <scheme val="minor"/>
      </rPr>
      <t xml:space="preserve"> 1. Promocja jakości życia na wsi lub promocja wsi jako miejsca do życia i rozwoju zawodowego.</t>
    </r>
  </si>
  <si>
    <t xml:space="preserve">stoisko wystawiennicze na imprezie plenerowej / targach  </t>
  </si>
  <si>
    <t xml:space="preserve">liczba stoisk wystawienniczych </t>
  </si>
  <si>
    <t xml:space="preserve">mieszkańcy województwa opolskiego, turyści, w tym zagraniczni odwiedzający imprezy plenerowe </t>
  </si>
  <si>
    <t>Opolskie aktywnie -  na rowery</t>
  </si>
  <si>
    <t>mieszkańcy województwa, turyści krajowi i zagraniczni, pasjonaci poszukujący ofert związanych z aktywnym spędzeniem wolnego czasu poza miejscem zamieszkania</t>
  </si>
  <si>
    <t>Publikacja gromadząca przykłady operacji realizowanych w ramach Programu Rozwoju Obszarów Wiejskich 2014-2020 w województwie podkarpackim</t>
  </si>
  <si>
    <t xml:space="preserve">Celem operacji jest zgromadzenie w ramach publikacji oraz upowszechnianie operacji zrealizowanych w ramach Programu Rozwoju Obszarów Wiejskich w województwie podkarpackim, realizujących poszczególne priorytety programu. Publikacja przyczyni się do zidentyfikowania i upowszechnienia przykładów operacji, które realizują priorytety PROW. </t>
  </si>
  <si>
    <t>szt. 1</t>
  </si>
  <si>
    <t>Ogół społeczeństwa</t>
  </si>
  <si>
    <t>Urząd Marszałkowski Województwa Podkarpackiego</t>
  </si>
  <si>
    <t>Al. Łukasza Cieplińskiego 4,              35-010 Rzeszów</t>
  </si>
  <si>
    <t>Program telewizyjny promujące przykłady operacji realizujących poszczególne priorytety PROW 2014-2020</t>
  </si>
  <si>
    <t>Celem operacji jest dotarcie do jak największej liczby odbiorców w celu zaprezentowania przykładów operacji  zrealizowanych w ramach PROW 2014- 2020 i realizujących  priorytety tego programu zgromadzonych w formie programu telewizyjnego. Program przedstawiał będzie przykłady operacji  z terenu województwa podkarpackiego. Dzięki temu działaniu odbiorcy Programu będą mieć możliwość zapoznania się z rozwiązaniami, które zostały w ostatnim okresie zrealizowane i możliwe są do stosowania i korzystnie wpływają na rozwój obszarów wiejskich.</t>
  </si>
  <si>
    <t>program telewizyjny</t>
  </si>
  <si>
    <t>liczba programów</t>
  </si>
  <si>
    <t>Szkolenie dla Lokalnych Grup Działania</t>
  </si>
  <si>
    <t>Celem operacji jest wsparcie lokalnych grup działania w zakresie wykonywanych przez nie zadań, związanych z realizacja Lokalnych Strategii Rozwoju szczególności doradztwa na rzecz potencjalnych wnioskodawców i prowadzenia oceny operacji.</t>
  </si>
  <si>
    <t>Lokalne Grupy Działania</t>
  </si>
  <si>
    <t>EKOGALA - międzynarodowe targi produktów i żywności wysokiej jakości</t>
  </si>
  <si>
    <t>Celem targów jest  promocja produktów i żywności wysokiej jakości, tj. produktów ekologicznych oraz wpisanych na listę Ministra Rolnictwa i Rozwoju Wsi. Targi to doskonała okazja do nawiązywania kontaktów handlowych pomiędzy wytwórcami i dystrybutorami żywności oraz produktów ekologicznych, zapoznania się z nowymi trendami i technologiami w branży oraz wzajemną wymianą doświadczeń.</t>
  </si>
  <si>
    <t>Stoiska wystawiennicze w formie online.</t>
  </si>
  <si>
    <t>liczba wystaw</t>
  </si>
  <si>
    <t>Ogół społeczeństwa, wytwórcy oraz podmioty zainteresowane produktem ekologicznym i tradycyjnym.</t>
  </si>
  <si>
    <t>Zaprojektowanie i wykonanie strony internetowej wraz z zintegrowanym systemem rejestracji: ekogala.eu</t>
  </si>
  <si>
    <t xml:space="preserve">Celem operacji jest  przygotowanie strony internetowej wraz z możliwością rejestrowania na potrzeby realizacji operacji pn. EKOGAL międzynarodowe targi produktów i żywności wysokiej jakości. Celem targów jest  promocja produktów i żywności wysokiej jakości oraz agroturystki, turystki wiejskiej oraz zagród edukacyjnych. </t>
  </si>
  <si>
    <t xml:space="preserve">Forma realizacji operacji: strona internetowa </t>
  </si>
  <si>
    <t>liczba stron</t>
  </si>
  <si>
    <t>Dożynki Prezydenckie</t>
  </si>
  <si>
    <t>Celem operacji jest aktywizacja mieszkańców wsi, poprzez zaangażowanie w działania służące podtrzymaniu tradycji związanej z obrzędem Święta Plonów, mocno zakorzenionego w polskiej tradycji oraz będącego zwieńczeniem rolniczego trudu. Ponadto operacja ta służyć będzie ukazaniu dorobku podkarpackiego rolnictwa szczególnie w obszarze dziedzictwa kulturowego i kulinarnego.</t>
  </si>
  <si>
    <t>Forma realizowanej operacji: udział w wystawie</t>
  </si>
  <si>
    <t>Konkurs  "Najlepsza Pasieka Podkarpacia 2020"</t>
  </si>
  <si>
    <t>Celem operacji jest promocja pszczelarstwa jako jednego z atutów naszego regionu, odznaczającego się  wielką popularnością, tradycyjnym prowadzeniem gospodarki  pasiecznej oraz ogromnym zaangażowaniem pszczelarzy w pozyskiwanie  różnych gatunków  miodów najwyższej jakości, które są szansą na pokazanie tożsamości regionu i zachowanie dziedzictwa  kulinarnego.</t>
  </si>
  <si>
    <t>Formy realizowanej operacji to: konkurs, ogłoszenie o konkursie, audycja radiowa.</t>
  </si>
  <si>
    <t>Ogół społeczeństwa, wytwórcy oraz podmioty zainteresowane produktami pszczelimi i miodem oraz produkcją pasieczną</t>
  </si>
  <si>
    <t xml:space="preserve">III/IV </t>
  </si>
  <si>
    <t>Konkursy dla dzieci przedszkolnych, uczniów, przedszkoli i szkół z województwa podkarpackiego z zakresu rozwoju obszarów wiejskich, w tym promocji dziedzictwa kulturowego i kulinarnego oraz ekologii.</t>
  </si>
  <si>
    <t>Tematyka konkursów dotyczy obszarów wiejskich, dziedzictwa kulturowego i kulinarnego oraz ekologii.
Celem Konkursów jest:
Propagowanie folkloru, ludowych zwyczajów, ukazanie bogactwa podkarpackiej muzyki ludowej, promocja lokalnych tradycji.
Podniesienie atrakcyjności treści programowych o tematy związane z: tradycją ludową i folklorem, postawami proekologicznym, dbaniem o środowisko, aktywnością prozdrowotną.
Propagowanie zdrowego stylu życia i aktywnego wypoczynku.
Propagowanie aktywnej formy wypoczynku na świeżym powietrzu i promocja lokalnych atrakcji przyrodniczych.
Propagowanie proekologicznego zachowania, dbania o środowisko naturalne.
Promowanie ponadprogramowej aktywności uczniów i stworzenie im szansy prezentacji swojej twórczości na szerszym forum.</t>
  </si>
  <si>
    <t>Forma realizacji operacji: konkursy</t>
  </si>
  <si>
    <t>Liczba konkursów</t>
  </si>
  <si>
    <t>szt. 6</t>
  </si>
  <si>
    <t xml:space="preserve">Dzieci przedszkolne i Uczniowie szkół podstawowych i średnich z rodzicami, przedszkola, szkoły podstawowe i średnie </t>
  </si>
  <si>
    <t xml:space="preserve">Konkurs „Piękna Wieś Podkarpacka 2020” </t>
  </si>
  <si>
    <t xml:space="preserve">Konkurs ma na celu: pokazanie szerszemu kręgowi odbiorców piękna wiejskiego krajobrazu,  promowanie idei wspólnego działania społeczności wiejskiej nastawionego na  uzyskanie wspólnej korzyści w postaci przyjaznej dla mieszkańców, zadbanej, pięknej wsi stanowiącej wizytówkę nie tylko społeczności lokalnej ale również regionu.
Celem konkursu jest również wspieranie rozwoju wsi poprzez pobudzanie aktywności gospodarczej, kulturalnej i społecznej, oraz promować i nagradzać sołectwa z terenu województwa podkarpackiego, których mieszkańcy dbają o kształtowanie ładu przestrzennego oraz pielęgnują środowisko naturalne, wyróżniają się poprzez podejmowanie działań na rzecz podnoszenia estetyki wsi, chronią lokalne dobra kultury i krajobraz oraz aktywizują społeczność sołectwa do wspólnych działań. 
</t>
  </si>
  <si>
    <t>Forma realizacji operacji: konkurs</t>
  </si>
  <si>
    <t>I-III</t>
  </si>
  <si>
    <t>Podkarpackie Święto Miodu</t>
  </si>
  <si>
    <t>Konkursy dla dzieci</t>
  </si>
  <si>
    <t>Program telewizyjny promujące tradycje obszarów wiejskich - zwyczaje dożynkowe</t>
  </si>
  <si>
    <t>Celem operacji jest dotarcie do jak największej liczby odbiorców w celu zaprezentowania tradycji regionalnych, zwyczajów i obyczajów związanych z dożynkami  w formie programu telewizyjnego. Program przedstawiał będzie obrzędy i zwyczaje  z terenu województwa podkarpackiego. Dzięki temu działaniu odbiorcy Programu będą mieć możliwość zapoznania się z z kulturą obszarów wiejskich województwa podkarpackiego.</t>
  </si>
  <si>
    <t>Produkcja filmu ma na celu dotarcie do jak największej ilości odbiorców w celu przekazania wiedzy dotyczącej tradycji podkarpackiej wsi. Tradycje i zwyczaje dożynkowe stanowiły stały element podkarpackiej wsi. W programie telewizyjnym chcemy pokazać jak zwyczaje dożynkowe są dziś kultywowane w różnych regionach podkarpacia. Celem programu jest także popularyzacja tego pięknego rolniczego zwyczaju - dziękczynienia za zebrane zbiory.</t>
  </si>
  <si>
    <t>Cykl warsztatów praktycznych dla uczniów i kadr szkół rolniczych oraz rolników z województwa podlaskiego w zakresie doboru odmian</t>
  </si>
  <si>
    <r>
      <t xml:space="preserve">Cel operacji: </t>
    </r>
    <r>
      <rPr>
        <sz val="11"/>
        <rFont val="Calibri"/>
        <family val="2"/>
        <charset val="238"/>
        <scheme val="minor"/>
      </rPr>
      <t xml:space="preserve">Propagowanie szeroko pojętej wiedzy rolniczej, zarówno teoretycznej jak i praktycznej.  Rozwijanie zainteresowań uczniów rolnictwem, upowszechnianie wzorców racjonalnego gospodarowania gruntami rolnymi. Nawiązanie współpracy pomiędzy szkołami. </t>
    </r>
    <r>
      <rPr>
        <b/>
        <sz val="11"/>
        <rFont val="Calibri"/>
        <family val="2"/>
        <charset val="238"/>
        <scheme val="minor"/>
      </rPr>
      <t xml:space="preserve">Przedmiot operacji: </t>
    </r>
    <r>
      <rPr>
        <sz val="11"/>
        <rFont val="Calibri"/>
        <family val="2"/>
        <charset val="238"/>
        <scheme val="minor"/>
      </rPr>
      <t xml:space="preserve">Propagowanie wśród młodych rolników/przyszłych producentów racjonalnego gospodarowania gruntami rolnymi, uświadomienie im czym jest rekomendacja odmian. </t>
    </r>
    <r>
      <rPr>
        <b/>
        <sz val="11"/>
        <rFont val="Calibri"/>
        <family val="2"/>
        <charset val="238"/>
        <scheme val="minor"/>
      </rPr>
      <t xml:space="preserve">Temat operacji: </t>
    </r>
    <r>
      <rPr>
        <sz val="11"/>
        <rFont val="Calibri"/>
        <family val="2"/>
        <charset val="238"/>
        <scheme val="minor"/>
      </rPr>
      <t>Upowszechnianie wiedzy w zakresie innowacyjnych rozwiązań w rolnictwie, produkcji żywności, leśnictwie i na obszarach wiejskich.</t>
    </r>
  </si>
  <si>
    <t>Warsztaty/ Audycje telewizyjne i radiowe wraz z emisją</t>
  </si>
  <si>
    <t>Liczba warsztatów/ uczestnicy warsztatów/Audycje telewizyjne i radiowe</t>
  </si>
  <si>
    <t>2/147/min. 5</t>
  </si>
  <si>
    <t>Uczniowie i nauczyciele szkół rolniczych oraz rolnicy z województwa podlaskiego</t>
  </si>
  <si>
    <t>Urząd Marszałkowski Województwa Podlaskiego</t>
  </si>
  <si>
    <t xml:space="preserve">Białystok,
ul. Kard. S. Wyszyńskiego 1,
15-888 Białystok
</t>
  </si>
  <si>
    <t>Popularyzacja przetwórstwa jako dodatkowego źródła dochodu w gospodarstwach rolnych</t>
  </si>
  <si>
    <r>
      <t>Cel operacji:</t>
    </r>
    <r>
      <rPr>
        <sz val="11"/>
        <rFont val="Calibri"/>
        <family val="2"/>
        <charset val="238"/>
        <scheme val="minor"/>
      </rPr>
      <t xml:space="preserve"> Celem operacji jest ułatwienie wymiany wiedzy w zakresie wytwarzania produktów z dostępnych w gospodarstwie rolnym surowców oraz popularyzacja przetwórstwa, jako dodatkowego źródła dochodu. </t>
    </r>
    <r>
      <rPr>
        <b/>
        <sz val="11"/>
        <rFont val="Calibri"/>
        <family val="2"/>
        <charset val="238"/>
        <scheme val="minor"/>
      </rPr>
      <t xml:space="preserve">Przedmiot operacji: </t>
    </r>
    <r>
      <rPr>
        <sz val="11"/>
        <rFont val="Calibri"/>
        <family val="2"/>
        <charset val="238"/>
        <scheme val="minor"/>
      </rPr>
      <t xml:space="preserve"> Zapoznanie uczestników warsztatów z metodami wytwarzania produktów spożywczych i przemysłowych w warunkach domowych oraz zachęcenie osób zamieszkujących obszary wiejskie do rozpoczęcia  działalność, w zakresie działalności związanej z turystyką wiejską lub małym przetwórstwem.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t>
    </r>
  </si>
  <si>
    <t>Warsztaty</t>
  </si>
  <si>
    <t>Liczba warsztatów/ uczestnicy warsztatów</t>
  </si>
  <si>
    <t>2 /59</t>
  </si>
  <si>
    <t>Osoby rozważające podjęcie działalności gospodarczej w zakresie turystyki wiejskiej lub małego przetwórstwa zamieszkujące obszary wiejskie województwa podlaskiego, koła gospodyń wiejskich</t>
  </si>
  <si>
    <t>Olimpiada Aktywności Wiejskiej</t>
  </si>
  <si>
    <r>
      <t>Cel operacji:</t>
    </r>
    <r>
      <rPr>
        <sz val="11"/>
        <rFont val="Calibri"/>
        <family val="2"/>
        <charset val="238"/>
        <scheme val="minor"/>
      </rPr>
      <t xml:space="preserve"> Aktywizacja oraz wzmocnienie potencjału społecznego mieszkańców obszarów wiejskich. </t>
    </r>
    <r>
      <rPr>
        <b/>
        <sz val="11"/>
        <rFont val="Calibri"/>
        <family val="2"/>
        <charset val="238"/>
        <scheme val="minor"/>
      </rPr>
      <t>Przedmiot operacji:</t>
    </r>
    <r>
      <rPr>
        <sz val="11"/>
        <rFont val="Calibri"/>
        <family val="2"/>
        <charset val="238"/>
        <scheme val="minor"/>
      </rPr>
      <t xml:space="preserve"> Ukazanie najlepszych praktyk związanych z rozwojem obszarów wiejskich. </t>
    </r>
    <r>
      <rPr>
        <b/>
        <sz val="11"/>
        <rFont val="Calibri"/>
        <family val="2"/>
        <charset val="238"/>
        <scheme val="minor"/>
      </rPr>
      <t>Temat operacji:</t>
    </r>
    <r>
      <rPr>
        <sz val="11"/>
        <rFont val="Calibri"/>
        <family val="2"/>
        <charset val="238"/>
        <scheme val="minor"/>
      </rPr>
      <t xml:space="preserve"> Wspieranie rozwoju przedsiębiorczości na obszarach wiejskich przez podnoszenie poziomu wiedzy i umiejętności w obszarach innych niż wskazane w pkt. 4.6.   </t>
    </r>
  </si>
  <si>
    <t>Liczba konkursów/ uczestnicy konkursów</t>
  </si>
  <si>
    <t>1/min. 25</t>
  </si>
  <si>
    <t>Lokalni liderzy wiejscy, sołtysi, reprezentanci organizacji pozarządowych, przedstawiciele samorządu gminnego oraz środowiska zainteresowane rozwojem obszarów wiejskich województwa podlaskiego</t>
  </si>
  <si>
    <t>„Sery Korycińskie – jak je ugryźć ?”</t>
  </si>
  <si>
    <r>
      <t xml:space="preserve">Cel operacji: </t>
    </r>
    <r>
      <rPr>
        <sz val="11"/>
        <rFont val="Calibri"/>
        <family val="2"/>
        <charset val="238"/>
        <scheme val="minor"/>
      </rPr>
      <t>Zwiększenie wiedzy na temat praktycznego wykorzystania sera korycińskiego</t>
    </r>
    <r>
      <rPr>
        <b/>
        <sz val="11"/>
        <rFont val="Calibri"/>
        <family val="2"/>
        <charset val="238"/>
        <scheme val="minor"/>
      </rPr>
      <t>. Przedmiot operacji:</t>
    </r>
    <r>
      <rPr>
        <sz val="11"/>
        <rFont val="Calibri"/>
        <family val="2"/>
        <charset val="238"/>
        <scheme val="minor"/>
      </rPr>
      <t xml:space="preserve">  Przedmiotem operacji jest druk książki pn. „Sery Korycińskie – jak je ugryźć ?”, z przepisami na potrawy z serem korycińskim. W publikacji zostało zebranych ponad sto przepisów na potrawy z serem korycińskim.</t>
    </r>
    <r>
      <rPr>
        <b/>
        <sz val="11"/>
        <rFont val="Calibri"/>
        <family val="2"/>
        <charset val="238"/>
        <scheme val="minor"/>
      </rPr>
      <t xml:space="preserve"> Temat operacji:</t>
    </r>
    <r>
      <rPr>
        <sz val="11"/>
        <rFont val="Calibri"/>
        <family val="2"/>
        <charset val="238"/>
        <scheme val="minor"/>
      </rPr>
      <t xml:space="preserve"> Temat 7: Wspieranie rozwoju przedsiębiorczości na obszarach wiejskich przez podnoszenie poziomu wiedzy i umiejętności w obszarze małego przetwórstwa lokalnego lub w obszarze rozwoju zielonej gospodarki, w tym tworzenie nowych miejsc pracy; Temat 9: Promocja jakości życia na wsi lub promocja wsi jako miejsca do życia i rozwoju zawodowego.</t>
    </r>
    <r>
      <rPr>
        <b/>
        <sz val="11"/>
        <rFont val="Calibri"/>
        <family val="2"/>
        <charset val="238"/>
        <scheme val="minor"/>
      </rPr>
      <t xml:space="preserve"> </t>
    </r>
  </si>
  <si>
    <t xml:space="preserve">Liczba tytułów publikacji/ Nakład </t>
  </si>
  <si>
    <t>1/2500</t>
  </si>
  <si>
    <t>Prezentacja osiągnięć i promocja podlaskiego rolnictwa</t>
  </si>
  <si>
    <r>
      <t xml:space="preserve">Cel operacji: </t>
    </r>
    <r>
      <rPr>
        <sz val="11"/>
        <rFont val="Calibri"/>
        <family val="2"/>
        <charset val="238"/>
        <scheme val="minor"/>
      </rPr>
      <t xml:space="preserve">Prezentacja i promocja ekologicznych, tradycyjnych i regionalnych produktów żywnościowych wysokiej jakości z województwa podlaskiego oraz promocja dziedzictwa kulturowego i ginących zawodów związanych z woj. podlaskim. </t>
    </r>
    <r>
      <rPr>
        <b/>
        <sz val="11"/>
        <rFont val="Calibri"/>
        <family val="2"/>
        <charset val="238"/>
        <scheme val="minor"/>
      </rPr>
      <t xml:space="preserve">Przedmiot operacji: </t>
    </r>
    <r>
      <rPr>
        <sz val="11"/>
        <rFont val="Calibri"/>
        <family val="2"/>
        <charset val="238"/>
        <scheme val="minor"/>
      </rPr>
      <t xml:space="preserve">Zaprezentowanie dorobku podlaskiego rolnictwa szczególnie w obszarze dziedzictwa kulturowego i kulinarnego. </t>
    </r>
    <r>
      <rPr>
        <b/>
        <sz val="11"/>
        <rFont val="Calibri"/>
        <family val="2"/>
        <charset val="238"/>
        <scheme val="minor"/>
      </rPr>
      <t xml:space="preserve">Temat operacji: </t>
    </r>
    <r>
      <rPr>
        <sz val="11"/>
        <rFont val="Calibri"/>
        <family val="2"/>
        <charset val="238"/>
        <scheme val="minor"/>
      </rPr>
      <t xml:space="preserve">Promocja jakości życia na wsi lub promocja wsi jako miejsca do życia i rozwoju zawodowego. </t>
    </r>
    <r>
      <rPr>
        <b/>
        <sz val="11"/>
        <rFont val="Calibri"/>
        <family val="2"/>
        <charset val="238"/>
        <scheme val="minor"/>
      </rPr>
      <t xml:space="preserve">     </t>
    </r>
    <r>
      <rPr>
        <sz val="11"/>
        <rFont val="Calibri"/>
        <family val="2"/>
        <charset val="238"/>
        <scheme val="minor"/>
      </rPr>
      <t xml:space="preserve">    </t>
    </r>
  </si>
  <si>
    <t>Targi/ wystawy</t>
  </si>
  <si>
    <t>Liczba targów/wystaw</t>
  </si>
  <si>
    <t>Odwiedzający targi, potencjalni konsumenci  produktów rolno- spożywczych, producenci żywności wysokiej jakości - wystawcy podczas targów</t>
  </si>
  <si>
    <t>Elastyczność prawa żywnościowego w zakresie produkcji lokalnej - spotkanie poświęcone wymianie wiedzy tematycznej związanej z przepisami higienicznymi mającymi wpływ na rozwój obszarów wiejskich ze szczególnym uwzględnieniem rolniczego handlu detalicznego oraz inkubatorów kuchennych</t>
  </si>
  <si>
    <r>
      <t>Cel operacji:</t>
    </r>
    <r>
      <rPr>
        <sz val="11"/>
        <rFont val="Calibri"/>
        <family val="2"/>
        <charset val="238"/>
        <scheme val="minor"/>
      </rPr>
      <t xml:space="preserve"> Propagowanie elastycznego podejścia do respektowania przepisów higienicznych. </t>
    </r>
    <r>
      <rPr>
        <b/>
        <sz val="11"/>
        <rFont val="Calibri"/>
        <family val="2"/>
        <charset val="238"/>
        <scheme val="minor"/>
      </rPr>
      <t>Przedmiot operacji:</t>
    </r>
    <r>
      <rPr>
        <sz val="11"/>
        <rFont val="Calibri"/>
        <family val="2"/>
        <charset val="238"/>
        <scheme val="minor"/>
      </rPr>
      <t xml:space="preserve"> Zorganizowanie konferencji związanej z propagowaniem podejścia do producenta, które zapewnia odpowiedni poziom higieny, a jednocześnie jest możliwy do respektowania przez małych producentów. </t>
    </r>
    <r>
      <rPr>
        <b/>
        <sz val="11"/>
        <rFont val="Calibri"/>
        <family val="2"/>
        <charset val="238"/>
        <scheme val="minor"/>
      </rPr>
      <t>Temat operacji</t>
    </r>
    <r>
      <rPr>
        <sz val="11"/>
        <rFont val="Calibri"/>
        <family val="2"/>
        <charset val="238"/>
        <scheme val="minor"/>
      </rPr>
      <t>: Wspieranie tworzenia sieci współpracy partnerskiej dotyczącej rolnictwa i obszarów wiejskich przez podnoszenie poziomu wiedzy w tym zakresie.</t>
    </r>
  </si>
  <si>
    <t>Konferencja</t>
  </si>
  <si>
    <t>Liczba konferencji/ liczba uczestników</t>
  </si>
  <si>
    <t>1/ min. 35</t>
  </si>
  <si>
    <t>Przedstawiciele inspekcji nadzoru w zakresie bezpieczeństwa żywności.</t>
  </si>
  <si>
    <t>Gromadzenie przykładów operacji realizowanych  w ramach Programu Rozwoju Obszarów Wiejskich 2014-2020 w województwie podlaskim</t>
  </si>
  <si>
    <r>
      <t>Cel operacji:</t>
    </r>
    <r>
      <rPr>
        <sz val="11"/>
        <rFont val="Calibri"/>
        <family val="2"/>
        <charset val="238"/>
        <scheme val="minor"/>
      </rPr>
      <t xml:space="preserve"> Celem operacji jest wzrost świadomości społeczeństwa w zakresie polityki rozwoju obszarów wiejskich i możliwości uzyskania dofinansowania przedsięwzięć mających wpływ na rozwój tych obszarów poprzez zaprezentowanie przykładów wykorzystania funduszy UE w woj. podlaskim. </t>
    </r>
    <r>
      <rPr>
        <b/>
        <sz val="11"/>
        <rFont val="Calibri"/>
        <family val="2"/>
        <charset val="238"/>
        <scheme val="minor"/>
      </rPr>
      <t xml:space="preserve">Przedmiot operacji: </t>
    </r>
    <r>
      <rPr>
        <sz val="11"/>
        <rFont val="Calibri"/>
        <family val="2"/>
        <charset val="238"/>
        <scheme val="minor"/>
      </rPr>
      <t xml:space="preserve">Identyfikacja, zgromadzenie i upowszechnienie przykładów operacji zrealizowanych ze środków PROW 2014-2020, dzięki którym potencjalni beneficjenci programu będą mogli zapoznać się z zastosowanymi rozwiązaniami. </t>
    </r>
    <r>
      <rPr>
        <b/>
        <sz val="11"/>
        <rFont val="Calibri"/>
        <family val="2"/>
        <charset val="238"/>
        <scheme val="minor"/>
      </rPr>
      <t xml:space="preserve">Temat operacji: </t>
    </r>
    <r>
      <rPr>
        <sz val="11"/>
        <rFont val="Calibri"/>
        <family val="2"/>
        <charset val="238"/>
        <scheme val="minor"/>
      </rPr>
      <t>Upowszechnianie wiedzy dotyczącej zarządzania projektami z zakresu rozwoju obszarów wiejskich,</t>
    </r>
    <r>
      <rPr>
        <b/>
        <sz val="11"/>
        <rFont val="Calibri"/>
        <family val="2"/>
        <charset val="238"/>
        <scheme val="minor"/>
      </rPr>
      <t xml:space="preserve">  </t>
    </r>
    <r>
      <rPr>
        <sz val="11"/>
        <rFont val="Calibri"/>
        <family val="2"/>
        <charset val="238"/>
        <scheme val="minor"/>
      </rPr>
      <t>Upowszechnianie wiedzy w zakresie planowania rozwoju lokalnego z uwzględnieniem potencjału ekonomicznego, społecznego i środowiskowego danego obszaru.</t>
    </r>
  </si>
  <si>
    <t>Audycje telewizyjne wraz z emisją</t>
  </si>
  <si>
    <t xml:space="preserve">Audycje telewizyjne – forma elektroniczna dostępna w internecie/ i/ lub telewizji </t>
  </si>
  <si>
    <t>min .4</t>
  </si>
  <si>
    <t xml:space="preserve">Mieszkańcy terenów wiejskich, rolnicy, doradcy rolniczy, przedstawiciele samorządu lokalnego oraz podmiotów wspierających rozwój obszarów wiejskich.  </t>
  </si>
  <si>
    <t xml:space="preserve">Produkt lokalny - dobre praktyki </t>
  </si>
  <si>
    <r>
      <t>Cel operacji:</t>
    </r>
    <r>
      <rPr>
        <sz val="11"/>
        <rFont val="Calibri"/>
        <family val="2"/>
        <charset val="238"/>
        <scheme val="minor"/>
      </rPr>
      <t xml:space="preserve">  Celem operacji jest zwiększenie wiedzy producentów o możliwościach promocji i rozwoju lokalnych łańcuchów dystrybucji żywności. </t>
    </r>
    <r>
      <rPr>
        <b/>
        <sz val="11"/>
        <rFont val="Calibri"/>
        <family val="2"/>
        <charset val="238"/>
        <scheme val="minor"/>
      </rPr>
      <t xml:space="preserve">Przedmiot operacji: </t>
    </r>
    <r>
      <rPr>
        <sz val="11"/>
        <rFont val="Calibri"/>
        <family val="2"/>
        <charset val="238"/>
        <scheme val="minor"/>
      </rPr>
      <t xml:space="preserve">Identyfikacja, zgromadzenie i upowszechnienie w województwie podlaskim dobrych praktyk sprzyjających propagowaniu przetwórstwa w krótkim łańcuchu dystrybucji. </t>
    </r>
    <r>
      <rPr>
        <b/>
        <sz val="11"/>
        <rFont val="Calibri"/>
        <family val="2"/>
        <charset val="238"/>
        <scheme val="minor"/>
      </rPr>
      <t xml:space="preserve">Temat operacji: </t>
    </r>
    <r>
      <rPr>
        <sz val="11"/>
        <rFont val="Calibri"/>
        <family val="2"/>
        <charset val="238"/>
        <scheme val="minor"/>
      </rPr>
      <t>Wspieranie inicjowania inicjatyw na obszarach wiejskich związanych z polityką jakości żywności.</t>
    </r>
  </si>
  <si>
    <t>Cykl artykułów prasowych i audycji</t>
  </si>
  <si>
    <t>Artykuły/wkładki w prasie i w internecie/ Audycje telewizyjne/ i / lub radiowe</t>
  </si>
  <si>
    <t>min. 10/ min. 5</t>
  </si>
  <si>
    <t>Rolnicy, obecni i potencjalni producenci</t>
  </si>
  <si>
    <t>Wojewódzka Olimpiada Wiedzy o Pszczelarstwie</t>
  </si>
  <si>
    <r>
      <t>Cel operacji:</t>
    </r>
    <r>
      <rPr>
        <sz val="11"/>
        <rFont val="Calibri"/>
        <family val="2"/>
        <charset val="238"/>
        <scheme val="minor"/>
      </rPr>
      <t xml:space="preserve"> Upowszechnianie wiedzy w zakresie pszczelarstwa.</t>
    </r>
    <r>
      <rPr>
        <b/>
        <sz val="11"/>
        <rFont val="Calibri"/>
        <family val="2"/>
        <charset val="238"/>
        <scheme val="minor"/>
      </rPr>
      <t xml:space="preserve"> Przedmiot operacji:</t>
    </r>
    <r>
      <rPr>
        <sz val="11"/>
        <rFont val="Calibri"/>
        <family val="2"/>
        <charset val="238"/>
        <scheme val="minor"/>
      </rPr>
      <t xml:space="preserve"> Zachęcenie młodzieży do czynnego angażowania się w rozwój pszczelarstwa.</t>
    </r>
    <r>
      <rPr>
        <b/>
        <sz val="11"/>
        <rFont val="Calibri"/>
        <family val="2"/>
        <charset val="238"/>
        <scheme val="minor"/>
      </rPr>
      <t xml:space="preserve"> Temat operacji: </t>
    </r>
    <r>
      <rPr>
        <sz val="11"/>
        <rFont val="Calibri"/>
        <family val="2"/>
        <charset val="238"/>
        <scheme val="minor"/>
      </rPr>
      <t xml:space="preserve">Wspieranie rozwoju przedsiębiorczości na obszarach wiejskich przez podnoszenie poziomu wiedzy i umiejętności w obszarach innych niż wskazane w pkt. 4.6.   </t>
    </r>
  </si>
  <si>
    <t>1/min. 10</t>
  </si>
  <si>
    <t>Uczniowie szkół z województwa podlaskiego</t>
  </si>
  <si>
    <t>Wojewódzka olimpiada wiedzy z zakresu uprawy roślin bobowatych grubonasiennych 
i soi</t>
  </si>
  <si>
    <r>
      <t xml:space="preserve">Cel operacji: </t>
    </r>
    <r>
      <rPr>
        <sz val="11"/>
        <rFont val="Calibri"/>
        <family val="2"/>
        <charset val="238"/>
        <scheme val="minor"/>
      </rPr>
      <t xml:space="preserve">Propagowanie szeroko pojętej wiedzy rolniczej, zarówno teoretycznej jak i praktycznej z zakresu uprawy roślin bobowatych grubonasiennych i soi.  Rozwijanie zainteresowań uczniów rolnictwem, upowszechnianie wzorców racjonalnego gospodarowania gruntami rolnymi.  </t>
    </r>
    <r>
      <rPr>
        <b/>
        <sz val="11"/>
        <rFont val="Calibri"/>
        <family val="2"/>
        <charset val="238"/>
        <scheme val="minor"/>
      </rPr>
      <t xml:space="preserve">Przedmiot operacji: </t>
    </r>
    <r>
      <rPr>
        <sz val="11"/>
        <rFont val="Calibri"/>
        <family val="2"/>
        <charset val="238"/>
        <scheme val="minor"/>
      </rPr>
      <t xml:space="preserve">Propagowanie wśród młodych rolników/przyszłych producentów racjonalnego gospodarowania gruntami rolnymi, uświadomienie im czym jest rekomendacja odmian. </t>
    </r>
    <r>
      <rPr>
        <b/>
        <sz val="11"/>
        <rFont val="Calibri"/>
        <family val="2"/>
        <charset val="238"/>
        <scheme val="minor"/>
      </rPr>
      <t xml:space="preserve">Temat operacji: </t>
    </r>
    <r>
      <rPr>
        <sz val="11"/>
        <rFont val="Calibri"/>
        <family val="2"/>
        <charset val="238"/>
        <scheme val="minor"/>
      </rPr>
      <t>Upowszechnianie wiedzy w zakresie innowacyjnych rozwiązań w rolnictwie, produkcji żywności, leśnictwie i na obszarach wiejskich.</t>
    </r>
  </si>
  <si>
    <t>Uczniowie szkół o profilu rolniczym  z województwa podlaskiego</t>
  </si>
  <si>
    <t>Promocja walorów gęsiny</t>
  </si>
  <si>
    <r>
      <t xml:space="preserve">Cel operacji: </t>
    </r>
    <r>
      <rPr>
        <sz val="11"/>
        <rFont val="Calibri"/>
        <family val="2"/>
        <charset val="238"/>
        <scheme val="minor"/>
      </rPr>
      <t xml:space="preserve">Celem przedsięwzięcia jest upowszechnianie walorów zdrowotnych i smakowych gęsiny w ofercie żywieniowej gospodarstw agroturystycznych, mieszkańców, jak również poszerzenie ofert restauratorów oraz propagowanie gęsi jako produktu regionalnego, w tym zachęcenie mieszkańców regionu do zmiany nawyków żywieniowych. </t>
    </r>
    <r>
      <rPr>
        <b/>
        <sz val="11"/>
        <rFont val="Calibri"/>
        <family val="2"/>
        <charset val="238"/>
        <scheme val="minor"/>
      </rPr>
      <t>Przedmiot operacji:</t>
    </r>
    <r>
      <rPr>
        <sz val="11"/>
        <rFont val="Calibri"/>
        <family val="2"/>
        <charset val="238"/>
        <scheme val="minor"/>
      </rPr>
      <t xml:space="preserve"> Identyfikacja, zgromadzenie i upowszechnienie w województwie podlaskim dobrych praktyk sprzyjających propagowaniu przetwórstwa. </t>
    </r>
    <r>
      <rPr>
        <b/>
        <sz val="11"/>
        <rFont val="Calibri"/>
        <family val="2"/>
        <charset val="238"/>
        <scheme val="minor"/>
      </rPr>
      <t xml:space="preserve">Temat operacji: </t>
    </r>
    <r>
      <rPr>
        <sz val="11"/>
        <rFont val="Calibri"/>
        <family val="2"/>
        <charset val="238"/>
        <scheme val="minor"/>
      </rPr>
      <t>Wspieranie inicjowania inicjatyw na obszarach wiejskich związanych z polityką jakości żywności.</t>
    </r>
  </si>
  <si>
    <t>Liczba audycji</t>
  </si>
  <si>
    <t>Rolnicy, obecni i potencjalni producenci, mieszkańcy obszarów wiejskich</t>
  </si>
  <si>
    <t>"Higiena wytwarzania produktów pszczelich" - druk poradnika zawierającego wiedzę tematyczną sprzyjającą rozwijaniu pasiek lokalnych mających wpływ na rozwój obszarów wiejskich</t>
  </si>
  <si>
    <r>
      <rPr>
        <b/>
        <sz val="11"/>
        <rFont val="Calibri"/>
        <family val="2"/>
        <charset val="238"/>
        <scheme val="minor"/>
      </rPr>
      <t>Cel operacji:</t>
    </r>
    <r>
      <rPr>
        <sz val="11"/>
        <rFont val="Calibri"/>
        <family val="2"/>
        <charset val="238"/>
        <scheme val="minor"/>
      </rPr>
      <t xml:space="preserve"> Propagowanie elastycznego podejścia do respektowania przepisów higienicznych. </t>
    </r>
    <r>
      <rPr>
        <b/>
        <sz val="11"/>
        <rFont val="Calibri"/>
        <family val="2"/>
        <charset val="238"/>
        <scheme val="minor"/>
      </rPr>
      <t>Przedmiot operacji:</t>
    </r>
    <r>
      <rPr>
        <sz val="11"/>
        <rFont val="Calibri"/>
        <family val="2"/>
        <charset val="238"/>
        <scheme val="minor"/>
      </rPr>
      <t xml:space="preserve"> Zorganizowanie konferencji związanej z propagowaniem podejścia do producenta, które zapewnia odpowiedni poziom higieny, a jednocześnie jest możliwy do respektowania przez małych producentów. </t>
    </r>
    <r>
      <rPr>
        <b/>
        <sz val="11"/>
        <rFont val="Calibri"/>
        <family val="2"/>
        <charset val="238"/>
        <scheme val="minor"/>
      </rPr>
      <t>Temat operacji</t>
    </r>
    <r>
      <rPr>
        <sz val="11"/>
        <rFont val="Calibri"/>
        <family val="2"/>
        <charset val="238"/>
        <scheme val="minor"/>
      </rPr>
      <t>: Wspieranie tworzenia sieci współpracy partnerskiej dotyczącej rolnictwa i obszarów wiejskich przez podnoszenie poziomu wiedzy w tym zakresie.</t>
    </r>
  </si>
  <si>
    <t>1/2000</t>
  </si>
  <si>
    <t>Pszczelarze, inspekcja weterynaryjna</t>
  </si>
  <si>
    <t>"Międzysektorowa współpraca partnerska, a wspieranie krótkich łańcuchów dystrybucji produktu lokalnego"</t>
  </si>
  <si>
    <t>Liczba konferencji/uczestnicy konferencji</t>
  </si>
  <si>
    <t>2/min. 50</t>
  </si>
  <si>
    <t xml:space="preserve">Dobre praktyki dotyczące produktu lokalnego </t>
  </si>
  <si>
    <t>Cel operacji:  Celem operacji jest zwiększenie wiedzy producentów o możliwościach promocji i rozwoju lokalnych łańcuchów dystrybucji żywności. Przedmiot operacji: Identyfikacja, zgromadzenie i upowszechnienie w województwie podlaskim dobrych praktyk sprzyjających propagowaniu przetwórstwa w krótkim łańcuchu dystrybucji. Temat operacji: Wspieranie inicjowania inicjatyw na obszarach wiejskich związanych z polityką jakości żywności.</t>
  </si>
  <si>
    <t>Cykl audycji radiowych</t>
  </si>
  <si>
    <t>Audycje radiowe</t>
  </si>
  <si>
    <t>min. 6</t>
  </si>
  <si>
    <t>„Smart Villages”
 w polityce regionalnej Samorządu Województwa Podlaskiego</t>
  </si>
  <si>
    <t>Spotkanie</t>
  </si>
  <si>
    <t>Liczba spotkań/ uczestnicy spotkań</t>
  </si>
  <si>
    <t>1/ min. 25</t>
  </si>
  <si>
    <t>LGD, przedstawiciele JST</t>
  </si>
  <si>
    <r>
      <t xml:space="preserve">Cel operacji: </t>
    </r>
    <r>
      <rPr>
        <sz val="11"/>
        <rFont val="Calibri"/>
        <family val="2"/>
        <charset val="238"/>
      </rPr>
      <t xml:space="preserve">Celem operacji jest ukazanie perspektyw rozwojowych jakie niesie produkt lokalny, który ma duży potencjał na naszym terenie. </t>
    </r>
    <r>
      <rPr>
        <b/>
        <sz val="11"/>
        <rFont val="Calibri"/>
        <family val="2"/>
        <charset val="238"/>
      </rPr>
      <t xml:space="preserve">Przedmiot operacji: </t>
    </r>
    <r>
      <rPr>
        <sz val="11"/>
        <rFont val="Calibri"/>
        <family val="2"/>
        <charset val="238"/>
      </rPr>
      <t xml:space="preserve">Podniesienie wiedzy na temat krótkich łańcuchów dystrybucji oraz wspierania rozwoju przedsiębiorczości na obszarach wiejskich poprzez uświadomienie jej mieszkańcom szans jakie niesie za sobą wykorzystanie produktu lokalnego. </t>
    </r>
    <r>
      <rPr>
        <b/>
        <sz val="11"/>
        <rFont val="Calibri"/>
        <family val="2"/>
        <charset val="238"/>
      </rPr>
      <t xml:space="preserve">Temat operacji: </t>
    </r>
    <r>
      <rPr>
        <sz val="11"/>
        <rFont val="Calibri"/>
        <family val="2"/>
        <charset val="238"/>
      </rPr>
      <t>Wspieranie inicjowania inicjatyw na obszarach wiejskich związanych z polityką jakości żywności.</t>
    </r>
  </si>
  <si>
    <r>
      <t>Cel operacji:</t>
    </r>
    <r>
      <rPr>
        <sz val="11"/>
        <rFont val="Calibri"/>
        <family val="2"/>
        <charset val="238"/>
      </rPr>
      <t xml:space="preserve"> Upowszechnianie wiedzy w zakresie pszczelarstwa.</t>
    </r>
    <r>
      <rPr>
        <b/>
        <sz val="11"/>
        <rFont val="Calibri"/>
        <family val="2"/>
        <charset val="238"/>
      </rPr>
      <t xml:space="preserve"> Przedmiot operacji:</t>
    </r>
    <r>
      <rPr>
        <sz val="11"/>
        <rFont val="Calibri"/>
        <family val="2"/>
        <charset val="238"/>
      </rPr>
      <t xml:space="preserve"> Zachęcenie młodzieży do czynnego angażowania się w rozwój pszczelarstwa.</t>
    </r>
    <r>
      <rPr>
        <b/>
        <sz val="11"/>
        <rFont val="Calibri"/>
        <family val="2"/>
        <charset val="238"/>
      </rPr>
      <t xml:space="preserve"> Temat operacji: </t>
    </r>
    <r>
      <rPr>
        <sz val="11"/>
        <rFont val="Calibri"/>
        <family val="2"/>
        <charset val="238"/>
      </rPr>
      <t xml:space="preserve">Wspieranie rozwoju przedsiębiorczości na obszarach wiejskich przez podnoszenie poziomu wiedzy i umiejętności w obszarach innych niż wskazane w pkt. 4.6.   </t>
    </r>
  </si>
  <si>
    <r>
      <t>Cel operacji:</t>
    </r>
    <r>
      <rPr>
        <sz val="11"/>
        <rFont val="Calibri"/>
        <family val="2"/>
        <charset val="238"/>
        <scheme val="minor"/>
      </rPr>
      <t xml:space="preserve"> Upowszechnianie wiedzy wśród LGD oraz innych podmiotów uczestniczących w rozwoju obszarów wiejskich na temat koncepcji „Smart Villages”. </t>
    </r>
    <r>
      <rPr>
        <b/>
        <sz val="11"/>
        <rFont val="Calibri"/>
        <family val="2"/>
        <charset val="238"/>
        <scheme val="minor"/>
      </rPr>
      <t xml:space="preserve">Przedmiot operacji: </t>
    </r>
    <r>
      <rPr>
        <sz val="11"/>
        <rFont val="Calibri"/>
        <family val="2"/>
        <charset val="238"/>
        <scheme val="minor"/>
      </rPr>
      <t xml:space="preserve"> Zapoznanie uczestników spotkania z rekomendacją i działaniami wobec smart villages oraz planami na przyszłą perspektywę UE, w tym zaprezentowanie przykładów inteligentnych rozwiązań z Polski i Europy. </t>
    </r>
    <r>
      <rPr>
        <b/>
        <sz val="11"/>
        <rFont val="Calibri"/>
        <family val="2"/>
        <charset val="238"/>
        <scheme val="minor"/>
      </rPr>
      <t xml:space="preserve">Temat operacji: </t>
    </r>
    <r>
      <rPr>
        <sz val="11"/>
        <rFont val="Calibri"/>
        <family val="2"/>
        <charset val="238"/>
        <scheme val="minor"/>
      </rPr>
      <t xml:space="preserve">Wspieranie rozwoju przedsiębiorczości na obszarach wiejskich przez podnoszenie poziomu wiedzy i umiejętności w obszarach innych niż wskazane w pkt. 4.6.       </t>
    </r>
  </si>
  <si>
    <t>Dobre praktyki na obszarach wiejskich województwa pomorskiego</t>
  </si>
  <si>
    <t xml:space="preserve">Celem operacji jest przedstawienie społeczeństwu, że fundusze europejskie są ogólnodostępne i przyczyniają się w wymierny oraz konkretny sposób do rozwoju obszarów wiejskich województwa pomorskiego. Projekt obejmować będzie zadania związane z promocją i rozpowszechnianiem dobrych przykładów/rozwiązań zrealizowanych i sfinansowanych ze środków PROW.  Operacja zostanie zrealizowana poprzez organizację konkursu. Konkurs fotograficzny ma na celu zainteresowanie mieszkańców województwa pomorskiego tematyką funduszy europejskich oraz zapewnienie niekonwencjonalnego sposobu promowania i informowania o wpływie Unii Europejskiej na rozwój społeczny, kulturalny i gospodarczy obszarów wiejskich województwa pomorskiego oraz pokazania korzyści z wykorzystania funduszy unijnych na rzecz polepszenia jakości życia na obszarach wiejskich i tym samym promocji pomorskiej wsi jako miejsca do życia, odpoczynku i rozwoju zawodowego. </t>
  </si>
  <si>
    <t>sztuk/1</t>
  </si>
  <si>
    <t>mieszkańcy województwa pomorskiego</t>
  </si>
  <si>
    <t>Urząd Marszałkowski Województwa Pomorskiego</t>
  </si>
  <si>
    <t>ul. Okopowa 21/27, 80-810 Gdańsk</t>
  </si>
  <si>
    <t>osoba/50</t>
  </si>
  <si>
    <t>Wymiana wiedzy oraz rezultatów działań pomiędzy podmiotami uczestniczącymi w rozwoju obszarów wiejskich</t>
  </si>
  <si>
    <t xml:space="preserve">JST, organizacje pozarządowe, podmioty działające na rzecz rozwoju obszarów wiejskich,  przedsiębiorcy z obszarów wiejskich,  </t>
  </si>
  <si>
    <t>sztuka/1</t>
  </si>
  <si>
    <t>jst, mieszkańcy obszarów wiejskich, właściciele gospodarstw wiejskich</t>
  </si>
  <si>
    <t>osoba/podmioty/50</t>
  </si>
  <si>
    <t xml:space="preserve">W ramach przedmiotowej operacji zaplanowano zadanie mające służyć wymianie wiedzy pomiędzy podmiotami uczestniczącymi w rozwoju obszarów wiejskich  i promowaniu integracji oraz współpracy między nimi. Planuje się, iż w ramach operacji zorganizowany konkursu  "Piękna Wieś Pomorska". Konkurs ma na celu ukazanie zarówno piękna wiejskiego krajobrazu, jak i wspólne działanie społeczności wiejskiej. Ponadto identyfikację i promocję najlepszych wzorców działania zorganizowanych lokalnych społeczności, jak i indywidualnych mieszkańców obszarów wiejskich prowadzących działalność rolniczą, w tym również agroturystyczną, w celu uzyskania wspólnej korzyści, jaką jest przyjazna dla mieszkańca, zadbana wieś i zagroda, stanowiąca wizytówkę regionu. Rolą konkursu jest wyłanianie i promowanie najlepszych wzorców działania, których autorami są poszczególne sołectwa i właściciele czynnych gospodarstw rolnych z województwa pomorskiego. </t>
  </si>
  <si>
    <t>2,3</t>
  </si>
  <si>
    <t>Promocja regionu</t>
  </si>
  <si>
    <t xml:space="preserve">Celem operacji jest promocja regionu, jego walorów i osiągnięć pomorskiego rolnictwa, a także lokalnych i tradycyjnych produktów żywnościowych. Operacja zostanie zrealizowana poprzez organizację wydarzeń o charakterze targowo-wystawienniczym oraz produkcję filmu promującego. Pomorskie jest regionem wielokulturowym co sprawia, że produkty kulinarne z Kaszub, Kociewia, Żuław, Powiśla czy Ziemi Słupskiej to niezliczone bogactwo. Działania te sprzyjać będą wymianie doświadczeń, nawiązywaniu kontaktów oraz wzmacnianiu identyfikacji lokalnej żywności wysokiej jakości oraz produktów wpisanych na Listę Produktów Tradycyjnych.  W ramach przedmiotowej operacji zaplanowano zadanie mające służyć prezentacji osiągnieć i promocji polskiej wsi w kraju i zagranicą poprzez promowanie regionalnych producentów żywności i wytwórców produktów lokalnych. Celem projektu jest promocja pomorskiej żywności wysokiej jakości oferowanej m.in. przez członków sieci Dziedzictwo Kulinarne Pomorskie. Promocja żywności wysokiej jakości ma zachęcić konsumentów do spożywania tradycyjnych  i lokalnych produktów żywnościowych pochodzących z najbliższego otoczenia.                                                                                  </t>
  </si>
  <si>
    <t>targi</t>
  </si>
  <si>
    <t>sztuka/40</t>
  </si>
  <si>
    <t xml:space="preserve">grupa bezpośrednia: wystawcy (producenci lokalnych wyrobów żywnościowych, w tym produktów tradycyjnych, przedstawiciele firm gastronomicznych, lokalni przedsiębiorcy związani z sektorem rolno-spożywczym, członkowie sieci dziedzictwo kulinarne; rolnicy, kgw) grupa pośrednia: ogół społeczeństwa, w tym turyści i mieszkańcy Pomorza, </t>
  </si>
  <si>
    <t>liczba odwiedzających</t>
  </si>
  <si>
    <t>osoba/100000</t>
  </si>
  <si>
    <t>liczba dni targowych</t>
  </si>
  <si>
    <t>dzień/25</t>
  </si>
  <si>
    <t>spot promocyjny</t>
  </si>
  <si>
    <t xml:space="preserve">Wspieranie współpracy i upowszechnianie wiedzy w zakresie produkcji żywności </t>
  </si>
  <si>
    <t xml:space="preserve">Celem konkursu jest zachęcenie pomorskich rolników do przetwórstwa wyprodukowanej przez siebie żywności i sprzedaż tych przetworzonych produktów. Ideą  konkursu jest również identyfikacja lokalnych tradycyjnych produktów żywnościowych, charakterystycznych dla województwa pomorskiego. </t>
  </si>
  <si>
    <t xml:space="preserve"> rolnicy, koła gospodyń wiejskich </t>
  </si>
  <si>
    <t>Promocja modeli krótkich łańcuchów dostaw żywności pochodzących z gospodarstw rolnych</t>
  </si>
  <si>
    <t>Celem operacji będzie porównanie różnych modeli krótkich łańcuchów dostaw żywności pochodzących z gospodarstw rolnych i ich promocja. Projekt obejmować będzie zadania związane z promocją i rozpowszechnianiem dobrych przykładów, w tym innowacyjnych rozwiązań wdrażanych w rolnictwie, produkcji rolnej na obszarach wiejskich.  Operacja zostanie zrealizowana poprzez organizację konferencji. Tematyka konferencji dotyczyć będzie rozwiązań projektowych,  które wpływają na nowe modele organizacji produkcji i sprzedaży rolniczej tj. krótkie łańcuchy dostaw, rolniczy handel detaliczny (RHD), działalność marginalna, lokalna i ograniczona (MOL), w tym przykłady produkcji i sprzedaży produktów ekologicznych i regionalnych. Powyższa forma realizacji operacji będzie służyć promowaniu wiedzy, doświadczenia wynikającego ze zrealizowanych projektów i poszukiwaniu nowatorskich rozwiązań w produkcji rolnej przez podmioty posiadające różnorodne doświadczenie, wiedzę i umiejętności.  Celem konferencji będzie również stworzenie warunków dla dyskusji co  pozwoli na wypracowanie strategii działania w celu polepszania jakości życia na pomorskiej wsi.</t>
  </si>
  <si>
    <t xml:space="preserve">rolnicy, JST, organizacje pozarządowe, podmioty działające na rzecz rozwoju obszarów wiejskich,  przedsiębiorcy z branży rolniczej </t>
  </si>
  <si>
    <t>III- IV</t>
  </si>
  <si>
    <t>Zadania samorządów lokalnych i gospodarczych aktywizujące obszary wiejskie</t>
  </si>
  <si>
    <t xml:space="preserve">W ramach przedmiotowej operacji zaplanowano zadanie, które służy wymianie wiedzy pomiędzy podmiotami uczestniczącymi w rozwoju obszarów wiejskich  i promowaniu integracji oraz współpracy między nimi. Planuje się organizację konferencji, której celem będzie przybliżenie tematyki związanej z rozwojem i aktywizacją samorządów lokalnych i gospodarczych w województwie pomorskim. </t>
  </si>
  <si>
    <t xml:space="preserve">Celem operacji będzie promocja regionu, jego walorów i osiągnięć pomorskiego rolnictwa, a także lokalnych i tradycyjnych produktów żywnościowych. Operacja zostanie zrealizowana poprzez organizację wydarzeń o charakterze targowo-wystawienniczym. Pomorskie jest regionem wielokulturowym co sprawia, że produkty kulinarne z Kaszub, Kociewia, Żuław, Powiśla czy Ziemi Słupskiej to niezliczone bogactwo. Działania te sprzyjać będą wymianie doświadczeń, nawiązywaniu kontaktów oraz wzmacnianiu identyfikacji lokalnej żywności wysokiej jakości czy produktów rodzimych np. wpisanych na Listę Produktów Tradycyjnych.  W ramach przedmiotowej operacji zaplanowane zadanie posłuży prezentacji osiągnieć i promocji pomorskiej wsi. Promocja żywności wysokiej jakości ma zachęcić konsumentów do spożywania tradycyjnych  i lokalnych produktów żywnościowych pochodzących z najbliższego otoczenia.                                                                                  </t>
  </si>
  <si>
    <t>osoba/10000</t>
  </si>
  <si>
    <t>dzień/10</t>
  </si>
  <si>
    <t>Dożynki Wojewódzkie</t>
  </si>
  <si>
    <r>
      <t>Celem operacji jest budowanie tożsamości regionalnej mieszkańców poprzez kultywowanie wiejskich tradycji i zwyczajów ludowych. Cel operacji osiągnięty zostanie poprzez organizacje wydarzenia plenerowego – Dożynek Wojewódzkich oraz konkursu na najpiękniejszy wieniec dożynkowy. Dożynki są wyrazem podziękowania dla rolników za ich ciężką pracę. Obrzęd dziękowania za plony stanowi połączenie tradycji i religii oraz</t>
    </r>
    <r>
      <rPr>
        <strike/>
        <sz val="11"/>
        <rFont val="Calibri"/>
        <family val="2"/>
        <charset val="238"/>
        <scheme val="minor"/>
      </rPr>
      <t xml:space="preserve"> </t>
    </r>
    <r>
      <rPr>
        <sz val="11"/>
        <rFont val="Calibri"/>
        <family val="2"/>
        <charset val="238"/>
        <scheme val="minor"/>
      </rPr>
      <t xml:space="preserve">integruje społeczność. Operacja przyczyni się również do zwiększenia aktywności lokalnej mieszkańców oraz podmiotów współpracujących przy realizacji tego rodzaju przedsięwzięć. </t>
    </r>
  </si>
  <si>
    <t>rolnicy, mieszkańcy województwa pomorskiego</t>
  </si>
  <si>
    <t>liczba uczestników</t>
  </si>
  <si>
    <t>osoba/1000</t>
  </si>
  <si>
    <t>liczba uczestników konkursu</t>
  </si>
  <si>
    <t>osoba/16</t>
  </si>
  <si>
    <t>Weki z Pomorskiej Spiżarni</t>
  </si>
  <si>
    <t>Celem operacji jest zachęcenie pomorskich rolników do przetwórstwa wyprodukowanej przez siebie żywności i sprzedaż tych przetworzonych produktów w ramach rolniczego handlu detalicznego (RHD). Operacja zostanie zrealizowana poprzez organizację szkolenia oraz konkursu. Celem szkolenia będzie podniesienie wiedzy i świadomości wśród rolników o potencjale ekonomicznym tkwiącym w RHD oraz o sposobach wykorzystania go dla celu poprawy dochodów. Ponadto dzięki szkoleniu rolnicy zwiększą swoją wiedzę i kompetencję z zakresu marketingu produktów wytworzonych w gospodarstwie rolnym, w tym rozwiązań  dot. kanałów dystrybucji tych produktów. Podczas spotkania przedstawione zostaną najważniejsze zagadnienia weterynaryjno-prawne  związane z uruchamianiem i prowadzeniem sprzedaży oraz informacje związane ze zdobyciem dotacji na ten cel.
Ideą  konkursu jest zainteresowanie przetwórstwem żywności i sprzedażą produktów wytworzonych z własnej uprawy, hodowli lub chowu, zwiększenie zainteresowania produktami lokalnymi wśród konsumentów oraz promocja i szerzenie dobrych praktyk w zakresie wytwarzania i sprzedaży produktów rolno- spożywczych charakterystycznych dla województwa pomorskiego, w tym wzrost jego atrakcyjności poprzez rozwój lokalnej przedsiębiorczości.</t>
  </si>
  <si>
    <t>sztuk /1</t>
  </si>
  <si>
    <t xml:space="preserve"> rolnicy, koła gospodyń wiejskich, zainteresowani podjęciem działalności w zakresie przetwórstwa rolnego,</t>
  </si>
  <si>
    <t>sztuk/50</t>
  </si>
  <si>
    <t>1,2</t>
  </si>
  <si>
    <t>Inteligentna, zrównoważona i innowacyjna pomorska wieś</t>
  </si>
  <si>
    <t>Operacja będzie miała na celu stworzenie możliwości wymiany informacji o inicjatywach i społecznościach działających zgodnie z ideą smart village w województwie pomorskim. „Inteligentne wioski" stwarzają nowe możliwości (m.in. poprawiają mobilność, rozwijają przedsiębiorczość, zapewniają wysoką jakość edukacji i usług zdrowotnych, zapobiegają wykluczeniu społecznemu, wpływają na ochronę środowiska czy umiejętne wykorzystanie zasobów naturalnych) w celu poprawienia poziomu i jakości życia mieszkańców wsi. Operacja zostanie zrealizowana poprzez organizacje konkursu skierowanego do podmiotów wdrażających tego rodzaju rozwiązania na obszarach wiejskich. Konkurs umożliwi zidentyfikowanie przykładów/inicjatyw w zakresie głównych problemów rozwoju pomorskich obszarów wiejskich oraz zgromadzenie pomysłów służących ich rozwiązywaniu.</t>
  </si>
  <si>
    <t xml:space="preserve">mieszkańcy obszarów wiejskich, jst, podmioty związane z rozwojem obszarów wiejskich </t>
  </si>
  <si>
    <t>1, 3</t>
  </si>
  <si>
    <t xml:space="preserve">Forum Sołtysów Województwa Śląskiego </t>
  </si>
  <si>
    <t>Przedmiotem operacji jest zorganiozwanie na terenie województwa śląskiego dwudniowego forum m.in. dla sołtysów  z województwa ślaskiego oraz przedstawicieli instytucji działających na rzecz rozwoju obszarów wiejskich. Celem forum jest uzyskanie równowagi ekonomicznej, przyrodniczej i społecznej na obszarach wiejskich poprzez promocję zrównoważonego rozwoju obszarów wiejskich.</t>
  </si>
  <si>
    <t>forum/konferencja</t>
  </si>
  <si>
    <t>liczba konferencji, spotkań, seminariów/ liczba uczestników</t>
  </si>
  <si>
    <t>1/ 150</t>
  </si>
  <si>
    <t>Sołtysi z województwa śląskiego, przedstawiciele instytucji działających na rzecz rolnictwa, rozwoju obszarów wiejskich oraz Partnerzy KSOW</t>
  </si>
  <si>
    <t>Samorząd Województwa Śląskiego</t>
  </si>
  <si>
    <t>ul. Ligonia 46/ 40-037 Katowice</t>
  </si>
  <si>
    <t>Wyjazd studyjny krajowy</t>
  </si>
  <si>
    <t>Przedmiotem operacji jest zorganizowanie wyjazdu studyjnego na terenie Polski mającego na celu wymianę dobrych praktyk w zakresie rozwoju obszarów wiejskich w ramach operacji nastawionych na realizację m. in: różnych priorytetów PROW 2014-2020</t>
  </si>
  <si>
    <t>liczba wyjazdów,wizyt studyjnych/ liczba uczestników</t>
  </si>
  <si>
    <t>1/30</t>
  </si>
  <si>
    <t>Partnerzy KSOW, przedstawiciele instytucji działających na rzecz rozwoju obszarów wiejskich</t>
  </si>
  <si>
    <t>Udział w Targach Turystyki Weekendowej "Atrakcje Regionów"</t>
  </si>
  <si>
    <t>Przedmiotem operacji jest udział Jednoski Regionalnej KSOW oraz Partnerów KSOW w targach, których celem jest promocja wszelkich form turystyki wiejskiej i agroturystyki, folkloru, produktu lokalnego etc.</t>
  </si>
  <si>
    <t>Stoisko wystawiennicze</t>
  </si>
  <si>
    <t>Liczba stoisk wystawienniczych</t>
  </si>
  <si>
    <t>Jednostka Regionalna KSOW oraz Partnerzy KSOW w tym m.in. LGD z terenu województwa śląskiego.</t>
  </si>
  <si>
    <t>Wydawnictwo - Dziedzictwo Kulinarne Świętokrzyskie</t>
  </si>
  <si>
    <t>Publikacja ma służyć upowszechnianiu wiedzy o dziedzictwie kulinarnym oraz pokazywać możliwości wykorzystywania walorów tradycyjnych, regionalnych i lokalnych produktów i potraw w ofercie gospodarstw agroturystycznych, w turystyce wiejskiej i lokalnej gastronomii. Może być również źródłem inspiracji do tworzenia nowatorskiej kuchni, opartej na lokalnych produktach, użytych w niekonwencjonalny sposób, zaspokajającej oczekiwania najbardziej wymagających konsumentów.</t>
  </si>
  <si>
    <t>ilość egzemplarzy</t>
  </si>
  <si>
    <t>Mieszkańcy województwa świętokrzyskiego ze szczególnym uwzględnieniem mieszkańców wsi</t>
  </si>
  <si>
    <t xml:space="preserve">II- III </t>
  </si>
  <si>
    <t>Urząd Marszałkowski Województwa Świętokrzyskiego</t>
  </si>
  <si>
    <t>Al. IX Wieków Kielc 3; 25-516 Kielce</t>
  </si>
  <si>
    <t>Dobre praktyki Programu Rozwoju Obszarów Wiejskich na lata  2014-2020 w województwie świętokrzyskim.</t>
  </si>
  <si>
    <t>Celem operacji jest wzrost świadomości społeczeństwa w obszarze polityki rozwoju obszarów wiejskich, w zakresie przedsięwzięć mających wpływ na rozwój  tych obszarów poprzez zaprezentowanie przykładów wykorzystania funduszy UE.  Film promocyjny będzie prezentował przykłady dobrych praktyk PROW 2014-2020, pokazując projekty już zakończone, promujące działalności Lokalnych Grup Działania w województwie świętokrzyskim w zakresie wdrażania Lokalnych Strategii Rozwoju.</t>
  </si>
  <si>
    <t>Mieszkańcy województwa świętokrzyskiego</t>
  </si>
  <si>
    <t>Publikacja - Dobre praktyki PROW 2014-2020 w zakresie operacji typu Gospodarka wodno-ściekowa w ramach działania Podstawowe usługi i odnowa wsi na obszarach wiejskich w zakresie wsparcia  i działań ukierunkowanych na poprawę sytuacji hydrologicznej na obszarach wiejskich w województwie świętokrzyskim</t>
  </si>
  <si>
    <t>Celem operacji jest wzrost świadomości społeczeństwa w obszarze polityki rozwoju obszarów wiejskich w zakresie przedsięwzięć mających wpływ na rozwój  tych obszarów poprzez zaprezentowanie przykładów wykorzystania funduszy UE.  Publikacja ma służyć upowszechnianiu wiedzy o zrealizowanych projektach wpływających na polepszenie warunków na obszarach wiejskich poprzez  analizę lokalizacji obiektów i urządzeń małej retencji, w tym także konieczności ich inwentaryzacji pod kątem powszechnej użyteczności  wraz z oceną istniejących obiektów do potrzeb małej retencji i innych działań ukierunkowanych na poprawę stanu hydrologicznego  na obszarach wiejskich. Upowszechnienie wśród potencjalnych beneficjentów tj. samorządów z terenu województwa świętokrzyskiego, kierunków rozwoju obszarów wiejskich jakie powinny obrać w przyszłym i w kolejnych okresach programowania, aby mogły realnie zwiększyć bezpieczeństwo hydrologiczne mieszkańców obszarów wiejskich, w tym przede wszystkim rolników.</t>
  </si>
  <si>
    <t>publikacja (opracowanie nie, druk)</t>
  </si>
  <si>
    <t>500 -600</t>
  </si>
  <si>
    <t xml:space="preserve">Wyjazd studyjny - Dobre praktyki PROW 2014-2020 </t>
  </si>
  <si>
    <t>Celem operacji jest wzrost świadomości Partnerów KSOW w obszarze polityki rozwoju obszarów wiejskich w zakresie przedsięwzięć mających wpływ na rozwój  obszarów poprzez zaprezentowanie przykładów wykorzystania funduszy UE. Wyjazd studyjny ma służyć upowszechnianiu wiedzy o zrealizowanych projektach wpływających na polepszenie warunków na obszarach wiejskich. Wyjazd studyjny umożliwi implementację dobrych praktyk z innych regionów. Partnerzy KSOW zdobyta wiedzę będą mogli wdrożyć w ramach zadań konkursowych, które będą się odbywać w latach następnych.</t>
  </si>
  <si>
    <t>liczba osób</t>
  </si>
  <si>
    <t>20-25</t>
  </si>
  <si>
    <t>Partnerzy KSOW, podmioty uczestniczące w realizacji PROW</t>
  </si>
  <si>
    <t>Samorząd Województwa Świętokrzyskiego</t>
  </si>
  <si>
    <t>Urząd Marszałkowski Województwa Warmińsko-Mazurskiego w Olsztynie</t>
  </si>
  <si>
    <t>ul. Emilii Plater 1, 10-562 Olsztyn</t>
  </si>
  <si>
    <t>Udział w targach "Smaki Regionów" w Poznaniu</t>
  </si>
  <si>
    <t>Celem realizacji operacji jest promocja i wsparcie sektora żywności regionalnej, tradycyjnej i naturalnej z województwa warmińsko-mazurskiego</t>
  </si>
  <si>
    <t>Celem realizacji operacji jest utrzymanie, rozwijanie tradycji i obyczajów regionalnych, prezentowanie osiągnięć lokalnych twórców sztuki ludowej, promocja rynków produktów regionalnych oraz inicjatyw lokalnych. Istotne jet również pogłębianie więzi z regionem oraz integracja środowisk twórczych w województwie warmińsko-mazurskim.</t>
  </si>
  <si>
    <t>Koła Gospodyń Wiejskich z województwa warmińsko-mazurskiego</t>
  </si>
  <si>
    <t>Album promujący PROW 2014-2020</t>
  </si>
  <si>
    <t>Celem realizacji operacji jest pokazanie zrealizowanych w ramach Programu działań  jako przykładu dobrych praktyk</t>
  </si>
  <si>
    <t>Album</t>
  </si>
  <si>
    <t>Ogół społeczeństwa, Beneficjenci PROW 2014-2020, potencjalni beneficjenci PROW 2014-2020</t>
  </si>
  <si>
    <t xml:space="preserve">Urząd Marszałkowski Województwa Warmińsko-Mazurskiego w Olsztynie </t>
  </si>
  <si>
    <t>Publikacja/broszura/materiał drukowany na temat dobrych praktyk w ramach PROW 2014-2020.</t>
  </si>
  <si>
    <t>Celem realizacji operacji jest identyfikacja oraz upowszechnienie przykładów operacji zrealizowanych w ramach Programu Rozwoju Obszarów Wiejskich poprzez wydanie materiału drukowanego opisującego zrealizowane przedsięwzięcia, na których realizację uzyskano dofinansowanie w ramach PROW . Zakłada się, że materiał drukowany poświęcony będzie opisowi działalności usługowej, rzemieślniczej, artystycznej itp.</t>
  </si>
  <si>
    <t>materiał drukowany</t>
  </si>
  <si>
    <t>1000</t>
  </si>
  <si>
    <t>Wioski tematyczne Warmii i Mazur</t>
  </si>
  <si>
    <t>Celem realizacji operacji jest identyfikacja i upowszechnienie idei wiosek tematycznych, jako przykładu oddolnej inicjatywy aktywizującej społeczność wiejską.</t>
  </si>
  <si>
    <t>Koła Gospodyń Wiejskich Warmii i Mazur - liderki na obszarach wiejskich</t>
  </si>
  <si>
    <t>Celem realizacji operacji jest przedstawienie charakterystyki wybranych kół gospodyń wiejskich w województwa warmińsko-mazurskim, jako przykładu organizacji kobiecej działającej na terenach wiejskich. Planuje się aby publikacja opatrzona była przykładami przepisów kulinarnych poszczególnych kół gospodyń wiejskich - jako inspiracja powrotu do tradycji kuchni regionu Warmii i Mazur.</t>
  </si>
  <si>
    <t xml:space="preserve">"Warto zostać na wsi" </t>
  </si>
  <si>
    <t>Celem realizacji operacji jest pokazanie wsi , jako znakomitego miejsca do życia, zamieszkania i pracy zarobkowej</t>
  </si>
  <si>
    <t xml:space="preserve">młodzież ze szkół rolniczych </t>
  </si>
  <si>
    <t>Konkurs na najładniejsze stoisko dożynkowe Kół Gospodyń Wiejskich 2021</t>
  </si>
  <si>
    <t>Organizacja konkursu na "Najładniejszy wieniec dożynkowy"</t>
  </si>
  <si>
    <t>Celem organizacji konkursu jest aktywizacja społeczności lokalnych i gminnych. Kultywowanie oraz popularyzacja najbardziej wartościowych,  kulturowych tradycji, popularyzacja tradycji ludowej związanej z twórczością artystyczną oraz prezentacja bogactwa plonów wkomponowanych w wieniec  dożynkowy.</t>
  </si>
  <si>
    <t>Społeczności lokalne, gminne. Osoby zaangażowane  w rozwój obszarów wiejskich. Ogół społeczeństwa</t>
  </si>
  <si>
    <t>Organizacja konferencji pn. "Aktywność społeczności na obszarach wiejskich - rola kobiet jako istotny element przedsiębiorczości społeczeństw lokalnych"</t>
  </si>
  <si>
    <t>Celem realizacji operacji jest wzmocnienie wizerunku kobiet zamieszkujących obszary wiejskie oraz zachęcenie ich do aktywności związanej z pielęgnowaniem dziedzictwa kulturowego Warmii i Mazur.</t>
  </si>
  <si>
    <t>Kobiety z obszarów wiejskich   województwa warmińsko-mazurskiego</t>
  </si>
  <si>
    <t>Integracja społeczności na obszarach wiejskich - aktywne życie na wsi</t>
  </si>
  <si>
    <t>Celem realizacji operacji jest promocja obszarów wiejskich, wyeksponowanie wartości kultury z jej regionalną różnorodnością i dziedzictwem lokalnych społeczności.</t>
  </si>
  <si>
    <t>film/emisja filmu</t>
  </si>
  <si>
    <t>film, emisja filmu w telewizji i w internecie</t>
  </si>
  <si>
    <t>1/1</t>
  </si>
  <si>
    <t>Ogół społeczeństwa, w szczególności mieszkańcy obszarów wiejskich województwa warmińsko-mazurskiego.</t>
  </si>
  <si>
    <t>Konkurs na najlepszą zrealizowaną inicjatywę aktywizującą społeczność lokalną na obszarach wiejskich w latach 2018-2020.</t>
  </si>
  <si>
    <t>Celem realizacji operacji jest promowanie działań z zakresu modernizacji terenów wiejskich, wspieranie zadań wpływających na zwiększenie poziomu zaangażowania społeczności lokalnych w sołectwach na terenie województwa warmińsko-mazurskiego.</t>
  </si>
  <si>
    <t>Gminy i sołectwa z województwa warmińsko-mazurskiego</t>
  </si>
  <si>
    <t>Producenci i przetwórcy regionalnej żywności, członkowie sieci Dziedzictwo Kulinarne Warmia Mazury Powiśle, przedstawiciele Urzędu Marszałkowskiego województwa warmińsko-mazurskiego, ogół społeczeństwa.</t>
  </si>
  <si>
    <t>Kampania promocyjno-edukacyjna dotycząca żywności regionalnej, tradycyjnej w tym sieci Dziedzictwo Kulinarne Warmia, Mazury Powiśle oraz Listy Produktów Tradycyjnych Województwa Warmińsko-Mazurskiego</t>
  </si>
  <si>
    <t>Celem realizacji operacji jest przeprowadzenie kampanii promującej żywność regionalną, naturalną Warmii, Mazur i Powiśla w tym sieci Dziedzictwo Kulinarne Warmia, Mazury i Powiśle oraz Listy Produktów Tradycyjnych . Kampania będzie miała również walory edukacyjne.</t>
  </si>
  <si>
    <t>Kampania promocyjna</t>
  </si>
  <si>
    <t>Mieszkańcy województwa warmińsko-mazurskiego, podmioty zainteresowane przystąpieniem do Sieci, Koła Gospodyń Wiejskich, rolnicy, producenci, przetwórcy, restauratorzy lub osoby fizyczne, zainteresowane wpisaniem swojego produktu/potrawy na Listę Produktów Tradycyjnych Województwa Warmińsko-Mazurskiego.</t>
  </si>
  <si>
    <t>"Nasze kulinarne dziedzictwo" Wielkanoc</t>
  </si>
  <si>
    <t xml:space="preserve">Celem realizacji operacji jest przedstawienie przepisów kulinarnych z wybranych potraw, charakterystycznych dla regionu Warmii i Mazur na podstawie informacji pochodzących od przedstawicielek wybranych Kół Gospodyń Wiejskich -jako strażniczek tradycji kuchni  regionu. </t>
  </si>
  <si>
    <t>Mieszkańcy województwa warmińsko-mazurskiego</t>
  </si>
  <si>
    <t>"Nasze kulinarne dziedzictwo" Boże Narodzenie</t>
  </si>
  <si>
    <t xml:space="preserve">Z kulturą na obszary wiejskie </t>
  </si>
  <si>
    <t xml:space="preserve">Celem realizacji operacji jest wyrównywanie szans pomiędzy dostępem dzieci i młodzieży z obszarów wiejskich do sztuki widowiskowej, kojarzonej ze sferą kultury wysokiej jakości. </t>
  </si>
  <si>
    <t>warsztaty teatralne</t>
  </si>
  <si>
    <t xml:space="preserve">Dzieci i młodzież z obszarów wiejskich </t>
  </si>
  <si>
    <t>Biuletyn informacyjny 
"Nasza euroPROWincja" 
w wersji polskiej i angielskiej</t>
  </si>
  <si>
    <t>Identyfikacja i prezentacja przykładów operacji realizowanych w ramach PROW 2014-2020, w tym KSOW, oraz dobrych praktyk w celu podniesienia jakości wdrażania programu oraz informowania ogółu społeczeństwa i potencjalnych beneficjentów o wpływie PROW 2014-2020 na rozwój obszarów wiejskich.</t>
  </si>
  <si>
    <t>Liczba publikacji
Całkowity nakład</t>
  </si>
  <si>
    <t>1
6800</t>
  </si>
  <si>
    <t>ogół społeczeństwa, potencjalni beneficjenci oraz beneficjenci</t>
  </si>
  <si>
    <t>Urząd Marszałkowski Województwa Wielkopolskiego</t>
  </si>
  <si>
    <t xml:space="preserve"> Al. Niepodległości 34
61-714 Poznań</t>
  </si>
  <si>
    <t>Strona promocyjna PROW 2014-2020 w Magazynie Samorządowym "Monitor Wielkopolski"</t>
  </si>
  <si>
    <t>Prasa</t>
  </si>
  <si>
    <t>Liczba wydań prasowych</t>
  </si>
  <si>
    <t>Al. Niepodległości 34
61-714 Poznań</t>
  </si>
  <si>
    <t>Międzynarodowe Targi Przemysłu Spożywczego, Rolnictwa i Ogrodnictwa "Grüne Woche 2020" w Berlinie</t>
  </si>
  <si>
    <t>Udział w targach za granicą w celu realizacji przez rolników wspólnych inwestycji w szczególności poprzez zwiększenie zainteresowania producentów rolnych zrzeszaniem się w organizacje, grupy producenckie, tworzenie struktur handlowych oraz powiązań organizacyjnych lub innych form współpracy</t>
  </si>
  <si>
    <t>targi, spotkania</t>
  </si>
  <si>
    <t>liczba targów</t>
  </si>
  <si>
    <t xml:space="preserve">ogół społeczeństwa, rolnicy, przedstawiciele branży rolno-spożywczej, członkowie Sieci Dziedzictwa Kulinarnego Wielkopolska,
</t>
  </si>
  <si>
    <t>Gromadzenie i upowszechnianie przykładów dobrych praktyk realizacji PROW 2014-2020 oraz PROW 2007-2013 poprzez organizację konkursu fotograficznego</t>
  </si>
  <si>
    <t>Organizacja konkursu fotograficznego ma na celu identyfikację projektów zrealizowanych przy wsparciu ze środków EFRROW. Uczestnicy projektu - mieszkańcy województwa wielkopolskiego wykonają fotografie zakątków wiejskich województwa wielkopolskiego, w których zrealizowano operacje w ramach PROW 2014-2020 lub PROW 2007-2013. Autorom najciekawszych prac zostaną wręczone nagrody w postaci bonów do sklepów ze  sprzętem fotograficznym. Koszt operacji uwzględnia również promocję konkursu w prasie lokalnej oraz Internecie.</t>
  </si>
  <si>
    <t>liczba konkursów
liczba laureatów</t>
  </si>
  <si>
    <t>1
9</t>
  </si>
  <si>
    <t>ogół społeczeństwa, mieszkańcy województwa wielkopolskiego</t>
  </si>
  <si>
    <t>Podnoszenie wiedzy mieszkańców województwa wielkopolskiego na temat PROW 2014-2020, działań aktywizujących mieszkańców obszarów wiejskich oraz promocja zrównoważonego rozwoju obszarów wiejskich poprzez realizację działań informacyjnych</t>
  </si>
  <si>
    <t>Celem informacji jest zapoznanie opinii publicznej, w tym potencjalnych beneficjentów PROW 2014-2020 oraz partnerów KSOW z możliwościami realizacji przedsięwzięć na obszarach wiejskich finansowanych ze środków zewnętrznych, w tym głównie w ramach PROW 2014-2020 oraz prezentacja efektów podejmowanych działań poprzez realizację spotów/wywiadów radiowych na antenach rozgłośni o zasięgu lokalnym i regionalnym</t>
  </si>
  <si>
    <t>spot w radiu</t>
  </si>
  <si>
    <t>Promocja dorobku wielkopolskich LGD podczas Dożynek Prezydenckich w Spale oraz zapewnienie pomocy technicznej w zakresie współpracy międzyterytorialnej</t>
  </si>
  <si>
    <t xml:space="preserve">Promocja działań i aktywności wielkopolskich LGD-ów na forum krajowym oraz osiągnięć w dziedzinie rolnictwa i przetwórstwa rolno-spożywczego. Organizacja spotkania z przedstawicielami LGD reprezentującymi inne regiony ukierunkowanego na omówienie możliwości współpracy międzyteryorialnej. Dodatkowym celem operacji jest także zachowanie dziedzictwa kulturowego wsi, w tym obrzędowości związanej ze zbiorem. </t>
  </si>
  <si>
    <t>targi/imprezy plenerowe/wystawy/ spotkania</t>
  </si>
  <si>
    <t>liczba targów/imprez plenerowych/ wystaw
liczba spotkań</t>
  </si>
  <si>
    <t>1
1</t>
  </si>
  <si>
    <t>przedstawiciele LGD, członkinie KGW, producenci rolni, instytucje kulturalne, samorządowcy, beneficjenci oraz potencjalni beneficjenci PROW 2014-2020</t>
  </si>
  <si>
    <t>Dzień Św. Marcina w Brukseli</t>
  </si>
  <si>
    <t xml:space="preserve">Wyjazd szkoleniowy mający na celu wsparcie lokalnych grup działania w zakresie poszukiwania partnerów do współpracy międzyterytorialnej i międzynarodowej oraz podniesienie kompetencji lokalnych grup działania w zakresie wykonywanych przez nie zadań, związanych z realizacją Lokalnych Strategii Rozwoju. </t>
  </si>
  <si>
    <t xml:space="preserve">Wyjazd studyjny </t>
  </si>
  <si>
    <t xml:space="preserve">liczba wyjazdów studyjnych </t>
  </si>
  <si>
    <t>Upowszechnianie wiedzy na temat dobrych praktyk przedsięwzięć realizowanych na obszarach wiejskich, m.in.  w zakresie efektów wdrażania PROW 2014-2020, odnawialnych źródeł energii, prowadzenia pozarolniczej działalności gospodarczej  oraz inteligentnych wiosek.</t>
  </si>
  <si>
    <t>Organizacja wyjazdu studyjnego dla samorządowców z województwa wielkopolskiego mającego na celu poznanie przykładów dobrych praktyk realizacji PROW 2014-2020 w innym regionie kraju, wymianę wiedzy i doświadczeń na temat rozwoju obszarów wiejskich, dobrych praktyk w zakresie odnawialnych źródeł energii, prowadzenia pozarolniczej działalności gospodarczej oraz inteligentnych wiosek.</t>
  </si>
  <si>
    <t xml:space="preserve">samorządowcy, w tym przedstawiciele Urzędu Marszałkowskiego,  przedstawiciele LGD oraz instytucje zaangażowane w rozwój obszarów wiejskich lub zaangażowane bezpośrednio w realizację i wdrażanie PROW 2014-2020 </t>
  </si>
  <si>
    <t>Organizacja gali finałowej konkursu Wielkopolski Rolnik Roku</t>
  </si>
  <si>
    <t>Celem konkursu jest promocja wsi jako miejsca do życia i rozwoju zawodowego, upowszechniając przy tym wiedzę w zakresie innowacyjnych rozwiązań w rolnictwie, produkcji żywności, leśnictwie i na obszarach wiejskich, a także upowszechnianie dobrych praktyk w rolnictwie i na obszarach wiejskich poprzez wyłonienie laureatów konkursu</t>
  </si>
  <si>
    <t>rolnicy z województwa wielkopolskiego</t>
  </si>
  <si>
    <t>Wymiana wiedzy oraz rezultatów działań pomiędzy podmiotami uczestniczącymi w rozwoju obszarów wiejskich, w tym organizacja wydarzeń targowych o zasięgu krajowym i międzynarodowym w kontekście nowych modeli organizacji produkcji i sprzedaży rolniczej</t>
  </si>
  <si>
    <t>Organizacja wydarzeń targowych mająca na celu wymianę wiedzy pomiędzy podmiotami uczestniczącymi w rozwoju obszarów
wiejskich oraz promowaniu integracji, w tym życia na wsi i współpracy między nimi, z uwzględnieniem nowych metod produkcji i sprzedaży, czyli krótkich łańcuchów dostaw, rolniczego handlu detalicznego (RHD) oraz sprzedaży produktów ekologicznych i regionalnych.</t>
  </si>
  <si>
    <t>ogół społeczeństwa, instytucje zaangażowane w rozwój obszarów wiejskich, przedstawiciele branży rolno-spożywczej - członkowie Sieci Dziedzictwa Kulinarnego Wielkopolska</t>
  </si>
  <si>
    <t xml:space="preserve">Konkurs na najlepsze Koła Gospodyń Wiejskich w Wielkopolsce </t>
  </si>
  <si>
    <t>Zachowane i wypromowane zostanie dziedzictwo kulturowe w tym folklor oraz  kulinarne w tym produkty regionalne  na obszarach wiejskich, poprzez wyeksponowanie wartości polskiej kultury, z jej regionalną różnorodnością i dziedzictwem lokalnych społeczności z jednej strony, a poprawą jakości życia mieszkańców obszarów wiejskich z drugiej.</t>
  </si>
  <si>
    <t>Aktywizacja mieszkańców województwa wielkopolskiego w kierunku działań podejmowanych na rzecz zwiększenia świadomości na temat hodowli pszczół oraz form promocji pszczelarstwa</t>
  </si>
  <si>
    <t xml:space="preserve">Współpraca z rolnikami, samorządami lokalnymi i związkami pszczelarskimi w celu poprawy warunków prowadzenia chowu i hodowli pszczół oraz promocji wielkopolskiego pszczelarstwa. Planowane wydarzenia obejmują szeroki zakres współpracy z pszczelarzami, rolnikami, izbami rolniczymi, samorządami lokalnymi i Samorządem Województwa Wielkopolskiego w celu podniesienia wiedzy i świadomości ekologicznej społeczeństwa </t>
  </si>
  <si>
    <t>konferencja edukacyjno-promocyjna oraz dwa konkursy regionalne</t>
  </si>
  <si>
    <t xml:space="preserve">pszczelarze województwa wielkopolskiego, właściciele ogródków kwietnych , ogół mieszkańców obszarów wiejskich województwa wielkopolskiego </t>
  </si>
  <si>
    <t>Ekspertyza w formie publikacji elektronicznej na temat inteligentnego rozwoju obszarów wiejskich</t>
  </si>
  <si>
    <t>Inteligentny rozwój to zrównoważony rozwój, który jest osiągany poprzez zwiększone wykorzystanie badań i rozwoju, innowacji, wiedzy i uczenia się, promowanie inteligentnych obszarów wiejskich w celu osiągnięcia regionalnego wzrostu gospodarczego. Ekspertyza stanowić będzie kompendium podnoszące poziom wiedzy społeczności lokalnej w zakresie inteligentnego rozwoju, w tym aspektów ochrony środowiska i zmian klimatycznych oraz zawierać będzie rekomendacje w zakresie inteligentnego rozwoju obszarów wiejskich dla mieszkańców i samorządów z terenu województwa wielkopolskiego.</t>
  </si>
  <si>
    <t>ekspertyza</t>
  </si>
  <si>
    <t>dokument/publikacja</t>
  </si>
  <si>
    <t>mieszkańcy i samorządy z terenu województwa wielkopolskiego</t>
  </si>
  <si>
    <t xml:space="preserve">II, III </t>
  </si>
  <si>
    <t>Aleja Zachodniopomorskie Smaki - Produkty Tradycyjne Pomorza Zachodniego w ramach "Pikniku nad Odrą"</t>
  </si>
  <si>
    <t>Promocja produktów tradycyjnych i regionalnych producentów z województwa zachodniopomorskiego</t>
  </si>
  <si>
    <t>Operacja o charakterze promocyjno-wystawienniczym</t>
  </si>
  <si>
    <t>Liczba imprez plenerowych</t>
  </si>
  <si>
    <t>Zwiedzający stoiska wystawiennicze lokalnych wytwórców produktów tradycyjnych, regionalnych i ekologicznych Pomorza Zachodniego na imprezie plenerowej, potencjalni kontrahenci wystawców</t>
  </si>
  <si>
    <t>Urząd Marszałkowski Województwa Zachodniopomorskiego</t>
  </si>
  <si>
    <t>ul. Korsarzy 34,       70 - 540 Szczecin</t>
  </si>
  <si>
    <t xml:space="preserve">Liczba wystawców </t>
  </si>
  <si>
    <t>11</t>
  </si>
  <si>
    <t>Akademia Sołtysa</t>
  </si>
  <si>
    <t>Cykl spotkań o charakterze informacyjno-szkoleniowym dla lokalnych liderów społeczności wiejskiej. Spotkania będą miały na celu przekazanie uczestnikom wiedzy nt. kształtowania wspólnej przestrzeni publicznej w ich miejscowościach. Podczas szkoleń słuchacze uzyskają niezbędne informacje od wykładowców współpracujących z uczelniami wyższymi oraz wojewódzkim ODR.</t>
  </si>
  <si>
    <t>Seminarium szkoleniowe</t>
  </si>
  <si>
    <t>Liczba seminariów szkoleniowych</t>
  </si>
  <si>
    <t>Osoby pełniące funkcje sołtysów na obszarze województwa zachodniopomorskiego, lokalni liderzy wiejscy</t>
  </si>
  <si>
    <t>Liczba uczestników seminariów informacyjnych</t>
  </si>
  <si>
    <t>240</t>
  </si>
  <si>
    <t>Wojewódzkie Dni Pszczelarza</t>
  </si>
  <si>
    <t>Celem operacji jest dostarczenie oraz upowszechnianie nowych rozwiązań i wiedzy we współpracy z uczelniami wyższymi i doradztwem rolniczym.</t>
  </si>
  <si>
    <t>Impreza plenerowa/seminarium</t>
  </si>
  <si>
    <t>Liczba imprez plenerowych/liczba seminariów</t>
  </si>
  <si>
    <t>1/3</t>
  </si>
  <si>
    <t>Pszczelarze, osoby zawodowo i hobbystycznie zajmujące się prowadzeniem pasiek o różnej skali produkcji z terenu województwa zachodniopomorskiego, rolnicy</t>
  </si>
  <si>
    <t>Liczba uczestników imprezy</t>
  </si>
  <si>
    <t>200/120</t>
  </si>
  <si>
    <t>Smaki Regionów w Poznaniu</t>
  </si>
  <si>
    <t>Celem operacji jest wspieranie profesjonalnej współpracy i realizacji przez rolników wspólnych inwestycji.</t>
  </si>
  <si>
    <t>Liczba wystaw</t>
  </si>
  <si>
    <t>Producenci rolni i przetwórcy z terenu województwa zachodniopomorskiego</t>
  </si>
  <si>
    <t>Liczba  wystawców</t>
  </si>
  <si>
    <t>2, 3</t>
  </si>
  <si>
    <t>Targi Rolne "Agro Pomerania" w Barzkowicach</t>
  </si>
  <si>
    <t>12</t>
  </si>
  <si>
    <t>Festiwal Wina Pomorza Zachodniego</t>
  </si>
  <si>
    <t>Prezentacja potencjału województwa zachodniopomorskiego w zakresie oferty enoturystyki, upowszechniania dziedzictwa i kultury winiarskiej oraz promocji produktów regionalnych.</t>
  </si>
  <si>
    <t>Zwiedzający stoiska wystawiennicze producentów win regionalnych, lokalnych wytwórców produktów tradycyjnych, regionalnych i ekologicznych Pomorza Zachodniego na imprezie plenerowej, potencjalni kontrahenci wystawców</t>
  </si>
  <si>
    <t>Aleja Zachodniopomorskie Smaki - produkty tradycyjne Pomorza Zachodniego w ramach Jarmarku Jakubowego</t>
  </si>
  <si>
    <t>Eko Turniej Kół Gospodyń Wiejskich Województwa Zachodniopomorskiego</t>
  </si>
  <si>
    <t xml:space="preserve">Realizacja operacji przyczyni się do rozwoju współpracy regionalnej i budowania partnerskich relacji ze społecznością lokalną. Zachowane i wypromowane zostanie dziedzictwo kulturowe, kulinarne i przyrodnicze na obszarach wiejskich. </t>
  </si>
  <si>
    <t>Liczba imprez plenerowych/liczba konkursów</t>
  </si>
  <si>
    <t>1/5</t>
  </si>
  <si>
    <t>członkinie KGW z obszaru województwa zachodniopomorskiego, lokalni liderzy wiejscy</t>
  </si>
  <si>
    <t>Liczba uczestników imprezy plenerowej/liczba uczestników konkursów</t>
  </si>
  <si>
    <t>300/150</t>
  </si>
  <si>
    <t>Dożynki Prezydenckie w Spale</t>
  </si>
  <si>
    <t>Kultywowanie oraz popularyzacja najbardziej wartościowych, kulturowych tradycji regionalnych, promocja dorobku kulturowego polskiej wsi oraz rozbudzanie i poszerzanie zainteresowań twórczością ludową poprzez organizację wyjazdu grupy wieńcowej i jej udział w konkursie „Na najładniejszy wieniec dożynkowy” o nagrodę Prezydenta Rzeczypospolitej Polskiej.</t>
  </si>
  <si>
    <t>Dożynki</t>
  </si>
  <si>
    <t>Targi, wystawy, imprezy lokalne, regionalne, krajowe i międzynarodowe</t>
  </si>
  <si>
    <t>Zaproszeni goście i uczestnicy Dożynek Prezydenckich oraz zwiedzający stoisko wystawiennicze Województwa Zachodniopomorskiego na dożynkach</t>
  </si>
  <si>
    <t>Uczestnicy targów wystaw, imprez lokalnych, regionalnych, krajowych i międzynarodowych</t>
  </si>
  <si>
    <t>Aleja Zachodniopomorskie Smaki - Produkty Tradycyjne Pomorza Zachodniego w ramach Festiwalu Słowian i Wikingów w Wolinie</t>
  </si>
  <si>
    <t>Zwiedzający stoiska wystawiennicze wystawców na imprezie plenerowej, potencjalni kontrahenci wystawców</t>
  </si>
  <si>
    <t>Warsztaty ekologiczne dla dzieci/młodzieży z obszarów wiejskich</t>
  </si>
  <si>
    <t xml:space="preserve">Promocja zrównoważonego rozwoju obszarów wiejskich </t>
  </si>
  <si>
    <t>Liczba warsztatów</t>
  </si>
  <si>
    <t>Dzieci i młodzież z terenów wiejskich Pomorza Zachodniego</t>
  </si>
  <si>
    <t xml:space="preserve">Liczba uczestników warsztatów </t>
  </si>
  <si>
    <t>150</t>
  </si>
  <si>
    <t xml:space="preserve"> „Moja sytuacja w czasie koronawirusa”</t>
  </si>
  <si>
    <t>Celem operacji jest przeprowadzenie badania, przy wykorzystaniu ankiety internetowej, dotyczącego sytuacji mieszkańców obszarów wiejskich, w tym rolników, w czasach pandemii koronawirusa COVID-19, w szczególności w kontekście: poziomu zagrożenia ubóstwem, zmian preferencji zakupowych konsumentów żywności (asortyment/dostępność towarów), sprzedaży bezpośredniej produktów rolnych.</t>
  </si>
  <si>
    <t>Badanie</t>
  </si>
  <si>
    <t>Liczba badań</t>
  </si>
  <si>
    <t>Mieszkańcy obszarów wiejskich, w tym rolnicy oraz konsumenci żywności</t>
  </si>
  <si>
    <t xml:space="preserve">Centrum Doradztwa Rolniczego w Brwinowie, Oddział Warszawa </t>
  </si>
  <si>
    <t>ul. Wspólna 30, 00-930 Warszawa</t>
  </si>
  <si>
    <t>Alternatywne źródła dochodu dla małych gospodarstw</t>
  </si>
  <si>
    <t xml:space="preserve">Przedmiotem operacji jest upowszechnianie wiedzy na temat  innowacyjnych przedsięwzięć na obszarach wiejskich oraz upowszechnienie informacji oraz dobrych praktyk w tym zakresie. </t>
  </si>
  <si>
    <t>Doradcy z ośrodków doradztwa rolniczego, izb rolniczych, prywatnych podmiotów doradczych,  nauczyciele szkół rolniczych, przedstawiciele Instytutów, uczelni rolniczych, rolnicy</t>
  </si>
  <si>
    <t>Centrum Doradztwa Rolniczego w Brwinowie</t>
  </si>
  <si>
    <t>ul. Pszczelińska 99, 05-840 Brwinów</t>
  </si>
  <si>
    <t>broszura</t>
  </si>
  <si>
    <t>liczba broszur</t>
  </si>
  <si>
    <t>nakład</t>
  </si>
  <si>
    <t xml:space="preserve">Promocja przedsiębiorczości na obszarach wiejskich </t>
  </si>
  <si>
    <t>Przedstawiciele: 
-przedsiębiorców, w tym laureatów konkursu Sposób na Sukces wszystkich edycji,
- doradców rolniczych,
- pracowników ośrodków doradztwa rolniczego,
- mieszkańców obszarów wiejskich,
- organizatorów oraz partnerów konkursu, - instytucji publicznych, 
- przedstawicieli organizacji społecznych, 
- samorządów, 
- podmiotów gospodarczych- lokalne grupy działania oraz
 - media skupione wokół idei promocji i rozwoju przedsiębiorczości na obszarach wiejskich</t>
  </si>
  <si>
    <t>Wydawnictwo konkursowe (1) i broszura okolicznościowa (1)</t>
  </si>
  <si>
    <t>wydawnictwo</t>
  </si>
  <si>
    <t>"Wypoczynek na wsi na przykładzie działalności prowadzonej przez laureatów konkursu Sposób na Sukces"</t>
  </si>
  <si>
    <t>e-wydawnictwo</t>
  </si>
  <si>
    <t>Celem proponowanej operacji jest promocja: działań kreujących przedsiębiorczość na obszarach wiejskich, innowacyjności rozwiązań sprzyjających podnoszeniu jakości życia na obszarach wiejskich, działań na rzecz ograniczenia skutków niekorzystnych zmian klimatu, włączenia społecznego - poprzez prezentację dobrych przykładów przesięwzięć nagrodzonych w poprzednich dwudziestu edycjach i tegorocznej XXI edycji konkursu Sposób na Sukces oraz wymiana doświadczeń w tym zakresie.</t>
  </si>
  <si>
    <t>Gala finałowa konkursu 
film</t>
  </si>
  <si>
    <t>Konferencja jubileuszowa online</t>
  </si>
  <si>
    <t>wydawnictwa</t>
  </si>
  <si>
    <t xml:space="preserve">1, 2, 3, 4, 5, 6 </t>
  </si>
  <si>
    <t xml:space="preserve">Dobre praktyki w gospodarowaniu wodą w rolnictwie i na obszarach wiejskich </t>
  </si>
  <si>
    <t>Celem operacji jest promocja dobrych praktyk w zakresie gospodarowania wodą w rolnictwie i na obszarach wiejskich.  Sprawdzone praktyki są dobrym narzędziem podnoszenia jakości kapitału ludzkiego. Rozwiązania prezentujące dobre praktyki można  wykorzystać  w podobnych warunkach w innych miejscach. Celem naszej operacji jest zapoznanie rolników, mieszkańców obszarów wiejskich, przedstawicieli samorządów czy tez przedstawicieli LGD z innowacyjnymi rozwiązaniami z obszaru racjonalnej gospodarki wodnej już stosowanymi w naszym kraju i możliwymi do zastosowania w innych miejscach.</t>
  </si>
  <si>
    <t>Broszura/ zeszyt tematyczny</t>
  </si>
  <si>
    <t>broszura/ nakład</t>
  </si>
  <si>
    <t>rolnicy, mieszkańcy obszarów wiejskich, Lolaklne Grupy Działania, Lokalne Partnerstwa ds. Wody, doradcy rolniczy,  Administracja samorządowa</t>
  </si>
  <si>
    <t>konferencja dwudniowa</t>
  </si>
  <si>
    <t xml:space="preserve"> 2/3000</t>
  </si>
  <si>
    <t>80-100</t>
  </si>
  <si>
    <t>„Przedsiębiorczość w praktyce – LEADER na rzecz przedsiębiorczości i dziedzictwa kulturowego”</t>
  </si>
  <si>
    <t>Cel: Porównanie metod/systemów tradycyjnych z  innowacyjnymi prowadzenia działalności przez rolników i organizacje NGO na terenach wiejskich. Przedstawienie modelowych sposobów współpracy z wykorzystaniem nowatorskich sposobów dystrybucji i marketingu między rolnikami i innymi podmiotami prowadzącymi działalność na terenie obszarów wiejskich, dzięki którym rozwija się przedsiębiorczość na wsi. Restauratorzy i podmioty agroturystyczne w wizytowanych regionach korzystają głównie z dostarczanych przez miejscowych producentów produktów rolnych, zachęcając tym samym rolników do ciągłego prowadzenia gospodarstw rolnych, które stają się atrakcyjne pod względem ekonomicznym. Jednocześnie gospodarstwa, o których mowa idąc naprzeciw swoim odbiorcom starają się aby ich produkcja była jak najbardziej zbliżona do ekologicznej. Skrócenie łańcucha dostaw daje pewność konsumentom co do jakości i świeżości półproduktów, z których przygotowywane są finalne produkty. Kulinaria wizytowanych obiektów przyciągają turystów z całego kraju, jest to więc dobry przykład dla poszukujących alternatywnej bądź podstawowej działalności. Działanie to ma również na celu umożliwianie realizacji polityki rozwoju MRiRW, kładącej duży nacisk na rozwój, różnicowanie działalności i poprawę konkurencyjności gospodarstwa na terenach wiejskich.</t>
  </si>
  <si>
    <t>szkolenie z wyjazdem studyjnym</t>
  </si>
  <si>
    <t>wyjazdy studyjne</t>
  </si>
  <si>
    <t>Doradcy ODR zajmujący się tematyką przedsiębiorczości wiejskiej, na co dzień pracujący na rzecz przedsiębiorców; przedstawiciele CDR zajmujący się tą tematyką, przedstawiciele Lokalnych Grup Działania z terenu całej Polski, samorządowcy, przedsiębiorcy, mieszkańcy wsi zainteresowani działaniami gospodarczymi i współpracą z LGD.</t>
  </si>
  <si>
    <t>Centrum Doradztwa Rolniczego w Brwinowie oddział w Poznaniu</t>
  </si>
  <si>
    <t>ul. Winogrady 63, 61-659 Poznań</t>
  </si>
  <si>
    <t xml:space="preserve">Rozwój górskich i podgórskich terenów wiejskich w oparciu o potencjał obszaru i produkty markowe
</t>
  </si>
  <si>
    <t>Celem operacji jest wsparcie rozwoju miejscowości obszarów górskich i podgórskich poprzez upowszechnienie  wiedzy i  dobrych praktyk z zakresu wykorzystania potencjału przyrodniczego i kulturowego w rozwoju  inicjatyw przedsiębiorczych.
Przedmiotem operacji jest identyfikacja, gromadzenie i upowszechniane przykładów rozwoju działań przedsiębiorczych  na  obszarach górskich w oparciu o walory naturalne i zasoby lokalne, w tym służących realizacji priorytetów Programu Rozwoju Obszarów Wiejskich. W tym zakresie zostanie przygotowane opracowanie  dotyczące identyfikacji  dobrych przykładów, a następnie przygotowane zostaną i przeprowadzone szkolenia  e-learningowe z zakresu tworzenia i funkcjonowania marki lokalnej oraz rozwoju działalności rolniczej i pozarolniczej na obszarach górskich i podgórskich. W dalszej kolejności  zostanie zorganizowany wyjazd studyjny  prezentujący od strony praktycznej inicjatywy przedsiębiorcze na obszarach górskich i podgórskich, w tym przykłady służące realizacji priorytetów PROW. W ostatnim etapie, w celu upowszechnienia wiedzy tematycznej i dobrych przykładów zorganizowana zostanie konferencja.</t>
  </si>
  <si>
    <t xml:space="preserve">Analiza/ekspertyza/badanie
(Informacje i publikacje w internecie) </t>
  </si>
  <si>
    <t>liczba analiz</t>
  </si>
  <si>
    <t>Mieszkańcy obszarów wiejskich, rolnicy, przedsiębiorcy, przedstawiciele podmiotów doradczych, przedstawiciele organizacji pozarządowych, jednostek samorządu terytorialnego, jednostek naukowych oraz inne osoby lub przedstawiciele podmiotów zaineresowanych tematyką operacji.</t>
  </si>
  <si>
    <t>Centrum Doradztwa Rolniczego w Brwinowie oddział w Krakowie</t>
  </si>
  <si>
    <t>ul. Meiselsa 1, 31-063 Kraków</t>
  </si>
  <si>
    <t>Szkolenie (e-learning, elektroniczna platforma szkoleniowa)</t>
  </si>
  <si>
    <t xml:space="preserve"> liczba uczestników w każdym szkoleniu</t>
  </si>
  <si>
    <t>VI Ogólnopolski Zlot Zagród Edukacyjnych</t>
  </si>
  <si>
    <t xml:space="preserve">Celem konferencji jest wsparcie rozwoju idei zagród edukacyjnych w Polsce, jako elementu różnicowania źródeł dochodu mieszkańców wsi oraz zrównoważonego rozwoju obszarów wiejskich i rolnictwa wielofunkcyjnego. Realizacja operacji  posłuży podniesieniu kompetencji i potencjału rozwojowego Ogólnopolskiej Sieci Zagród Edukacyjnych jako pionierskiej inicjatywy w zakresie rozwoju rolnictwa społecznego w Polsce, zainicjowanej i koordynowanej przez Dział Rozwoju Obszarów Wiejskich CDR Oddział w Krakowie. Planowane jest  przeprowadzenie ogólnopolskiej  konferencji wirtualnej w formie mieszanej synchroniczno-asynchronicznej. W części asynchronicznej uczestnicy będą mieli udostępnione w sieci  przez określony czas  materiały tematyczne w formie wykładów video, prezentacji  i opracowań pisemnych, w części synchronicznej  uczestnicy spotkają się z wykładowcami i ekspertami on-line  za pośrednictwem  audio-video oraz czatu. Tematyka konferencji skierowana będzie na   innowacje produktowe, organizacyjne i marketingowe w rolnictwie i  produkcji żywności oraz ekologii  na obszarach wiejskich.  Specjalna część konferencji będzie poświęcona funkcjonowaniu zagród edukacyjnych w sytuacji kryzysu wywołanego pandemią COVID-19, w tym aspektom związanym z bezpieczeństwem świadczenia usług w ramach rolnictwa społecznego. Elementem programu będzie galeria dobrych praktyk rolnictwa społecznego, ze szczególnym uwzględnieniem działań wspartych dofinansowaniem  w ramach PROW 2014-2020. 
</t>
  </si>
  <si>
    <t>Wirtualna konferencja synchroniczno-asynchroniczna</t>
  </si>
  <si>
    <t xml:space="preserve">Rolnicy i przedsiębiorcy z branży rolno-spożywczej prowadzący  lub przygotowujący  się do prowadzenia gospodarstwa, w szczególności członkowie Ogólnopolskiej Sieci Zagród Edukacyjnych.
Przedstawiciele jednostek doradztwa rolniczego (ODR, CDR).
Przedstawicieli ośrodków naukowych, wspierających wielofunkcyjny rozwój obszarów wiejskich.
Przedstawicieli administracji rządowej, w szczególności reprezentujących resorty rolnictwa, polityki społecznej, edukacji i turystyki. </t>
  </si>
  <si>
    <t>Kompetentny trener turystyki wiejskiej</t>
  </si>
  <si>
    <t>Celem ogólnym projektu jest wsparcie rozwoju turystyki wiejskiej poprzez przygotowanie profesjonalnej kadry trenerów agroturystyki i turystyki wiejskiej do prowadzenia szkoleń dla mieszkańców wsi w systemie modułowym. Koncepcja systemu szkoleń powstanie w oparciu o rzetelną diagnozę stanu faktycznego w zakresie potrzeb edukacyjnych mieszkańców  wsi oraz identyfikację luk kompetencyjnych szeroko rozumianej kadry turystyki wiejskiej, w tym doradców i liderów organizacji branżowych w oparciu o ogólnopolska reprezentatywną próbę doradców ODR i kwaterodawćów wiejskich. W ramach operacji przeprowadzony zostanie pilotażowy cykl szkoleń doskonalących dla kadr doradczych turystyki wiejskiej w Polsce, w tym szczególnie specjalistów ośrodków doradztwa rolniczego. Planowanych jest  pięć  szkoleń  opartych o autorski program modułowy, obejmujących po 38 godz. dydaktycznych zajęć. Przeszkolona zostanie grupa  160 trenerów  (średnio po 10 osób z terenu każdego województwa). Szkolenie trenerów oparte będzie na trzech osiach:
- merytorycznej: omówienie  wybranych treści merytorycznych,
- metodycznej:   doskonalenie umiejętności pedagogicznych ,
- psychologicznej: kształtowanie postaw i kompetencji społecznych.
 Proponowany projekt będzie promował podejście do agroturystyki jako dziedziny przedsiębiorczości oraz narzędzia zrównoważonego rozwoju obszarów wiejskich. Nacisk zostanie położony na zagadnienia innowacyjności, konkurencyjności, specjalizacji i jakości oferty agroturystycznej, ekologię, zarządzanie przedsiębiorstwem, kreowania terytorialnych wiejskich produktów turystycznych, nowoczesne narzędzia marketingu i wzmocnienie współpracy. Istotnym elementem szkoleń będzie galeria dobrych praktyk. Uczestnicy szkoleń zostaną wyposażeni w podręcznik, obejmujący kluczowe treści oraz narzędzia szkoleniowe i metodyki doradcze w poszczególnych blokach tematycznych.</t>
  </si>
  <si>
    <t>doradcy rolniczy oraz liderzy stowarzyszeń agroturystycznych w Polsce</t>
  </si>
  <si>
    <t xml:space="preserve">I-III   </t>
  </si>
  <si>
    <t>podręcznik trenera</t>
  </si>
  <si>
    <t>analiza i diagnoza</t>
  </si>
  <si>
    <t>XIX Ogólnopolskie Sympozjum Agroturystyczne</t>
  </si>
  <si>
    <t>Celem konferencji jest integracja środowisk skupionych wokół rozwoju turystyki wiejskiej oraz ustanowienie płaszczyzny wymiany wiedzy, doświadczeń oraz networking pomiędzy nauką, instytucjami publicznymi i praktyką. Konferencja organizowana jest cyklicznie od 1993 roku, początkowo corocznie, a następnie w cyklu dwuletnim - każdorazowo w innej części Polski, stwarzając, poza merytoryczną dyskusją, dodatkowe szanse prezentacji i promocji dobrych praktyk z poszczególnych regionów.  Uczestnikami konferencji będą przedstawiciele wszystkich środowisk angażujących się w rozwój agroturystyki i turystyki wiejskiej w Polsce tj. nauki, doradztwa, organizacji pozarządowych, lokalnych grup działania, lokalnych i regionalnych organizacji turystycznych, administracji państwowej i samorządowej.  na operacje złoża się:  1) Ogólnopolska 3-dniowa konferencja popularno-naukowa ukierunkowana na zagadnienia społeczne w kontekście turystyki społecznej i rolnictwa wielofunkcyjnego oraz możliwości poszerzenia oferty agroturystycznej o usługi włączenia społecznego.   2) Publikacja konferencyjna  obejmująca artykuły, doniesienia i komunikaty dotyczące  rezultatów teoretycznych, metodycznych i empirycznych studiów oraz badań w zakresie tematu wiodącego przygotowane przez zainteresowane ośrodki naukowe.</t>
  </si>
  <si>
    <t>Konferencja, publikacja/materiał drukowany</t>
  </si>
  <si>
    <t xml:space="preserve">Przedstawiciele instytucji naukowych, doradztwa rolniczego, organizacji pozarządowych (w tym Lokalnych Grup Działania), lokalnych i regionalnych organizacji turystycznych, administracji państwowej i samorządowej. </t>
  </si>
  <si>
    <t>publikacja naukowa</t>
  </si>
  <si>
    <t xml:space="preserve">PANDEMIKI - konkurs na najciekawsze inicjatywy  na obszarach wiejskich w czasie pandemii Covid-19 </t>
  </si>
  <si>
    <t>Głównym celem proponowanej operacji jest przekazanie wiedzy i wymiana doświadczeń na temat najlepszych działań podjętych w trakcie okresu ogólnokrajowej  pandemii Covid-19. Realizacja operacji przyczyni się do identyfikowania i zbierania przykładów udanych inicjatyw służących wzajemnej integracji mieszkańców obszarów wiejskich oraz niesienia pomocy. Wydany zbiór dobrych praktyk może posłużyć w kreowaniu inicjatywy Smart Villages oraz być przykładem działań w kryzysowych sytuacjach.</t>
  </si>
  <si>
    <t xml:space="preserve">Grupę docelowa operacji będą stanowić partnerzy KSOW, mieszkańcy obszarów wiejskich, podmioty wspierające rozwój obszarów wiejskich i działające na obszarach wiejskich, w tym KGW, OSP, LGD. </t>
  </si>
  <si>
    <t>Odpoczywaj na wsi BEZPIECZNIE</t>
  </si>
  <si>
    <t xml:space="preserve">Celem operacji jest  przekazanie wiedzy na temat bezpiecznego prowadzenia działalności  turystycznej w obiektach agroturystycznych i turystyki wiejskiej w dobie zagrożeń epidemiologicznych, wypracowanie wzorcowych modeli przyjmowania i obsługi gości w obliczu takiego zagrożenia oraz upowszechnianie  dobrych praktyk.
Realizacje celu będą realizowane poprzez  
1) opracowanie i wydanie broszury informacyjnej zawierającej wypracowane  procedury oraz wytyczne do bezpiecznego prowadzenia działalności w obiektach turystyki wiejskiej w tym agroturystyki, zawierającej m.in.  praktyczne wzory  procedur bezpieczeństwa obowiązujących kwaterodawców oraz gości w związku z zagrożeniem epidemicznym oraz na wypadek innego rodzaju ryzyka.
2) Nakręcenie filmu instruktażowego dla kwaterodawców, zawierającego informacje o zagrożeniach związanych z możliwością występowania chorób zakaźnych i ograniczania ich rozprzestrzeniania się oraz pokazania funkcjonujących już dobrych praktyk , tłumacząc na czym polegają wprowadzone procedury.
3) e-learning i e-doradztwo z zakresu aktualnych przepisów i zidentyfikowanych aktualnych potrzeb w celu pogłębienia i upowszechniania wiedzy na temat  innowacyjnych rozwiązań pod względem zapewnienia bezpieczeństwa zdrowotnego w obiektach  turystki wiejskiej. 
4) Przeprowadzenie konkursu  internetowego  pn. "Bezpieczna kwatera" </t>
  </si>
  <si>
    <t xml:space="preserve">Grupę docelowa operacji będą rolnicy i mieszkańcy wsi prowadzący usługi zakwaterowania oraz świadczący inne usługi turystyczne i okołoturystyczne w ramach agroturystyki i turystyki wiejskiej,  podmioty wspierające wielofunkcyjny rozwój obszarów wiejskich, w szczególności doradcy ODR i członkowie stowarzyszeń agroturystycznych.  </t>
  </si>
  <si>
    <t>film instruktażowy</t>
  </si>
  <si>
    <t>e-doradztwo</t>
  </si>
  <si>
    <t>liczba beneficjentów</t>
  </si>
  <si>
    <t xml:space="preserve"> liczba</t>
  </si>
  <si>
    <t xml:space="preserve">liczba </t>
  </si>
  <si>
    <t xml:space="preserve">Tradycyjne praktyki kulinarne szansą dla współczesnych wiejskich gospodarstw domowych </t>
  </si>
  <si>
    <t xml:space="preserve">Celem operacji jest identyfikacja i upowszechnienie dobrych praktyk zrównoważonego i tradycyjnego gospodarstwa wiejskiego w celu poprawy zdolności współczesnych wiejskich gospodarstw domowych do łagodzenia sytuacji kryzysowych wywołanych zewnętrznymi czynnikami globalnymi, takimi jak pandemia. Szczególny nacisk zostanie położony na tradycyjne uprawy, hodowle, przetwórstwo domowe i praktyki kulinarne zapewniające samozaopatrzenie lub  dodatkowe źródło dochodu gospodarstw wiejskich. Dodatkowym aspektem będzie popularyzowanie i promowanie idei i postaw niemarnowania żywności.  W ramach operacji planuje się następujące działania:
• Analiza i ekspertyza teoretyczna na podstawie badań literaturowych i wiedzy eksperckiej, prowadzące do rekonstrukcji zestawu dobrych praktyk kultury kulinarnej w zakresie produktów roślinnych i odzwierzęcych. 
• Konkurs dla mieszkańców wsi na najlepsze praktyki w tradycyjnej kulturze kulinarnej wsi. 
Kluczowym kryterium oceny praktyk będzie możliwość ich zastosowania w zrównoważonym (proekologicznym) rolnictwie oraz w zrównoważonej diecie. Planuje się organizację jednego ogólnopolskiego konkursu.
• Atlas tradycyjnych i zrównoważonych praktyk kultury kulinarnej - wydawnictwo drukowane i elektroniczne, opracowane na  podstawie wcześniejszych działań projektowych tj. rekonstrukcji stanowiących rezultat analizy i ekspertyzy oraz dobrych praktyk zebranych w wyniku konkursu.  Atlas będzie miał formę w formie instruktywnej publikacji, w atrakcyjnej formie graficznej i układzie treści.   
• Konferencja upowszechnieniowo-promocyjna. Celem konferencji  będzie zaprezentowanie i upowszechnienie rezultatów projektu. Konferencja będzie okazją  wymiany wiedzy, opinii i doświadczeń pomiędzy grupami beneficjentów projektu oraz środowiskami naukowymi i eksperckimi oraz ułatwienie nawiązania współpracy między nimi.
• Cykl programów medialnych poświęconych promocji tradycji kulinarnych i potraw bazujących na tych tradycjach oraz tradycyjnych i naturalnych produktach rolnych. Planowane jest 10 programów.
</t>
  </si>
  <si>
    <t>analizy i ekspertyzy</t>
  </si>
  <si>
    <t>sztuka</t>
  </si>
  <si>
    <t>Mieszkańcy wsi, rolnicy, doradcy ODR, Koła Gospodyń Wiejskich, Lokalne Grupy Działania</t>
  </si>
  <si>
    <t>egz.</t>
  </si>
  <si>
    <t>programy medialne</t>
  </si>
  <si>
    <t>liczba</t>
  </si>
  <si>
    <t xml:space="preserve">Przykłady organizacji łańcuchów dostaw żywności
</t>
  </si>
  <si>
    <t xml:space="preserve">Celem operacji  jest wsparcie tworzenia łańcuchów dostaw żywności poprzez upowszechnienie wiedzy i dobrych przykładów w tym zakresie. Przedmiotem operacji jest opracowanie w formie broszury obejmujące podstawową wiedzę na temat łańcuchów dostaw żywności oraz przykłady organizowania i funkcjonowania różnych form współpracy pomiędzy producentami, podmiotami zajmującymi się przetwórstwem a konsumentami w tym zakresie. </t>
  </si>
  <si>
    <t xml:space="preserve">Broszura </t>
  </si>
  <si>
    <t xml:space="preserve">liczba broszur </t>
  </si>
  <si>
    <t>Rolnicy,  przedsiębiorcy, doradcy,   organizacje pozarządowe, podmioty wspierajcie rozwój obszarów wiejskich.</t>
  </si>
  <si>
    <t>Centrum Doradztwa Rolniczego w Brwinowie, Oddział  w Krakowie</t>
  </si>
  <si>
    <t xml:space="preserve"> Gospodarstwa rolne i małe zakłady przetwórstwa rolno-spożywczego i ich znaczenie w rozwoju krótkich łańcuchów dostaw żywności</t>
  </si>
  <si>
    <t>Celem operacji jest  przekazanie wiedzy i informacji na temat możliwości oraz wymagań  przy  produkcji żywności i jej sprzedaży   w ramach krótkich łańcuchów dostaw (rolniczy handel detaliczny oraz innych form przetwórstwa i sprzedaży żywności).Ponadto przedstawiane będą przykładowe rozwiązania organizacji działalności produkcji i przetwórstwa żywności w wybranych gospodarstwach rolnych  oraz upowszechniane będą dobre praktyki. Wyjazd studyjny  będzie również okazją do zapoznanie uczestników z organizacją przetwórstwa i wprowadzania do obrotu produktów rolno spożywczych w gospodarstwach i zakładach przetwórczych.</t>
  </si>
  <si>
    <t>Konferencja krajowa  z wyjazdem studyjnym</t>
  </si>
  <si>
    <t xml:space="preserve">liczba konferencji </t>
  </si>
  <si>
    <t xml:space="preserve"> Rolnicy, doradcy,  przedsiębiorcy, administracja rządowa i samorządowa</t>
  </si>
  <si>
    <t>Centrum Doradztwa Rolniczego w Brwinowie oddział w Radomiu</t>
  </si>
  <si>
    <t>ul. Chorzowska 16/18, 26-600 Radom</t>
  </si>
  <si>
    <t>Wyjazd studyjny</t>
  </si>
  <si>
    <t xml:space="preserve">liczba wyjazdów </t>
  </si>
  <si>
    <t>Rolnicy, doradcy,  przedsiębiorcy, administracja rządowa i samorządowa</t>
  </si>
  <si>
    <t xml:space="preserve">Dożynki Prezydenckie w Spale </t>
  </si>
  <si>
    <t xml:space="preserve">liczba stoisk informacyjno -promocyjnych </t>
  </si>
  <si>
    <t xml:space="preserve">uczestnicy dożynek </t>
  </si>
  <si>
    <t xml:space="preserve">Dożynki Jasnogórskie w Częstochowie </t>
  </si>
  <si>
    <t>Wideo Konferencja</t>
  </si>
  <si>
    <t>konkurs krajowy</t>
  </si>
  <si>
    <t>Rolnicy , przetwórcy</t>
  </si>
  <si>
    <t>Produkcja i sprzedaż żywności z gospodarstwa w warunkach zagrożenia epidemiologicznego</t>
  </si>
  <si>
    <t>Celem operacji jest przekazanie wiedzy  rolnikom, producentom żywności i doradcom w zakresie  produkcji i sprzedaży produktów żywnościowych z gospodarstwa w warunkach  podwyższonego ryzyka wystąpienia zagrożeń i wobec zmian w postawach i zachowaniach konsumentów. Operacja ma za zadanie zebranie i przeanalizowanie i przedstawienie przykładów inicjatyw w zakresie aktywizacji sprzedaży lokalnej żywności oraz analizę uwarunkowań prowadzenia takiej sprzedaży i przygotowanie wytycznych, które przyczynią się do rozwoju różnych kanałów dystrybucji tej żywności.</t>
  </si>
  <si>
    <t xml:space="preserve"> opracowanie zbioru dobrych praktyk oraz wytycznych dotyczących sprzedaży , publikacja, seminaria internetowe</t>
  </si>
  <si>
    <t>Centrum Doradztwa Rolniczgo w Brwinowie oddział w Radomiu</t>
  </si>
  <si>
    <t xml:space="preserve">liczba opracowań </t>
  </si>
  <si>
    <t xml:space="preserve">liczba publikacji </t>
  </si>
  <si>
    <t>Co to jest KSOW? Film promujący KSOW.</t>
  </si>
  <si>
    <t xml:space="preserve">Celem operacji  jest rozpowszechnianie informacji o Krajowej Sieci Obszarów Wiejskich, o jej strukturze, zasadach i metodach działania  w tym  o potrzebie gromadzeniu dobrych praktyk jako inspiracji w działalności podmiotów na obszarach wiejskich. </t>
  </si>
  <si>
    <t>film do zamieszczenia w internecie</t>
  </si>
  <si>
    <t xml:space="preserve">film </t>
  </si>
  <si>
    <t xml:space="preserve">Grupę docelowa operacji będą stanowić partnerzy KSOW, mieszkańcy obszarów wiejskich, podmioty wspierające rozwój obszarów wiejskich i działające na obszarach wiejskich. </t>
  </si>
  <si>
    <t>Centrum Doradztwa Rolniczego w Brwinowie Oddział w Warszawie</t>
  </si>
  <si>
    <t>Sieci tematyczne funkcjonujące na obszarach wiejskich</t>
  </si>
  <si>
    <t xml:space="preserve">Celem operacji  jest przeprowadzenie badania i zidentyfikowanie oraz zebranie informacji dotyczących sieci tematycznych, funkcjonujących na obszarach wiejskich.  </t>
  </si>
  <si>
    <t>analiza / ekspertyza / badanie</t>
  </si>
  <si>
    <t xml:space="preserve"> Jednostki wsparcia sieci KSOW oraz podmioty działające w ramach sieci tematycznych. </t>
  </si>
  <si>
    <t>2, 6</t>
  </si>
  <si>
    <t>Agroturystyka na nowo</t>
  </si>
  <si>
    <t xml:space="preserve">Celem operacji jest  poznanie oczekiwań osób chcących skorzystać z usług gospodarstw agroturystycznych lub innych podmiotów świadczących tego rodzaju usługi oraz zdiagnozowanie barier rozwoju turystyki wiejskiej a następnie rozpowszechnienie wyników wśród osób lub podmiotów zainteresowanych,  ułatwienie wymiany wiedzy pomiędzy podmiotami prowadzącymi takie usługi, tj. uczestniczącymi w rozwoju obszarów wiejskich oraz wsparcie ich merytoryczne. </t>
  </si>
  <si>
    <t xml:space="preserve">szkolenia, badanie </t>
  </si>
  <si>
    <t>Grupą docelową operacji są osoby prowadzące gospodarstw agroturystyczne, chcące założyć taki rodzaj działalności lub osoby prowadzące lub chcące założyć  tego typu działalność w ww. zakresie.</t>
  </si>
  <si>
    <t>III - IV</t>
  </si>
  <si>
    <t>liczba analiz / ekspertyz</t>
  </si>
  <si>
    <t>III, IV, V, VI</t>
  </si>
  <si>
    <t xml:space="preserve">Spotkanie kobiet wiejskich - Kobiety to dobry klimat (w roku 2021)
</t>
  </si>
  <si>
    <t>Celem operacji jest ułatwienie wymiany wiedzy organizacji w budowaniu know-how i kształtowaniu współpracy ze środowiskiem lokalnym oraz w zdobywaniu wiedzy w zakresie przeciwdziałaniu zmianom klimatycznym.</t>
  </si>
  <si>
    <t>konferencja, konkurs, reportaż</t>
  </si>
  <si>
    <t>Liczba konferencji</t>
  </si>
  <si>
    <t>Członkinie i członkowie Kół Gospodyń Wiejskich oraz grup nieformalnych,  prowadzących aktywność społeczną na obszarach wiejskich w oparciu o  dziedzictwo kulturowe w szczególności rękodzieło i  kulinaria,  pochodzących co najmniej z 8 województw.</t>
  </si>
  <si>
    <t>II- IV</t>
  </si>
  <si>
    <t>Liczba uczestników konferencji</t>
  </si>
  <si>
    <t xml:space="preserve">liczba reportaży </t>
  </si>
  <si>
    <t xml:space="preserve">liczba nagród </t>
  </si>
  <si>
    <t>Europejski Parlament Wiejski 2021</t>
  </si>
  <si>
    <t>Celem operacji jest organizacja Europejskiego Parlamentu Wiejskiego 2021, jako forum dyskusji – wymiany doświadczeń europejskich organizacji działających na rzecz rozwoju obszarów wiejskich.</t>
  </si>
  <si>
    <t>spotkanie,
konferencja podczas, której odbędą się warsztaty i spotkania terenowe,
stoiska wystawiennicze podczas konferencji,
spoty,
kampania promująca w internecie,
reportaż z EPW</t>
  </si>
  <si>
    <t xml:space="preserve">liczba spotkań </t>
  </si>
  <si>
    <t>Grupą docelową będą przedstawiciele krajowych i europejskich instytucji i organizacji publicznych, naukowych, społecznych, gospodarczych działających na rzecz rozwoju obszarów wiejskich.</t>
  </si>
  <si>
    <t>liczba uczestników spotkania</t>
  </si>
  <si>
    <t>liczba odwiedzających stoiska wystawiennicze</t>
  </si>
  <si>
    <t>liczba kampanii promujących w internecie</t>
  </si>
  <si>
    <t>liczba reportaży EPW</t>
  </si>
  <si>
    <t>Konkurs na projekty współpracy</t>
  </si>
  <si>
    <t>konkurs na projekty współpracy międzyterytorialnej i na projekty współpracy transgranicznej</t>
  </si>
  <si>
    <t>liczba nagrodzonych projektów /spotkanie poświęcone wręczeniu nagród  / broszura o projektach</t>
  </si>
  <si>
    <t xml:space="preserve">1, 2 </t>
  </si>
  <si>
    <t xml:space="preserve">Badanie – warsztaty dotyczące długofalowej wizji rozwoju obszarów wiejskich </t>
  </si>
  <si>
    <t>Cel główny badania – wypracowanie idei, wniosków i pomysłów dotyczących długofalowej wizji rozwoju obszarów wiejskich</t>
  </si>
  <si>
    <t>badanie</t>
  </si>
  <si>
    <t>liczba ekspertyz</t>
  </si>
  <si>
    <t>Grupa docelowa badania  - podmiotami informacji w badaniu będą mieszkańcy obszarów wiejskich w szczególności: lokalni liderzy opinii, przedsiębiorcy i rolnicy, działacze społeczni, członkowie lokalnych grup działania, stowarzyszeń i organizacji</t>
  </si>
  <si>
    <t>liczba warsztatów badawczych</t>
  </si>
  <si>
    <t>Druk publikacji „Razem, lepiej, ciekawiej. Trzydzieści dwie opowieści o wspólnocie”</t>
  </si>
  <si>
    <t>Celem publikacji jest upowszechnianie inicjatyw finansowanych z PROW na lata 2014-2020 realizowanych przez społeczności lokalne na obszarach wiejskich. Wydruk i dystrybucja 1000 egzemplarzy publikacji podsumowującej „Konkurs na projekty współpracy” w ramach LEADER, która powstała w wersji internetowej.</t>
  </si>
  <si>
    <t>Lokalne Grupy Działania, Urzędy Marszałkowskie wdrażajace działanie LEADER, Jednostki Regionalne KSOW, MRiRW, JC KSOW</t>
  </si>
  <si>
    <t>Rolnictwo ekologiczne - szansa dla rolników i konsumentów</t>
  </si>
  <si>
    <t xml:space="preserve">Celem operacji jest upowrzechnianie dobrych praktyk w rolnictwie ekologicznym w tym innowacyjnych rozwiązań wdrażanych w ekologicznych gospodarstwach rolnych. Podczas konferencji zaprezentowane zostaną przykłady dobrych praktyk w  gospodarstwach rolnych oraz możliwości rozwoju sektora rolnictwa ekologicznego w Polsce. W ramach operacji zostanie opracowany i wydany  "Przewodnik ochrony roślin w rolnictwie ekologicznym", opracowane 12 tytułów filmów instruktarzowych  z rolnictwa ekologicznego oraz wydane  10 metodyk które poświęcone  są najnowszym  rozwiązaniom w dziedzinie ekologicznej technologii produkcji rolniczej co będzie miało znaczący wpływ  na rozwój gospodarstw ekologicznych w szczególności na efektywność ich funkcjonowania. Organizowany w ramach operacji Konkurs "Najlepsze Gospodarstwo Ekologiczne" będzie uhonorowaniem najlepszych gospodarstw, które upowszechniają  ekologiczne metody produkcji rolnej, a  także propagują poprzez swoją działalność nowe i prośrodowiskowe rozwiązania. "Konkurs Najlepszy Doradca Ekologiczny" wpłynie na popularyzację i promowanie osiągnieć doradców w zakresie innowacji dotyczących rolnictwa ekologicznego". "Konkurs dla uczniów szkół rolniczych podległych MRIRW" przyczyni się do popularyzacji systemu rolnictwa ekologicznego wśród młodzieży. Wyjazd studyjny pozwoli zapoznać uczestników z najnowszymi rozwiązaniami dotyczącymi rolnictwa ekologicznego oraz organizacją instytucjonalną w tym zakresie. Operacja przyczyni się do zacieśnienia współpracy pomiędzy uczestnikami, a także umożliwi wymianę wiedzy i doświadczeń. </t>
  </si>
  <si>
    <t xml:space="preserve">Konferencje: "Rolnictwo ekologiczne - szansa dla rolników i konsumentów", 
"Podsumowanie zadań badawczych w zakresie rolnictwa ekologicznego finansowanych przez MRiRW"
</t>
  </si>
  <si>
    <t xml:space="preserve"> Rolnicy, przedstawiciele jednostek doradztwa rolniczego,  przedsiębiorcy, administracja rządowa i samorządowa, uczniowie szkół rolniczych podległych MRiRW</t>
  </si>
  <si>
    <t>Przewodnik ochrony roślin w rolnictwie ekologicznym (opracowanie i druk)</t>
  </si>
  <si>
    <t>2000</t>
  </si>
  <si>
    <t>Konkurs Najlepszy Doradca Ekologiczny poziom krajowy</t>
  </si>
  <si>
    <t>Konkurs Najlepsze Gospodarstwo Ekologiczne - finał krajowy</t>
  </si>
  <si>
    <t xml:space="preserve">liczba  konkursów </t>
  </si>
  <si>
    <t>Konkurs dla uczniów szkół rolniczych podległych MRIRW - na szczeblu szkoły</t>
  </si>
  <si>
    <t>59</t>
  </si>
  <si>
    <t>Konkurs dla uczniów szkół rolniczych podległych MRIRW - poziom krajowy</t>
  </si>
  <si>
    <t>Opracowanie filmów instruktarzowych z rolnictwa ekologicznego</t>
  </si>
  <si>
    <t>Liczba filmów</t>
  </si>
  <si>
    <t>Druk metodyk z rolnictwa ekologicznego</t>
  </si>
  <si>
    <t>liczba metodyk</t>
  </si>
  <si>
    <t>Wyjazd studyjny - Czechy - Austria</t>
  </si>
  <si>
    <t>Liczba wyjazdów</t>
  </si>
  <si>
    <t>Rozwój kompetencji zawodowych gospodarstw edukacyjnych</t>
  </si>
  <si>
    <t>Celem operacji jest wyposażenie mieszkańców wsi w wiedzę i umiejętności niezbędne do świadczenia  profesjonalnych usług edukacyjnych opartych o potencjał gospodarstwa rolnego, a tym samym wzmocnienie potencjału rozwoju rolnictwa wielofunkcyjnego i społecznego w Polsce. W tym celu zostanie opracowany i wydany drukiem  pakiet materiałów informacyjno-edukacyjnych, w tym poradników tematycznych i metodycznych, przeznaczonych do samokształcenia mieszkańców wsi oraz wspomagających pracę  doradczą w terenie.</t>
  </si>
  <si>
    <t>pakiet materiałów informacyjno-edukacyjnych</t>
  </si>
  <si>
    <t>liczba kompletów</t>
  </si>
  <si>
    <t>Rolnicy,  przedsiębiorcy, doradcy,   organizacje pozarządowe, podmioty wspierajcie rozwój obszarów wiejskic</t>
  </si>
  <si>
    <t>II_IV</t>
  </si>
  <si>
    <t>Ministerstwo Rolnictwa i Rozwoju Wsi</t>
  </si>
  <si>
    <t xml:space="preserve">Stoiska wystawiennicze </t>
  </si>
  <si>
    <t>Priorytet</t>
  </si>
  <si>
    <t>I,III</t>
  </si>
  <si>
    <t>Organizacja wyjazdu studyjnego dla przedstawicieli OSP i PSP z terenu Województwa Małopolskiego podyktowana jest koniecznością wymiany doświadczeń oraz podzieleniem się dobrymi praktykami z przedstawicielami straży pożarnej zinnych krajów UE, w tym przypadku Austrii. Działanie ma służyć wymianie wiedzy pomiędzy podmiotami uczestniczącymi w rozwoju obszarów wiejskich i współpracy między nimi. Straże pożarne mają m.in.  za zadanie działania na rzecz ochrony środowiska, działalność kulturalną, sportową czy edukacyjną. Działają na bardzo szerkim forum i mają duży wpływ na mieszkańców, łącząc ich i aktywizując. W/w aspekty wpływają na rozwój obszarów wiejskich, dzięki czemu wieś staje się atrakcyjniejsza. Zdobyta wiedza, podzielenie się dobrymi praktykami w zakresie m.in. ochrony przeciwpożarowej, przeciwpowodziowej, ratownictwa i bezpieczeństwa powszechnego, działania na rzecz ochrony środowiska, informowanie o istniejących zagrożeniach pożarowych oraz sposobach zapobiegania im, upowszechnianie i rozwijanie działalności kulturalnej, kultury fizycznej i sportu podczas wyjazdu studyjnego pozwolą zdobyć wiedzę i zwiększyć udział zainteresowanych stron we wdrażaniu inicjatyw na rzecz rozwoju obszarów wiejskich.</t>
  </si>
  <si>
    <t>Organizacja wyjazdu studyjnego dla przedstawicieli lokalnych społeczności, w tym przypadku sołtysów z terenu Województwa Małopolskiego podyktowana jest koniecznością wymiany doświadczeń oraz podzieleniem się dobrymi praktykami z przedstawicielami lokalnych społeczności działających na podobnej płaszczyźnie w innym regionie. Działanie ma służyć wymianie wiedzy pomiędzy podmiotami uczestniczącymi w rozwoju obszarów wiejskich i współpracy między nimi. Zebrana wiedza nt. funkcjonowania sołectw w innych regionach pozwoli usprawnić funkcjonowanie małopolskich sołectw, wprowadzić innowacje, wpłynąć na rozwój obszarów wiejskich. Rozwój lokalny odbywa się m.in. poprzez planowanie i podejmowanie strategicznych inwestycji, inicjatyw, dlatego tak ważna jest realizacja małych celów przez małe podmioty, jakimi są sołectwa, które składają się na wielkie zadania rozwoju lokalnego.</t>
  </si>
  <si>
    <t>Ministerstwo Rolnictwa i Rozwoju Wsi, ul. Wspólna 30, 00-930 Warszawa</t>
  </si>
  <si>
    <t>Departament Strategii, Transferu Wiedzy i Innowacji</t>
  </si>
  <si>
    <t>II, III, IV</t>
  </si>
  <si>
    <t>1. Konkurs skierowany jest przede wszystkim do doradców wpisanych na listę doradców rolniczych lub doradców rolnośrodowiskowych PROW 2014-2020 prowadzoną przez Dyrektora Centrum Doradztwa Rolniczego w Brwinowie, świadczących usługi dla rolników.  W danej edycji konkursu mogą uczestniczyć zgłoszeni doradcy, nienagradzani w ciągu ostatnich trzech lat w ramach konkursu. Zakłada się, że w konkursie weźmie udział co  najmniej 160 osób.  Ostatecznymi odbiorcami efektów konkursu będą potencjalni beneficjenci PROW 2014 -2020, korzystający z usług doradczych.</t>
  </si>
  <si>
    <t>1
160</t>
  </si>
  <si>
    <t>ilość
ilość uczestników</t>
  </si>
  <si>
    <t xml:space="preserve">Głównym celem konkursu jest ułatwienie wymiany wiedzy i dobrych praktyk w zakresie  innowacji poprzez  podnoszenie jakości i efektywności usług doradczych  w ramach działalności w zakresie transferu wiedzy.
Cele szczegółowe to:
− popularyzacja i promowanie osiągnięć doradców rolniczych i upowszechnianie dobrych  praktyk rolniczych w zakresie innowacji, 
− promowanie usług doradczych w różnych zakresach tematycznych. Zrealizowanie tych celów pozwoli na efektywny  transferu wiedzy na różne tematy oraz przyczyni się do podniesienia jakości Programu i zwiększenia zainteresowanych stron we wdrażaniu dobrych przykładów innowacji w celu rozwoju obszarów wiejskich. W ramach konkursu zostaną zaprezentowane dobre praktyki zarówno w działaniach innowacyjnych jak i doradczo-edukacyjnych, w ramach których doradcy rolniczy pomagają rolnikom ubiegać się o środki finansowane. 
Tematy:
1) upowszechnianie wiedzy w zakresie innowacyjnych rozwiązań w rolnictwie, produkcji żywności, leśnictwie i na obszarach wiejskich,                       
2) podnoszenie poziomu wiedzy i umiejętności doradców rolniczych. </t>
  </si>
  <si>
    <t xml:space="preserve">Ogólnopolski konkurs ,,DORADCA ROKU" </t>
  </si>
  <si>
    <t>Departament  Wsparcia Rolników</t>
  </si>
  <si>
    <t>Bezpośrednio - beneficjenci PROW 2014-2020 (osoby fizyczne), liczebność uzależniona od stopnia zainteresowania konkursem (min. Szacowana liczba uczestników 500 osób)
Pośrednio - ogół społeczeństwa</t>
  </si>
  <si>
    <t>1
500</t>
  </si>
  <si>
    <t>Cel główny: zwiększenie udziału zainteresowanych stron we wdrażaniu inicjatyw na rzecz rozwoju obszarów wiejskich oraz podniesienie jakości realizacji Programu (spójny z celami KSOW). 
Cele szczegółowe: upowszechnianie wiedzy ogólnej na temat Unii Europejskiej i jej roli w budowaniu pozytywnego wizerunku wsi jako miejsca zamieszkania, pracy, podejmowania działalności gospodarczych odpoczynku, turystyki itp.; skierowanie uwagi mieszkańców Polski na zmiany, jakie nastąpiły na obszarach wiejskich, dzięki wykorzystaniu funduszy unijnych; popularyzacja wiedzy o funduszach unijnych i ich roli w procesie rozwoju obszarów wiejskich; stworzenie możliwości zaprezentowania i ukazania wpływu Unii Europejskiej na rozwój społeczny, kulturalny i gospodarczy obszarów wiejskich w Polsce.
Operacja  ma na celu w szczególności identyfikację projektów zrealizowanych przy wsparciu ze środków EFROW, a także  przedstawienie społeczeństwu, że fundusze europejskie są ogólnodostępne i przyczyniają się w wymierny oraz konkretny sposób do rozwoju obszarów wiejskich w Polsce. Operacja umożliwi wspieranie transferu wiedzy i innowacji w rolnictwie, leśnictwie i na obszarach wiejskich.
Tematy:
1) upowszechnianie wiedzy w zakresie innowacyjnych rozwiązań w rolnictwie, produkcji żywności, leśnictwie i na obszarach wiejskich;
2) upowszechnianie wiedzy w zakresie systemów jakości żywności, o których mowa w art. 16 ust. 1 lit. a lub b rozporządzenia nr 1305/2013;
3) upowszechnianie wiedzy w zakresie optymalizacji wykorzystywania przez mieszkańców obszarów wiejskich zasobów środowiska naturalnego;
4) upowszechnianie wiedzy w zakresie dotyczącym zachowania różnorodności genetycznej roślin lub zwierząt;
5) wspieranie rozwoju przedsiębiorczości na obszarach wiejskich;
6) promocja jakości życia na wsi lub promocja wsi jako miejsca do życia i rozwoju zawodowego;</t>
  </si>
  <si>
    <t>Gromadzenie i upowszechnianie przykładów dobrych praktyk realizacji PROW 2014-2020 poprzez organizację konkursu fotograficznego</t>
  </si>
  <si>
    <t xml:space="preserve">1 ,2 </t>
  </si>
  <si>
    <t>Ogół społeczeństwa, a w szczególności beneficjenci i potencjalni beneficjenci PROW 2014-2020 oraz partnerzy KSOW, mieszkańcy obszarów wiejskich, lokalne społeczności oraz osoby zainteresowane rozwojem obszarów wiejskich.</t>
  </si>
  <si>
    <t>ilość</t>
  </si>
  <si>
    <t>film</t>
  </si>
  <si>
    <t>Cel główny: Zwiększenie poziomu wiedzy ogółu społeczeństwa na temat efektów realizacji PROW 2014-2020, zwiększenie udziału osób zainteresowanych we wdrażaniu inicjatyw na rzecz rozwoju obszarów wiejskich, a także podniesienie jakości realizacji Programu. 
Cele szczegółowe:
- zwiększenie wiedzy w zakresie innowacyjnych rozwiązań w rolnictwie, produkcji żywności, leśnictwie i na obszarach wiejskich;
- wspieranie rozwoju przedsiębiorczości na obszarach wiejskich przez podnoszenie poziomu wiedzy i umiejętności;
- promocja jakości życia na wsi lub promocja wsi jako miejsca do życia i rozwoju zawodowego,
- wzrost liczby osób, zarówno ogółu społeczeństwa jak i potencjalnych beneficjentów, poinformowanych o polityce rozwoju obszarów wiejskich i o możliwościach finansowania.
Tematy:
1. upowszechnianie wiedzy w zakresie innowacyjnych rozwiązań w rolnictwie, produkcji żywności, leśnictwie i na obszarach wiejskich;
2. wspieranie rozwoju przedsiębiorczości na obszarach wiejskich przez podnoszenie poziomu wiedzy i umiejętności;
3. promocja jakości życia na wsi lub promocja wsi jako miejsca do życia i rozwoju zawodowego.</t>
  </si>
  <si>
    <t>Przykłady dobrych praktyk z PROW 2014-2020  (cykl filmów).</t>
  </si>
  <si>
    <t>Departament Klimatu i Środowiska</t>
  </si>
  <si>
    <t>II, III</t>
  </si>
  <si>
    <t xml:space="preserve">Grupa docelowa: przedstawiciele różnych podmiotów zaangażowanych w realizację działań leśnych PROW. Dobór uczestników będzie uwzględniał szerokie spektrum podmiotów zajmujących się w ramach swych kompetencji problematyką leśną.  </t>
  </si>
  <si>
    <t>1 / 50
1 / 50</t>
  </si>
  <si>
    <t>ilość / ilość uczestników</t>
  </si>
  <si>
    <t>seminarium /
 wyjazd studyjny</t>
  </si>
  <si>
    <t>Cele:
(1) Gromadzenie przykładów operacji realizujących poszczególne priorytety Programu, który to cel zostanie wypełniony poprzez zorganizowanie wyjazdu studyjnego. 
(2) Uaktualnienie informacji z zakresu realizacji działań leśnych PROW dla grupy ok. 50 osób; 
(3) Doskonalenie współpracy pomiędzy podmiotami zaangażowanymi w realizację działań leśnych PROW (wymiana informacji pomiędzy przedstawicielami instytucji biorących udział w seminarium);
(4) Wspieranie efektywnego gospodarowania zasobami i przechodzenia na gospodarkę niskoemisyjną i odporną na zmianę klimatu w sektorach rolnym, spożywczym i leśnym.
(5) Podniesienie jakości realizacji PROW. 
(6) Realizacja zadań wynikających z Programu Rozwoju Obszarów Wiejskich na lata 2014-2020, w których zawarty jest obowiązek informowania i promowania działań wdrażanych w ramach PROW 2014-2020. 
Tematy:
1. Upowszechnianie wiedzy w zakresie wdrażania działań leśnych PROW, realizowanych w ramach działania PROW 2014-2020: Inwestycje w rozwój obszarów leśnych i poprawę żywotności lasów.
2. Wspieranie tworzenia sieci współpracy pomiędzy podmiotami zaangażowanymi w realizację działań leśnych PROW, realizowanych w ramach działania PROW 2014-2020: Inwestycje w rozwój obszarów leśnych i poprawę żywotności lasów.</t>
  </si>
  <si>
    <t>Seminarium "Działania leśne PROW 2014-2020" z wyjazdem studyjnym</t>
  </si>
  <si>
    <t xml:space="preserve">Bezpośrednio –  ogół społeczeństwa, poprzez swobodny dostęp do filmów, które zostaną zamieszczone na stronie internetowej Ogólnopolskiej Sieci Zagród Edukacyjnych (OSZE) oraz na stronie internetowej KSOW, ponadto kilka tysięcy osób, przedstawicieli (nauczyciele i kadra zarządzająca, dzieci) przedszkoli i szkół podstawowych działających na terenie każdego województwa (16 województw), doradcy zatrudnieni w 16 wojewódzkich ośrodkach doradztwa rolniczego oraz specjaliści z zakresu metodyki nauczania i pedagogiki, pracownicy naukowi uczelni zainteresowani tą tematyką - poprzez dystrybucję informacji oraz linków do filmów. Pośrednio – rodzice dzieci uczęszczających do ww. placówek oświatowych, które w przyszłości skorzystają z tej formy prowadzenia zajęć edukacyjnych, pracownicy naukowi uczelni i instytutów badawczych zainteresowani tą tematyką.   </t>
  </si>
  <si>
    <t>filmy</t>
  </si>
  <si>
    <t>Działanie szczególnie sprzyja promocji zrównoważonego rozwoju obszarów wiejskich, poprzez promowanie innowacyjnego podejścia do aktywności gospodarczej na obszarach wiejskich, łączącej rolnictwo z profesjonalnymi usługami społecznymi stanowiącymi sens idei zagród edukacyjnych. Idea gospodarstw edukacyjnych to popularyzacja rolniczego oblicza wsi i nadanie mu odpowiedniej rangi społecznej. Oferta edukacyjna gospodarstw wiejskich to nowy obiecujący kierunek działalności, uzupełniający podstawowe źródła dochodu mieszkańców wsi, to również szeroko rozumiana misja społeczna. Dywersyfikacja w rolnictwie i rozwój przedsiębiorczości pozarolniczej na wsi są priorytetami polityki rolnej Unii Europejskiej. Dywersyfikacja i rozwój przedsiębiorczości nie jest możliwa bez transferu wiedzy i wprowadzania innowacji w gospodarstwie rolnym Takim innowacyjnym projektem jest prowadzenie zagrody edukacyjnej przez rolnika i dalszy transfer jego wiedzy i doświadczenia w stronę dzieci w wieku przedszkolnym i szkolnym, kadry nauczycielskiej i rodziców. Prowadzenie zagrody edukacyjnej przez rolnika i jego domowników, to odpowiedź na potrzeby reorientacji małych gospodarstw w kierunku pozarolniczym i tworzenie możliwości zatrudnienia poza rolnictwem bez zmiany miejsca zamieszkania, jak również rozwój infrastruktury społecznej na obszarach wiejskich oraz aktywizacji mieszkańców obszarów wiejskich i wykorzystanie potencjałów endogenicznych na rzecz rozwoju lokalnego.
Tematy:
1. Upowszechnianie wiedzy w zakresie innowacyjnych rozwiązań w rolnictwie, produkcji żywności,
leśnictwie i na obszarach wiejskich;  
2. Upowszechnianie wiedzy w zakresie optymalizacji wykorzystywania przez mieszkańców obszarów
wiejskich zasobów środowiska naturalnego.</t>
  </si>
  <si>
    <t xml:space="preserve">Organizacja wirtualnych wizyt studyjnych do zagród edukacyjnych </t>
  </si>
  <si>
    <t>I, III, IV</t>
  </si>
  <si>
    <t xml:space="preserve"> rolnicy, mieszkańcy obszarów wiejskich, przedstawiciele jdr i innych instytucji podległych MRiRW. </t>
  </si>
  <si>
    <t>Opracowanie i wydruk publikacji "Publiczne doradztwo rolnicze partnerem w rozwoju rolnictwa i obszarów wiejskich”</t>
  </si>
  <si>
    <t xml:space="preserve">Szkolenie będzie skierowane do doradców rolniczych, zatrudnionych w wojewódzkich ośrodkach doradztwa rolniczego, organizujących i prowadzących szkolenia dla rolników i mieszkańców obszarów wiejskich. Przede wszystkim przeszkoleni zostaną  specjaliści z centrali ODR oraz kierownicy i pracownicy działów Metodyki Doradztwa, Szkoleń i Wydawnictw, ale również doradcy terenowi, prowadzący zajęcia z rolnikami.  </t>
  </si>
  <si>
    <t>liczba szkoleń
liczba uczestników</t>
  </si>
  <si>
    <t>Szkolenie/ seminarium/ warsztat /spotkanie</t>
  </si>
  <si>
    <t>Szkolenia dla doradców z wykorzystania technologii informacyjno-komunikacyjnych</t>
  </si>
  <si>
    <t xml:space="preserve">Grupa docelowa ( uczestnicy konferencji) 200 osób. Grupą docelową operacji są mieszkańcy obszarów wiejskich, rolnicy, właściciele małych i średnich przedsiębiorstw branży rolniczej i jej otoczenia z obszaru całego kraju w szczególności producenci ziemniaków bądź przyszli producenci ziemniaków. Są to osoby, którym zależy na wdrażaniu inicjatyw na rzecz obszarów wiejskich, ponieważ są ściśle związani z rolnictwem i obszarem wiejskim, który jest ich środowiskiem i miejscem pracy. </t>
  </si>
  <si>
    <t>1
200</t>
  </si>
  <si>
    <t>liczba konferencji
liczba uczestników</t>
  </si>
  <si>
    <t xml:space="preserve">Konferencja/ kongres </t>
  </si>
  <si>
    <t>W związku z tym, że potencjał produkcyjny ziemniaka w Polsce nie jest w pełni wykorzystywany, jego produkcja obciążona jest ogromnym ryzykiem finansowym, a sytuacja w kraju i na świecie diametralnie się pogarsza to istnieje potrzeba podnoszenia wiedzy rolników, małych i średnich przedsiębiorców, co do możliwości wprowadzania zmian potencjału środowiskowego kraju w aspekcie wzrostu produkcji ziemniaka.
Edukacja producentów i potencjalnych producentów pod kątem wyeliminowania bakterii Clavibacter michiganensis z profesjonalnej produkcji ziemniaków w Polsce,  w konsekwencji zapewni im swobodny dostęp do rynków pozostałych państw członkowskich Unii Europejskiej, a w efekcie poprawi opłacalność krajowej produkcji ziemniaka. Konferencja ma pokazać również możliwości opłacalnej produkcji wysokiej jakości żywności w aspekcie Gospodarki 4.0 w obiegu zamkniętym, tak aby producenci skupili się nie tylko na własnej produkcji i rozwoju własnych przedsiębiorstw, ale szukali rozwiązań, które pozwolą na kooperację z rynkiem światowym, co w efekcie wpłynie na rozwój okolicznych obszarów i całej branży.
Tematy:
1. Upowszechnianie wiedzy w zakresie innowacyjnych rozwiązań w rolnictwie, produkcji żywności, leśnictwie i na obszarach wiejskich.
2. Upowszechnianie wiedzy w zakresie optymalizacji wykorzystywania przez mieszkańców obszarów wiejskich zasobów środowiska naturalnego.</t>
  </si>
  <si>
    <t>Organizacja konferencji dotycząca produkcji ziemniaka w Polsce.</t>
  </si>
  <si>
    <t>Departament Jakości Żywności i Bezpieczeństwa Produkcji Roślinnej</t>
  </si>
  <si>
    <t xml:space="preserve">Rolnicy, producenci, hodowcy i przetwórcy, mieszkańcy obszarów wiejskich, mieszkańcy miast zainteresowani tematyką rolnictwa i obszarów wiejskich, w szczególności rolnictwa ekologicznego. </t>
  </si>
  <si>
    <t>liczba  audycji</t>
  </si>
  <si>
    <t>Audycja/film/spot</t>
  </si>
  <si>
    <t>Celem realizacji operacji jest przekazanie  informacji o korzyściach płynących z prowadzenia gospodarstw metodami ekologicznymi, poprzez identyfikację i upowszechnianie dobrych praktyk w zakresie rolnictwa ekologicznego, co przyczyni się do zwiększenia poziomu wiedzy ogólnej i szczegółowej dotyczącej zasad uczestnictwa w systemie rolnictwa ekologicznego, podniesienia poziomu informacji dotyczących warunków i trybu przyznawania pomocy w ramach obecnej perspektywy finansowej w grupie docelowej operacji. 
Zakłada się, że realizacja operacji poprzez propagowanie rolnictwa ekologicznego, w tym unikania zanieczyszczenia nawozami i pestycydami, przyczyni się do zachowania środowiska przyrodniczego i krajobrazu na obszarach wiejskich. Operacja służy Priorytetowi 4 PROW 2014-2020  wspierając zrównoważony rozwój obszarów wiejskich przy zachowaniu dbałości o klimat i środowisko naturalne.
Kampania  poprzez promocję metod produkcji rolnictwa ekologicznego przyczyni się do wspierania  działań związanych z zapobieganiem degradacji środowiska i krajobrazu oraz utrzymaniem jego stanu przy jednoczesnym wykorzystaniu funkcji produkcyjnej obszarów wiejskich.
Operacja poprzez  identyfikację, gromadzenie i upowszechnianie dobrych praktyk mających wpływ na rozwój obszarów wiejskich przyczyni się do podniesienia jakości realizacji Programu.
 Tematy: 
Upowszechnianie wiedzy w zakresie optymalizacji wykorzystania przez mieszkańców obszarów wiejskich zasobów środowiska naturalnego.</t>
  </si>
  <si>
    <t>Kampania informacyjno-edukacyjna dotycząca rolnictwa ekologicznego</t>
  </si>
  <si>
    <t>Producenci rolni, konsumenci - ogół społeczeństwa.</t>
  </si>
  <si>
    <t xml:space="preserve">liczba kampanii
</t>
  </si>
  <si>
    <t xml:space="preserve">kampania
</t>
  </si>
  <si>
    <t xml:space="preserve">Tematy:
1. Upowszechnianie wiedzy w zakresie tworzenia krótkich łańcuchów dostaw w rozumieniu art. 2 ust. 1 akapit drugi lit. m rozporządzenia nr 1305/2013 w sektorze rolno-spożywczym;
2. Wspieranie rozwoju przedsiębiorczości na obszarach wiejskich przez podnoszenie poziomu wiedzy i umiejętności;
Cel: dostarczenie i upowszechnianie wiedzy w zakresie tworzenia krótkich łańcuchów dostaw żywności, co pozwoli na podjęcie przez rolników decyzji o współdziałaniu w zorganizowanej formie, jaką jest sprzedaż produktów rolnych przy wykorzystaniu internetowej platformy sprzedażowej.
Promocja internetowych platform sprzedażowych produkty rolne ma na celu zachęcanie potencjalnych klientów do dokonywania zakupów na internetowej platformie sprzedażowej.
</t>
  </si>
  <si>
    <t>Upowszechnianie i promocja internetowych platform umożliwiających sprzedaż produktów rolnych</t>
  </si>
  <si>
    <t xml:space="preserve">MRiRW i partnerzy zaangażowani w realizację zadań związanych z realizacją SUERMB oraz inni interesariusze SUERMB. </t>
  </si>
  <si>
    <t>1
3
1</t>
  </si>
  <si>
    <t>liczba ekspertyz/wyjazdów/spotkań</t>
  </si>
  <si>
    <t>ekspertyza
wyjazd zagraniczny
spotkanie</t>
  </si>
  <si>
    <t>W ramach działania 7: Współpraca z Europejską Siecią na Rzecz Rozwoju Obszarów Wiejskich możliwe jest prowadzenie współpracy dotyczącej rozwoju obszarów wiejskich w ramach Strategii UE dla regionu Morza Bałtyckiego (SUERMB). Plan Działania SUERMB obecnie podlega rewizji. Ponadto  w nowej perspektywie finansowej UE w latach 2021-2027 podstawy wsparcia w ramach WPR i Polityki Spójności ulegną zmianie. Tematyka ekspertyzy oraz organizowanego spotkania będzie dotyczyć biogospodarki w kontekście zadań realizowanych w Planie Działania SUERMB oraz sektora rolnospożywczego i/lub obszarów wiejskich.</t>
  </si>
  <si>
    <t xml:space="preserve">Wsparcie współpracy międzynarodowej w ramach Strategii UE dla regionu Morza Bałtyckiego w Polsce, ze szczególnym uwzględnieniem obszaru tematycznego Biogospodarka Planu Działania SUERMB </t>
  </si>
  <si>
    <t>I, II, III, IV</t>
  </si>
  <si>
    <t>Bezpośrednio – rolnicy i mieszkańcy obszarów wiejskich, naukowcy z instytutów badawczych, przedstawiciele urzędów rządowych i samorządowych oraz UE, przedstawiciele organizacji międzynarodowych zajmujący się doradztwem rolniczym – ok. 1000 osób</t>
  </si>
  <si>
    <t>1/
1000</t>
  </si>
  <si>
    <t>ilość publikacji/
ilość wydanych egzemplarzy</t>
  </si>
  <si>
    <t>Temat: Wymiana wiedzy oraz dobrych praktyk w szczególności w zakresie wdrażania innowacji w rolnictwie i na obszarach wiejskich.
Cel: Zapewnienie doradztwa rolniczego jest obowiązkowe dla wszystkich państw UE. Upowszechnienie wiedzy na temat dobrych praktyk w zakresie doradztwa rolniczego zapewnią działania sieciujące dla doradców i przedstawicieli instytucji doradczych oraz z instytutów w zakresie wdrażania innowacji, przyczyniając się do wspierania transferu wiedzy i innowacji. Planuje się, że co najmniej 1000 osób: rolników, mieszkańców wsi, naukowców resortu rolnictwa, przedstawicieli MRiRW, parlamentarzystów, samorządów wiejskich i doradców rolniczych, przedstawicieli UE oraz instytucji doradczych z zagranicy otrzyma wiedzę na temat dobrych praktyk doradczych, która będzie wykorzystana w praktyce.</t>
  </si>
  <si>
    <t>Opracowanie i druk publikacji pod roboczym tytułem „Kodeks dobrych praktyk w zakresie doradztwa rolniczego”</t>
  </si>
  <si>
    <t>Departament Komunikacji i Promocji</t>
  </si>
  <si>
    <t>Przedstawiciele mediów zajmujący się tematyką ekonomiczno-gospodarczą, rolną, żywnościową i pokrewnymi. Wybrani blogerzy i vlogerzy, prowadzący blogi i vlogi o dużym zasięgu. Przedstawiciele podmiotów integrujących uczestników systemów jakości żywności. Przedstawicielki kół gospodyń wiejskich. Łącznie około 30-40 zaproszonych gości oraz przedstawiciele organizatora, do obsługi spotkania. W spotkaniu weźmie udział minister rolnictwa i rozwoju wsi.
Ponadto uczestnikami spotkania będą wszyscy zainteresowani tematyką, oglądający transmisję za pośrednictwem łączy internetowych.</t>
  </si>
  <si>
    <t>konferencja i warsztat kulinarny</t>
  </si>
  <si>
    <t xml:space="preserve">Szkolenie/ seminarium/ warsztat /spotkanie
</t>
  </si>
  <si>
    <t xml:space="preserve">
Upowszechnianie wiedzy w zakresie systemów jakości żywności, o których mowa w art. 16 ust. 1 lit. a lub b rozporządzenia nr 1305/2013. Promocja dziedzictwa kulinarnego regionów.
Cel główny: zwiększenie świadomości przedstawicieli mediów, a za ich pośrednictwem opinii publicznej na temat systemów jakości żywności. Rozpoznawalność produktów objętych systemami jakości wymaga nakładów na ich promocję i działalność informacyjną, dlatego też konieczne jest wsparcie pozwalające na dotarcie do potencjalnych odbiorców. W Polsce nadal obserwuje się niski poziom wiedzy w zakresie funkcjonowania unijnych i krajowych systemów jakości, w ramach których wytwarzane są wysokojakościowe produkty. W rezultacie wciąż utrzymuje się niski popyt na tego typu produkty.
Celem wsparcia jest dostarczenie – za pośrednictwem mediów – konsumentom informacji o produktach wysokojakościowych oraz zwrócenie uwagi na ich walory, co w konsekwencji ma doprowadzić do zwiększenia popytu. Dla producentów możliwość uzyskania dodatkowej pomocy finansowej ma być zachętą do zwiększania skali produkcji lub do jej rozpoczęcia. Większy popyt na ten rodzaj produkcji może pozytywnie wpłynąć na aktywizację mieszkańców terenów wiejskich oraz na wzrost zatrudnienia na tych terenach.
</t>
  </si>
  <si>
    <t>Konferencja TRADYCJA I NOWOCZESNOŚĆ – o dziedzictwie kulinarnych i systemach jakości żywności. Jak budować świadomość konsumentów?</t>
  </si>
  <si>
    <t>II, III,IV</t>
  </si>
  <si>
    <t xml:space="preserve">
Przedstawiciele mediów krajowych − zajmujący się tematyką ekonomiczno-gospodarczą, rolną, żywnościową i pokrewnymi, a także przedstawiciele mediów zagranicznych. Udział około 15 osób podczas każdego z dwóch wyjazdów. Z każdą grupą podróżować będzie przedstawiciel organizatorów (2 osoby z Biura Prasowego) oraz kierowca i tłumacz (w przypadku udziału dziennikarzy zagranicznych), a także przedstawiciele lokalnych władz i inni zaproszeni goście.
Do udziału w spotkaniu podsumowującym zaproszeni zostaną uczestnicy wizyt studyjnych oraz inne zainteresowane tematyką redakcje, które z różnych przyczyn nie mogły uczestniczyć w wizytach studyjnych – łącznie około 30 osób.</t>
  </si>
  <si>
    <t>2
4</t>
  </si>
  <si>
    <t>spotkanie
wyjazd studyjny</t>
  </si>
  <si>
    <t>Szkolenie/seminarium/warsztat
wyjazd studyjny</t>
  </si>
  <si>
    <t>Cel główny: zwiększenie ich świadomości na temat wykorzystania i efektów PROW oraz dziedzictwa kulinarnego Polski, a także polskich produktów tradycyjnych i regionalnych, a za ich pośrednictwem zwiększenie świadomości opinii publicznej.
Cele szczegółowe:
- prezentacja przedstawicielom mediów dobrych praktyk − wykorzystania funduszy PROW;
- przekazanie dziennikarzom bieżących informacji na temat PROW 2014-2020;
- ułatwienie mediom kontaktu z beneficjentami PROW;
- zwiększenie świadomości dziennikarzy na temat wykorzystania środków PROW 2014-2020;
- udział dziennikarzy w warsztatach kulinarnych;
- upowszechnianie wiedzy w zakresie systemów jakości żywności;
- promocja dziedzictwa kulinarnego;
- promocja produktów tradycyjnych i regionalnych;
- zwiększenie ilości publikacji medialnych na temat PROW, dziedzictwa kulinarnego oraz polskich produktów tradycyjnych i regionalnych;
- zwiększenie świadomości opinii publicznej na temat wykorzystania środków PROW 2014-2020.</t>
  </si>
  <si>
    <t>Szlakiem dobrych praktyk PROW - wyjazdy studyjne i spotkania</t>
  </si>
  <si>
    <t>1 i 2</t>
  </si>
  <si>
    <t>Ogół społeczeństwa, a w szczególności beneficjenci i potencjalni beneficjenci PROW 2014-2020
oraz partnerzy KSOW, mieszkańcy obszarów wiejskich osoby zainteresowane rozwojem wsi.</t>
  </si>
  <si>
    <t>6000 wersja polska
1000 wersja angielska</t>
  </si>
  <si>
    <t xml:space="preserve">Celem operacji jest zwiększenie udziału zainteresowanych stron we wdrażaniu inicjatyw na rzecz rozwoju obszarów wiejskich oraz podniesienie jakości realizacji Programu.
Przykłady operacji ujętych w publikacji będą dotyczyć następujących tematów:
upowszechnianie wiedzy w zakresie innowacyjnych rozwiązań w rolnictwie, produkcji żywności, leśnictwie i na obszarach wiejskich;
upowszechnianie wiedzy w zakresie tworzenia krótkich łańcuchów dostaw w sektorze rolno spożywczym;
upowszechnianie wiedzy w zakresie optymalizacji wykorzystywania przez mieszkańców obszarów wiejskich zasobów środowiska naturalnego;
wspieranie rozwoju przedsiębiorczości na obszarach wiejskich przez podnoszenie poziomu wiedzy i umiejętności; promocja jakości życia na wsi lub promocja wsi jako miejsca do życia i rozwoju zawodowego. </t>
  </si>
  <si>
    <t>Upowszechnienie dobrych praktyk mających wpływ na rozwój obszarów wiejskich – przykłady operacji zrealizowanych w ramach planu operacyjnego KSOW</t>
  </si>
  <si>
    <t>1
30</t>
  </si>
  <si>
    <t>Bezpośrednio – podmioty uczestniczące w rozwoju obszarów wiejskich w szczególności jednostki doradztwa rolniczego oraz jednostki naukowe.
Pośrednio - rolnicy oraz ogół społeczeństwa korzystający z prawidłowo działającego systemu wiedzy i innowacji w rolnictwie AKIS.
 W sumie ok. 1150 osób.</t>
  </si>
  <si>
    <t>4
380</t>
  </si>
  <si>
    <t>ilość spotkań/
ilość osób biorących udział w spotkaniu</t>
  </si>
  <si>
    <t>Spotkania</t>
  </si>
  <si>
    <t xml:space="preserve">Temat i cele: Wymiana wiedzy pomiędzy podmiotami uczestniczącymi w rozwoju obszarów wiejskich. Jako cele szczegółowe należy uznać wymianę wiedzy w zakresie wdrażania PROW 2014-2020 oraz Planu Strategicznego dla WPR na lata 2023 – 2027, wypracowanie rozwiązań potrzebnych dla rozwoju wsi i rolnictwa i ich transfer do praktyki, dostarczenie wiedzy o najnowszych wynikach badań rolniczych i innowacjach zalecanych do upowszechniania, wsparcie realizacji zadań jednostek doradztwa rolniczego. 
</t>
  </si>
  <si>
    <t>Organizacja spotkań dla jednostek doradztwa rolniczego i partnerów AKIS</t>
  </si>
  <si>
    <t xml:space="preserve">MRiRW, kadra zarządzająca jednostkami doradztwa rolniczego, zarówno publicznymi jak i prywatnymi, instytuty badawcze, uczelnie kształcące w zawodach rolniczych. </t>
  </si>
  <si>
    <t>ilość ekspertyz</t>
  </si>
  <si>
    <t>Ekspertyza</t>
  </si>
  <si>
    <t>Temat: Funkcjonowanie systemu wymiany wiedzy pomiędzy podmiotami uczestniczącymi w rozwoju obszarów wiejskich, służącej w szczególności poprawie jakości realizowanych zadań oraz ułatwianiu transferu wiedzy i innowacji w rolnictwie oraz na obszarach wiejskich.
Cel: 
1. Przygotowania wkładu do Krajowego Planu Strategicznego na lata 2021 -2027 w zakresie dotyczącym transferu wiedzy i funkcjonowania systemu doradztwa rolniczego.
2. Wspieranie transferu wiedzy i innowacji w rolnictwie, leśnictwie i na obszarach wiejskich poprzez  rozwój systemu doradztwa rolniczego w Polsce oraz dostosowanie zakresu zadań doradczych do nowych wyzwań.
Opracowanie ekspertyzy przyczyni się do zwiększenia poziomu wiedzy oraz pozyskania aktualnej informacji, w szczególności w obszarze wdrażania inicjatyw na rzecz rozwoju rolnictwa i  obszarów wiejskich i identyfikacji partnerów AKIS w celu przygotowania interwencji w okresie programowania  na lata 2021-2027.</t>
  </si>
  <si>
    <t xml:space="preserve">Ekspertyza pt. „Rola i zadania kluczowych partnerów systemu wiedzy i innowacji w rolnictwie (AKIS)” </t>
  </si>
  <si>
    <t>Departament Oświaty i Polityki Społecznej Wsi</t>
  </si>
  <si>
    <t>I,II,III,IV</t>
  </si>
  <si>
    <t xml:space="preserve">1. Konsument na rynku krajowym i zagranicznym -ok. 0,5 miliona 
2. Branża turystyczna w Polsce - turystyczne obiekty noclegowe, podmioty prowadzące działalność związaną z organizowaniem lub promocją turystyki - ponad 10,5 tys. turystycznych obiektów noclegowych
3. Stowarzyszenia kwaterodawców ponad 30 organizacji- organizacje pozarządowe o zasięgu ogólnopolskim, regionalnym lub lokalnym stowarzyszającym obiekty turystyki wiejskiej, których celem jest prowadzenie wszechstronnych działań na rzecz promocji i rozwoju polskiej turystyki obszarów wiejskich.
4. Eksperci ds. turystyki wiejskiej i agroturystyki.
</t>
  </si>
  <si>
    <t>Liczba imprez targowych krajowych - 11 oraz zagranicznych - 2
2. Liczba imprez plenerowych – 8 imprez
3. Liczba wydarzeń towarzyszących w formie seminariów/warsztatów/szkoleń, w tym on-line – min.6
4. Liczba uczestników wydarzeń towarzyszących w formie seminariów/warsztatów/szkoleń – min.150
5. Liczba konferencji – 1 
6. Liczba uczestników konferencji – min. 150 osób 
7. Tytuły publikacji w wersji papierowej i elektronicznej – 11 
8. Nakład publikacji łączny  w wersji papierowej – 20 000 egz. 
9. Audycje, programy, spoty w radio, telewizji i Internecie – 2 kampanie informacyjno-edukacyjne 
10. Konkursy - 2
11. liczba laureatów konkursów - 12</t>
  </si>
  <si>
    <t>Szkolenia/ seminaria/ inne formy szkoleniowe
Konferencje
Targi, wystawy, imprezy lokalne, regionalne, krajowe i międzynarodowe
Tytuły publikacji wydanych w formie papierowej
Artykuły/wkładki  w prasie i w Internecie
Audycje,  programy, spoty w radio, telewizji i Internecie
Konkursy</t>
  </si>
  <si>
    <t>Szkolenie/ seminarium/ warsztat /spotkanie
Konferencja/ kongres 
Targi/ impreza plenerowa/ wystawa
Stoisko wystawiennicze/ punkt informacyjny na targach/imprezie plenerowej/ wystawie
Publikacja/ materiał (wersja drukowana i/lub elektroniczna)
Prasa 
Audycja/ film/ spot 
Konkurs/olimpiada</t>
  </si>
  <si>
    <t>Głównym celem jest kreowanie wizerunku obszarów wiejskich, jako turystycznego rynku oferującego zróżnicowane i całoroczne atrakcje oraz podnoszenie rangi turystyki wiejskiej i agroturystyki w środowisku sektora turystycznego. 
Cele szczegółowe:
1. Budowa konsumenckiej świadomości konkretnych produktów turystycznych w skali kraju/regionu
2. Upowszechnianie standardów wiejskiej bazy recepcyjnej i jakości świadczonych usług,
3. Integracja środowiska turystyki wiejskiej i agroturystyki z przedstawicielami branży turystycznej.
4. Integracja sektora turystyki wiejskiej na poziomie organizacji pozarządowych.</t>
  </si>
  <si>
    <t>,,ODPOCZYWAJ NA WSI"</t>
  </si>
  <si>
    <t>I,II, IV</t>
  </si>
  <si>
    <t>--</t>
  </si>
  <si>
    <t>Ogół społeczeństwa ze szczególnym uwzględnieniem młodzieży i kadry pedagogicznej szkół ponadpodstawowych. Szacowana liczba uczestników finałowych - ok. 142.</t>
  </si>
  <si>
    <t>4</t>
  </si>
  <si>
    <t>konkurs / olimpiada</t>
  </si>
  <si>
    <t>Temat: Upowszechnianie wiedzy w zakresie innowacyjnych rozwiązań w rolnictwie, produkcji żywności, leśnictwie i na obszarach wiejskich; wspieranie rozwoju przedsiębiorczości na obszarach wiejskich przez podnoszenie poziomu wiedzy i umiejętności; promocja jakości życia na wsi; promocja wsi jako miejsca do życia i rozwoju zawodowego, promocja dziedzictwa kulturowego wsi. 
Cel: Wzbogacenie młodzieży o przygotowanie zawodowe, a jednocześnie pogłębienie wiedzy i umiejętności w celu unowocześniania, innowacyjności i transferu wierzy w rolnictwie służące rozwojowi polskiego rolnictwa. Rozwijanie zainteresowań uczniów problemami żywienia, upowszechniania wzorców racjonalnego żywienia, promocja zdrowia, tradycji regionalnych.</t>
  </si>
  <si>
    <t>Upowszechnianie wiedzy rolniczej i promocja wsi poprzez Olimpiady Wiedzy i Umiejętności i konkursów dla uczniów szkół ponadpodstawowych​</t>
  </si>
  <si>
    <t>Spotkania Informacyjne:
Ogół społeczności ze szczególnym uwzględnieniem udziału uczniów i nauczycieli szkół  rolniczych prowadzonych przez MRiRW (ok. 2250 os.).
2 konferencje dla około 140 osób
Bezpośrednio: dyrektorzy maksymalnie 59 szkół rolniczych prowadzonych przez Ministra Rolnictwa i Rozwoju Wsi i 1 dyrektor Krajowego Centrum Edukacji Rolniczej w  Brwinowie.
Pośrednio:
Ogół społeczeństwa, podmioty uczestniczące w rozwoju obszarów wiejskich, ze szczególnym uwzględnieniem nauczycieli szkół rolniczych i młodzieży zamieszkującej obszary wiejskie i miejskie.</t>
  </si>
  <si>
    <t>13
2</t>
  </si>
  <si>
    <t>liczba spotkań
liczba konferencji</t>
  </si>
  <si>
    <t>spotkanie, konferencja</t>
  </si>
  <si>
    <t xml:space="preserve">Upowszechnianie wiedzy w zakresie innowacyjnych rozwiązań w rolnictwie, produkcji żywności, leśnictwie i na obszarach wiejskich,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promocja wsi jako miejsca do życia i rozwoju zawodowego.
 Cel: Z uwagi na problemy obszarów wiejskich, zasadniczym jest upowszechnienie dostępu do aktualnej wiedzy dla uczniów szkół ponadpodstawowych  oraz osobom dorosłym, poprzez spójne i dostosowane do aktualnych potrzeb poradnictwa w zakresie rozwoju obszarów wiejskich. Ma to szczególne znaczenie w kontekście realizacji działania KSOW nr 6 tj. ułatwianie wymiany wiedzy pomiędzy podmiotami uczestniczącymi w rozwoju obszarów wiejskich oraz wymiana i rozpowszechnianie rezultatów działań na rzecz tego rozwoju oraz celu KSOW nr 1 „Zwiększenie udziału zainteresowanych stron we wdrażaniu inicjatyw na rzecz rozwoju obszarów wiejskich”.
 Podniesienie wiedzy i realizacja działania ma umożliwić zwiększenie wiedzy i innowacyjności na obszarach wiejskich, w szczególności wśród młodzieży i nauczycieli szkól rolniczych, a także promować uczenie się przez całe życie w celu zwiększania potencjału ludzkiego i poprawy funkcjonowania gospodarstw rolnych. </t>
  </si>
  <si>
    <t>Organizacja konferencji i spotkań informacyjnych dla dyrektorów szkół rolniczych prowadzonych przez MRiRW, dyrektora Krajowego Centrum Edukacji Rolniczej w Brwinowie, pracowników MRiRW, nauczycieli i uczniów szkól rolniczych oraz beneficjentów PROW 2014-2020</t>
  </si>
  <si>
    <t xml:space="preserve">Rolnicy, mieszkańcy obszarów wiejskich oraz mieszkańcy miast zainteresowani tematyką rolnictwa i obszarów wiejskich.
Średnia oglądalność: ok. 
400 000 widzów (wartość uśredniona, określona w oparciu o dane z poprzednich zrealizowanych kampanii). 
</t>
  </si>
  <si>
    <t>40 audycji</t>
  </si>
  <si>
    <t>Audycje, programy, spoty w radio, telewizji
i Internecie</t>
  </si>
  <si>
    <t>Celem głównym realizacji operacji jest zwiększenie poziomu wiedzy ogólnej i szczegółowej dotyczącej efektów realizacji PROW 2007-2013  i PROW 2014-2020, w tym KSOW, na przykładzie zrealizowanych operacji na obszarze Polski. Ponadto celem operacji jest zapewnienie informacji dotyczących warunków i trybu przyznawania pomocy w ramach PROW 2014-2020.
Cele szczegółowe:
- zwiększenie wiedzy w zakresie innowacyjnych rozwiązań w rolnictwie, produkcji żywności, leśnictwie i na obszarach wiejskich;
- zwiększenie wiedzy  w zakresie systemów jakości żywności, 
- wspieranie rozwoju przedsiębiorczości na obszarach wiejskich przez podnoszenie poziomu wiedzy i umiejętności;
- promocja jakości życia na wsi lub promocja wsi jako miejsca do życia i rozwoju zawodowego;
- wzrost liczby osób, zarówno ogółu społeczeństwa jak i potencjalnych beneficjentów, poinformowanych o polityce rozwoju obszarów wiejskich i o możliwościach finansowania.
Tematy:
1. upowszechnianie wiedzy w zakresie innowacyjnych rozwiązań w rolnictwie, produkcji żywności, leśnictwie i na obszarach wiejskich;
2. wspieranie rozwoju przedsiębiorczości na obszarach wiejskich przez podnoszenie poziomu wiedzy i umiejętności;
3. promocja jakości życia na wsi lub promocja wsi jako miejsca do życia i rozwoju zawodowego.</t>
  </si>
  <si>
    <t>Kampania informacyjno-edukacyjna o efektach Programu Rozwoju Obszarów Wiejskich na lata 2007-2013 i
Programie Rozwoju Obszarów Wiejskich na lata 2014-2020, w tym Krajowej Sieci Obszarów Wiejskich.</t>
  </si>
  <si>
    <t xml:space="preserve">Uczestnicy konkursu - uczniowie szkół gastronomicznych oraz nauczyciele - ok. 200 os. (edycja w 2020 r. i 2021 r.).
Pośrednią grupą docelową są czytelnicy portali internetowych https://www.gov.pl/web/rolnictwo i
www.ksow.pl oraz uczniowie i nauczyciele szkół gastronomicznych (poza uczestnikami konkursu).
</t>
  </si>
  <si>
    <t>konkurs/olimpiada</t>
  </si>
  <si>
    <t>Cel:
Upowszechnianie wiedzy na temat produktów zarejestrowanych jako ChNP, ChOG i GTS.
Upowszechnianie wiedzy ogólnej na temat Programu. 
Zapewnienie odpowiedniej wizualizacji Programu.
Cele szczegółowe:
Zwiększenie poziomu wiedzy ogólnej i szczegółowej dotyczącej PROW 2014-2020, w tym zapewnienie informacji dotyczących warunków i trybu przyznawania pomocy, dla potencjalnych beneficjentów – w celu promocji zrównoważonego rozwoju obszarów wiejskich, wspierania transferu wiedzy i innowacji w rolnictwie, leśnictwie i na obszarach wiejskich oraz informowania społeczeństwa i potencjalnych beneficjentów o polityce rozwoju obszarów wiejskich i wsparciu finansowym.
Upowszechnianie wiedzy w zakresie systemów jakości żywności, o których mowa w art. 16 ust. 1 lit. a lub b rozporządzenia 1305/2013.</t>
  </si>
  <si>
    <t>Konkurs na najlepszy przepis kulinarny wykorzystujący produkty zarejestrowane jako Chroniona Nazwa Pochodzenia (ChNP), Chronione Oznaczenie Geograficzne (ChOG) oraz Gwarantowana Tradycyjna Specjalność (GTS).</t>
  </si>
  <si>
    <t>Departament Spraw Ziemskich</t>
  </si>
  <si>
    <t>Uczestnicy Konferencji - podmioty zainteresowane wdrażaniem oraz zaangażowane we wdrażanie operacji
typu „Scalanie gruntów”:
1) pracownicy starostw powiatowych, urzędów gmin, urzędów marszałkowskich i urzędów wojewódzkich;
2) pracownicy wojewódzkich biur geodezji;
3) pracownicy Krajowego Ośrodka Wsparcia Rolnictwa oraz terenowych oddziałów;
4) pracownicy Agencji Restrukturyzacji i Modernizacji Rolnictwa;
5) pracownicy Wojewódzkich Ośrodków Doradztwa Rolniczego;
6) pracownicy uczelni wyższych.</t>
  </si>
  <si>
    <t>konferencja/ kongres</t>
  </si>
  <si>
    <t>Operacja ma na celu zwiększenie udziału zainteresowanych stron we wdrażaniu PROW 2014-2020 (8.2.4.3.5 Scalanie gruntów) poprzez organizację konferencji w zakresie obowiązujących przepisów dotyczących scalania gruntów oraz efektywności ekonomicznej scaleń gruntów w Polsce.
Dodatkowo operacja będzie miała na celu nawiązanie współpracy administracji centralnej z administracją samorządową, a także wymianę zdobytych doświadczeń między podmiotami realizującymi operacje typu „Scalanie gruntów”.
Realizacja operacji przyczyni się do upowszechnienia wiedzy w zakresie rozwoju obszarów wiejskich, w szczególności obowiązujących przepisów dotyczących operacji typu „Scalanie gruntów” - z uwzględnieniem możliwości konsultacji założeń i projektu Planu Strategicznego WPR 2021–2027, a także wymiany zdobytych doświadczeń i prezentacji dobrych praktyk stosowanych przy realizacji operacji typu „Scalanie gruntów”.
Tematyka operacji:
1) upowszechnianie wiedzy w zakresie rozwoju obszarów wiejskich, w szczególności obowiązujących przepisów dotyczących operacji typu „Scalanie gruntów” - z uwzględnieniem konsultacji założeń i projektu Planu Strategicznego WPR 2021–2027;
2) upowszechnianie wiedzy dotyczącej zarządzania operacją typu „Scalanie gruntów”;
3) wymiana zdobytych doświadczeń i  prezentacja dobrych praktyk stosowanych przy realizacji operacji typu „Scalanie gruntów”.</t>
  </si>
  <si>
    <t>Organizacja konferencji dla podmiotów zainteresowanych oraz zaangażowanych we wdrażanie operacji typu
„Scalanie gruntów” w ramach poddziałania „Wsparcie na inwestycje związane z rozwojem, modernizacją
i dostosowywaniem rolnictwa i leśnictwa” objętego Programem Rozwoju Obszarów Wiejskich na lata
2014-2020.</t>
  </si>
  <si>
    <t>liczba seminariów
liczba artykułów
liczba konkursów</t>
  </si>
  <si>
    <t>szkolenie/seminarium/warsztat 
prasa
Konkurs / olimpiada</t>
  </si>
  <si>
    <t>Operacja ma na celu zwiększenie udziału zainteresowanych stron we wdrażaniu PROW 2014-2020 (8.2.4.3.5 Scalanie gruntów) poprzez organizację corocznego Ogólnopolskiego Konkursu Jakości Prac Scaleniowych oraz seminarium podsumowującego Konkurs, a także przygotowanie artykułów nt. „Scalania gruntów” do publikacji w prasie branżowej. 
Podniesienie świadomości zainteresowanych stron we wdrażaniu operacji typu „Scalanie gruntów” może skutkować większą otwartością i zgodą na przekształcanie gruntów, tworząc tym samym możliwość dalszego zrównoważonego rozwoju obszarów wiejskich. Scalenia gruntów są projektami dającymi podstawę do poprawy warunków gospodarowania. Proces scalenia gruntów pozwala na kształtowanie przestrzeni poprzez odpowiedni podział na odpowiednie kompleksy powodując poprawę rozłogu działek oraz zmniejszenie ich ilości. W procesie scalenia można wydzielić grunty przeznaczone na różnego rodzaju zadań publicznych. Zgodnie z ustawą o scalaniu i wymianie gruntów wszczęcie postępowania scaleniowego następuje na wniosek mieszkańców wsi. Ważnym celem jest zbudowanie świadomości mieszkańców, że dalszy rozwój wsi zależy także od ich indywidualnych decyzji.
Dodatkowo operacja będzie miała na celu nawiązanie współpracy administracji centralnej z administracją samorządową, a także wymianę zdobytych doświadczeń między podmiotami realizującymi operacje typu „Scalanie gruntów”.</t>
  </si>
  <si>
    <t>Organizacja XLIV oraz XLV Ogólnopolskiego Konkursu Jakości Prac Scaleniowych promującego doświadczenia i najlepsze stosowane praktyki wraz z seminarium podsumowującym XLIV Konkurs oraz seminarium podsumowującym XLV Konkurs, a także przygotowanie artykułów nt. „Scalania gruntów” do publikacji w prasie branżowej.</t>
  </si>
  <si>
    <t>Departament Bezpieczeństwa Hodowli i Produkcji Zwierzęcej</t>
  </si>
  <si>
    <t>Rolnicy, hodowcy, osoby reprezentujące podmioty i instytucje działające na rzecz rolnictwa na obszarach wiejskich, w tym izby rolnicze, związki hodowców, lokalne grupy działania, organizacje pozarządowe, przedstawiciele jednostek samorządu terytorialnego, świata nauki, szkoły rolnicze, ośrodki doradztwa rolniczego, jednostki badawcze i naukowe oraz wszystkie osoby zwiedzające wystawę.</t>
  </si>
  <si>
    <t>wystawy</t>
  </si>
  <si>
    <t>Temat: Upowszechnianie wiedzy w zakresie dotyczącym zachowania różnorodności biologicznej zwierząt gospodarskich oraz promocja ras rodzimych.
Podnoszenie poziomu wiedzy i umiejętności w obszarze małego przetwórstwa lokalnego oraz upowszechnianie wiedzy w zakresie innowacyjnych rozwiązań w rolnictwie i produkcji żywności.
Celem głównym operacji jest upowszechnianie wiedzy w zakresie dotyczącym zachowania różnorodności biologicznej zwierząt gospodarskich oraz promocja ras rodzimych. Ponadto, operacja ma na celu promocję produktów żywnościowych pochodzących od zwierząt ras rodzimych oraz ułatwienie kontaktów pomiędzy hodowcami, rolnikami a podmiotami doradczymi oraz jednostkami naukowymi sektora rolniczego.</t>
  </si>
  <si>
    <t>Krajowe i Regionalne Wystawy Ras Rodzimych</t>
  </si>
  <si>
    <t>Plan operacyjny KSOW na lata 2020-2021 (z wyłączeniem działania 8 Plan komunikacyjny) - JR KSOW w woj. dolnośląskim - kwiecień 2021</t>
  </si>
  <si>
    <t>Plan operacyjny KSOW na lata 2020-2021 (z wyłączeniem działania 8 Plan komunikacyjny) - JR KSOW w woj. kujawsko-pomorskim - kwiecień 2021</t>
  </si>
  <si>
    <t>Plan operacyjny KSOW na lata 2020-2021 (z wyłączeniem działania 8 Plan komunikacyjny) - JR KSOW w woj. lubelskim - kwiecień 2021</t>
  </si>
  <si>
    <t>Plan operacyjny KSOW na lata 2020-2021 (z wyłączeniem działania 8 Plan komunikacyjny) - JR KSOW w woj. lubuskim - kwiecień 2021</t>
  </si>
  <si>
    <t>Plan operacyjny KSOW na lata 2020-2021 (z wyłączeniem działania 8 Plan komunikacyjny) - JR KSOW w woj. łódzkim - kwiecień 2021</t>
  </si>
  <si>
    <t>Plan operacyjny KSOW na lata 2020-2021 (z wyłączeniem działania 8 Plan komunikacyjny) - JR KSOW w woj. małopolskim - kwiecień 2021</t>
  </si>
  <si>
    <t>Plan operacyjny KSOW na lata 2020-2021 (z wyłączeniem działania 8 Plan komunikacyjny) - JR KSOW w woj. mazowieckim - kwiecień 2021</t>
  </si>
  <si>
    <t>Plan operacyjny na lata 2020-2021 (z wyłączeniem działania 8 Plan komunikacyjny) - JR KSOW w woj. opolskim - kwiecień 2021</t>
  </si>
  <si>
    <t>Plan operacyjny KSOW na lata 2020-2021 (z wyłączeniem działania 8 Plan komunikacyjny) - JR KSOW w woj. podkarpackim - kwiecień 2021</t>
  </si>
  <si>
    <t>Plan operacyjny KSOW na lata 2020-2021 (z wyłączeniem działania 8 Plan komunikacyjny) - JR KSOW w woj. podlaskim - kwiecień 2021</t>
  </si>
  <si>
    <t>Plan operacyjny KSOW na lata 2020-2021 (z wyłączeniem działania 8 Plan komunikacyjny) - JR KSOW w woj. pomorskim - kwiecień 2021</t>
  </si>
  <si>
    <t>Plan operacyjny KSOW na lata 2020-2021 (z wyłączeniem działania 8 Plan komunikacyjny) - JR KSOW w woj. śląskim - kwiecień 2021</t>
  </si>
  <si>
    <t>Plan operacyjny KSOW na lata 2020-2021 (z wyłączeniem działania 8 Plan komunikacyjny) - JR KSOW w woj. świętokrzyskim - kwiecień  2021</t>
  </si>
  <si>
    <t>Plan operacyjny KSOW na lata 2020-2021 (z wyłączeniem działania 8 Plan komunikacyjny) - JR KSOW w woj. warmińsko-mazurskim - kwiecień 2021</t>
  </si>
  <si>
    <r>
      <t>Plan operacyjny KSOW na lata 2020-2021 (z wyłączeniem działania 8 Plan komunikacyjny)</t>
    </r>
    <r>
      <rPr>
        <b/>
        <sz val="11"/>
        <rFont val="Calibri"/>
        <family val="2"/>
        <charset val="238"/>
        <scheme val="minor"/>
      </rPr>
      <t xml:space="preserve"> - JR KSOW w woj. wielkopolskim</t>
    </r>
    <r>
      <rPr>
        <b/>
        <sz val="11"/>
        <color theme="1"/>
        <rFont val="Calibri"/>
        <family val="2"/>
        <charset val="238"/>
        <scheme val="minor"/>
      </rPr>
      <t xml:space="preserve"> - kwiecień 2021</t>
    </r>
  </si>
  <si>
    <t>Plan operacyjny KSOW na lata 2020-2021 (z wyłączeniem działania 8 Plan komunikacyjny) - JR KSOW w woj. zachodniopomorskim - kwiecień 2021</t>
  </si>
  <si>
    <t>Plan operacyjny KSOW na lata 2020-2021 (z wyłączeniem działania 8 Plan komunikacyjny) - CDR (KSOW) - kwiecień 2021</t>
  </si>
  <si>
    <t>Plan operacyjny KSOW na lata 2020-2021 (z wyłączeniem działania 8 Plan komunikacyjny) - Ministerstwo Rolnictwa i Rozwoju Wsi - kwiecień 2021</t>
  </si>
  <si>
    <t>Centrum Doradztwa Rolniczego 
w Brwinowie (KSOW)</t>
  </si>
  <si>
    <t>ul. Pszczelińska 99, 
05-840 Brwinów</t>
  </si>
  <si>
    <t xml:space="preserve"> podmioty doradcze, rolnicy, mieszkańcy obszarów wiejskich, jednostki naukowe, przedsiębiorcy sektora rolno-spożywczego, podmioty prywatne.</t>
  </si>
  <si>
    <t>liczba opracować</t>
  </si>
  <si>
    <t>badania społeczne/ analiza</t>
  </si>
  <si>
    <t xml:space="preserve">Celem badania jest ocena oddziaływania doradztwa na realizację celów WPR, wskazanie kierunków wartych zintensyfikowania działań i ukierunkowanie doradztwa na wybrane obszary. Identyfikacja słabych elementów sieciowania i rekomendacje proponowanych zmian. 
</t>
  </si>
  <si>
    <t>Analiza wykorzystania sieciowania w doradztwie rolniczym do podniesienia skuteczności oddziaływania na rynek</t>
  </si>
  <si>
    <t>ul. Chorzowska 16/18, 
26-600 Radom</t>
  </si>
  <si>
    <t>Centrum Doradztwa Rolniczego w Brwinowie Oddział w Radomiu</t>
  </si>
  <si>
    <t xml:space="preserve">rolnicy, przedsiębiorcy, mieszkańcy obszarów wiejskich, jednostki doradztwa rolniczego, administracja rządowa i samorządowa , instytucje pracujące na rzecz rolnictwa, osoby zainteresowane tematem  </t>
  </si>
  <si>
    <t>konferencja z warsztatami w gospodarstwie rolnym</t>
  </si>
  <si>
    <t xml:space="preserve">Operacja ma za zadanie usprawnienie transferu wiedzy i informacji na temat praktycznych rozwiązań w zakresie różnych technik i technologii w rolnictwie, związanych z racjonalną gospodarką wodą, ekologizacją rolnictwa oraz poprawą jakości gleb, ograniczeniem stosowania pestycydów, gospodarki o obiegu zamkniętym oraz rolnictwa regenarytywnego a także ułatwienie kontaktów między różnymi grupami odbiorców operacji celem nawiązania stałej współpracy. Celem operacji jest promocja innowacyjnych rozwiązań w zakresie zrównoważonego gospodarowania zarówno na poziomie gospodarstwa rolnego jak i na obszarach wiejskich.
Przedmiotem operacji jest  realizacja konferencji z warsztatami w gospodarstwie rolnym, zagranicznego wyjazdu studyjnego wraz z realizacją filmu prezentującego dobre praktyki, stosowane w gospodarstwach rolnych, dotyczące racjonalnego gospodarowania zasobami naturalnymi. 
</t>
  </si>
  <si>
    <t>Racjonalne gospodarowanie zasobami naturalnymi w rolnictwie II</t>
  </si>
  <si>
    <t>ul. Winogrady 63
61-659 Poznań</t>
  </si>
  <si>
    <t>Centrum Doradztwa Rolniczego w Brwinowie Oddział w Poznaniu</t>
  </si>
  <si>
    <t>rolnicy, mieszkańcy obszarów wiejskich, jednostki doradztwa rolniczego, jednostki naukowo-badawcze, przedsiębiorcy i instytucje z otoczenia rolnictwa</t>
  </si>
  <si>
    <t>opracowanie</t>
  </si>
  <si>
    <t>Celem operacji jest wsparcie cyfryzacji rolnictwa poprzez zwiększenie poziomu wiedzy oraz poprawę dostępności i możliwości efektywnego świadczenia usług informacyjnych i doradczych dla rolników i mieszkańców obszarów wiejskich, przy wykorzystaniu narzędzi teleinformatycznych. Przedmiotem operacji jest przygotowanie opracowania dotyczącego pilotażowych e-usług, bazujących na koncepcji: "Wykorzystanie nowoczesnych rozwiązań teleinformatycznych dla transferu wiedzy i innowacji w rolnictwie". Usługi będą wykorzystywane przez rolników, mieszkańców obszarów wiejskich, doradztwo rolnicze, jednostki naukowo-badawcze, przedsiebiorców do wspierania transferu wiedzy i innowacji. Dzięki przygotowywanym e-usługom nastąpi zwiększenie dostępności informacji, a także ułatwienie podejmowania decyzji w zakresie zarówno zarządzania gospodarstwem rolnym, produkcji i hodowli jak i współpracy w zakresie realizacji projektów i szeroko rozumianej wymiany wiedzy i dobrych praktyk.</t>
  </si>
  <si>
    <t>Wsparcie cyfryzacji usług informacyjnych i doradczych dla rolników, mieszkańców obszarów wiejskich i podmiotów z otoczenia rolnictwa</t>
  </si>
  <si>
    <t>Ogólnopolski Konkurs "Doradca Roku"</t>
  </si>
  <si>
    <t>materiały konferencyjne</t>
  </si>
  <si>
    <t>ul. Winogrady 63, 
61-659 Poznań</t>
  </si>
  <si>
    <t xml:space="preserve">I-IV
</t>
  </si>
  <si>
    <t>rolnicy, mieszkańcy obszarów wiejskich, przedstawiciele doradztwa rolniczego, przedstawiciele nauki, brokerzy innowacji, przedstawiciele instytucji pozarządowych i samorządowych</t>
  </si>
  <si>
    <t xml:space="preserve">Celem operacji jest przekazanie informacji na temat innowacyjnych rozwiązań możliwych do wdrożenia w gospodarstwie rolnym, warunkujących wzrost dochodu rolniczego oraz wymiana wiedzy i doświadczeń w tym zakresie pomiędzy uczestnikami operacji. Organizowany w ramach operacji ogólnopolski Konkurs "Doradca Roku" będzie uhonorowaniem najlepszych doradców za działalność w zakresie upowszechniania  wiedzy i informacji oraz innowacyjnych rozwiązań w praktyce rolniczej, współpracy i wspólnych inicjatyw realizowanych przez rolników i mieszkańców obszarów wiejskich.  Konkurs przyczyni się do popularyzacji i promowania osiągnięć doradców w zakresie innowacji w rolnictwie i na obszarach wiejskich.   </t>
  </si>
  <si>
    <t>Dzień Przedsiębiorcy Rolnego 2021</t>
  </si>
  <si>
    <t xml:space="preserve">liczba
 uczestników </t>
  </si>
  <si>
    <t xml:space="preserve">przedstawiciele doradztwa rolniczego, przedstawiciele nauki, rolnicy, przedsiębiorcy, administracja rządowa i samorządowa, instytucje pracujące na rzecz rolnictwa </t>
  </si>
  <si>
    <t>Celem operacji jest przekazanie wiedzy i informacji na temat nowoczesnych rozwiązań, innowacyjnych produktów oraz prezentacja wyników  prowadzonych  badań  przez  instytucje badawczo-naukowe oraz uczelnie rolnicze przy współudziale  przedsiębiorców działających na rzecz rolnictwa. Przedstawione informacje przyczynią się do wzrostu rentowności gospodarstw oraz poprawy konkurencyjności sektora rolnego. Operacja ma za zadanie ułatwienie kontaktów między grupami odbiorców operacji celem nawiązania stałej współpracy między nauką a praktyką.</t>
  </si>
  <si>
    <t xml:space="preserve">VI Forum Wiedzy i innowacji
</t>
  </si>
  <si>
    <t>rolnicy, przedstawiciele podmiotów doradczych, osoby zainteresowane tematem</t>
  </si>
  <si>
    <t>Celem operacji jest wsparcie technologiczne w produkcji ziemniaka wysokiej jakości. Plantatorzy ziemniaków muszą podążać za aktualnymi trendami rynkowymi aby odpowiadać na potrzeby konsumentów, jednocześnie produkując surowiec wysokiej jakości w sposób nowoczesny. 
Przedmiotem operacji jest opracowanie oraz publikacja broszury poruszającej m.in. następujące zagadnienia: budowa marki polskiego ziemniaka, agrotechnika i ochrona ziemniaka, dobór odmian do uprawy, przechowywanie.</t>
  </si>
  <si>
    <t>Profesjonalna produkcja ziemniaka</t>
  </si>
  <si>
    <t>łączna liczba uczestników</t>
  </si>
  <si>
    <t>ul. Pszczelińska 99,
 05-840 Brwinów</t>
  </si>
  <si>
    <t>rolnicy, doradcy rolniczy i brokerzy, pracownicy JDR, szkoły rolnicze</t>
  </si>
  <si>
    <t>szkolenia e-lerningowe</t>
  </si>
  <si>
    <t xml:space="preserve">Celem operacji jest przekazanie i upowszechnianie wiedzy na temat małej retencji wodnej w gospodarstwie wraz z przedstawieniem innowacyjnych praktyk w tym zakresie. Operacja jest powiązana z projektem „Wsparcie dla tworzenia Lokalnych Partnerstw ds. Wody (LPW)” i stanowi jej merytoryczne uzupełnienie o zagadnienia dotyczące małej retencji wodnej. </t>
  </si>
  <si>
    <t>Cykl szkoleń e-learningowych                                     "Mała retencja wodna w gospodarstwach rolnych"</t>
  </si>
  <si>
    <t>liczba publikacji/publikacja wyników badań ilościowych</t>
  </si>
  <si>
    <t xml:space="preserve"> doradcy, rolnicy, mieszkańcy obszarów wiejskich, podmioty prywatne                </t>
  </si>
  <si>
    <t>liczba publikacji/deask reasech</t>
  </si>
  <si>
    <t xml:space="preserve">Celem badania jest rozpoznanie zmian w funkcjonowaniu łańcuchów dostaw żywności w Polsce wywołanych pandemią COVID-19. Analiza będzie obejmować: skutki ekonomiczne, społeczne i prawne, wywołane przez pandemię COVID-19 dla producentów rolnych - głównego ogniwa łańcucha dostaw żywności, ze szczególnym uwzględnieniem segmentu produkcji owoców miękkich i warzyw. W ramach zamówienia zidentyfikowane zostaną mechanizmy funkcjonowania wymienionych podmiotów w okresie pandemii oraz planowane przez nie strategie działań innowacyjnych. Szczególna uwaga będzie poświęcona rozpoznaniu najważniejszych trudności napotkanych w związku z pandemią COVID-19 przez producentów oraz charakterystyka wdrożonych przez nich strategii adaptacyjnych 
do nowej sytuacji społeczno-gospodarczej. Analizie zostaną poddane dobre praktyki w zakresie skracania łańcuchów dostaw żywności zidentyfikowane podczas badania (np. polegające na wykorzystaniu w działalności rolniczej technologii i rozwiązań cyfrowych).
</t>
  </si>
  <si>
    <t xml:space="preserve">Od pola do stołu- analiza procesu </t>
  </si>
  <si>
    <t>18.135.00</t>
  </si>
  <si>
    <t xml:space="preserve">Konferencja online </t>
  </si>
  <si>
    <t>Celem operacji jest przekazanie wiedzy i informacji na temat innowacyjnych  rozwiązań w technologiach odnawialnych źródeł energii na obszarach wiejskich oraz upowszechnianie dobrych praktyk. Przedstawione informacje przyczynią się do podniesienia świadomości  potrzeby realizacji celu 15% produkcji czystej energii w 2020 r. wynikającego ze zobowiązań Polski wobec UE oraz przyczynią się do zahamowania zmian klimatycznych. Operacja ma za zadanie ułatwienie kontaktów między nauką, samorządem i przedsiębiorcami oraz nawiązanie współpracy między nauką a praktyką.</t>
  </si>
  <si>
    <t xml:space="preserve">Rozwój innowacyjnych technologii odnawialnych źródeł energii na obszarach wiejskich </t>
  </si>
  <si>
    <t>Konferencja online</t>
  </si>
  <si>
    <t xml:space="preserve">Celem operacji jest  promocja dobrych praktyk w zakresie różnych technik uprawy gleby poprawiających gospodarkę wodną i zasobność materii organicznej w glebie, wykorzystania technologii informatycznych do monitorowania stanu upraw oraz  ograniczenia stosowania pestycydów w rolnictwie.
Operacja ma za zadanie usprawnienie transferu wiedzy i informacji na temat praktycznych rozwiązań w zakresie różnych technik i technologii w rolnictwie związanych z racjonalną gospodarką wodą, ekologizacją rolnictwa oraz poprawą jakości gleb, a także ułatwienie kontaktów między różnymi grupami odbiorców operacji celem nawiązania stałej współpracy. Przedmiotem operacji jest  realizacja konferencji w formie online oraz realizacja filmu prezentującego dobre praktyki, stosowane w gospodarstwach rolnych, dotyczące racjonalnego gospodarowania zasobami naturalnymi. </t>
  </si>
  <si>
    <t>Racjonalne gospodarowanie zasobami naturalnymi w rolnictwie</t>
  </si>
  <si>
    <t xml:space="preserve">liczba filmów </t>
  </si>
  <si>
    <t>liczba wyjazdów</t>
  </si>
  <si>
    <t xml:space="preserve">wyjazd studyjny </t>
  </si>
  <si>
    <t>Centrum Doradztwa Rolniczego w Brwinowie
Oddział w Poznaniu</t>
  </si>
  <si>
    <t>przedstawiciele doradztwa, przedstawiciele świata nauki, rolnicy, przedstawiciele administracji rządowej i samorządowej, nauczyciele rolniczy, mieszkańcy obszarów wiejskich - osoby zainteresowane tematyką agroleśnictwa</t>
  </si>
  <si>
    <t>Celem operacji jest przekazanie wiedzy i informacji na temat innowacyjnych  rozwiązań w rolnictwie i na obszarach wiejskich w zakresie agroleśnictwa oraz upowszechnianie dobrych praktyk. Przedstawione informacje przyczynią się do podniesienia świadomości potrzeby realizacji wspólnych upraw trwałych i rolnych na jednym terenie, mających na celu zatrzymanie wody w glebie oraz wykorzystanie zjawiska allelopatii. Operacja wpisuje się z zobowiązania Polski wobec UE oraz będzie miała wpływ na zahamowanie zmian klimatycznych. Operacja ma również za zadanie ułatwienie kontaktów i wymiany doświadczeń między nauką a praktyką. Przedmiot: Zorganizowanie dwóch szkoleń on-line, jednego wyjazdu studyjnego, wydanie publikacji oraz nakręcenie 2 filmów edukacyjnych z zakresu agroleśnictwa.  Temat: Agroleśnictwo -innowacyjne rozwiązania w rolnictwie</t>
  </si>
  <si>
    <t>Agroleśnictwo -innowacyjne rozwiązania w rolnictwie</t>
  </si>
  <si>
    <t xml:space="preserve">łączna liczba uczestników </t>
  </si>
  <si>
    <t>liczba spotkań</t>
  </si>
  <si>
    <t xml:space="preserve"> przedstawiciele instytucji naukowych, przedstawiciele szkół rolniczych, pracownicy JDR, przedstawiciele administracji rządowej</t>
  </si>
  <si>
    <t>liczba opracowań</t>
  </si>
  <si>
    <t>badanie społeczne, analiza</t>
  </si>
  <si>
    <t xml:space="preserve">Transfer wiedzy- Doradztwo edukacji rolniczej </t>
  </si>
  <si>
    <t>badania społeczne / opracowanie</t>
  </si>
  <si>
    <t>szkolenie  z  wyjazdem studyjnym</t>
  </si>
  <si>
    <t xml:space="preserve">konferencje online </t>
  </si>
  <si>
    <t>2x 500</t>
  </si>
  <si>
    <t>publikacje x 2</t>
  </si>
  <si>
    <t>ul. Pszczelińska 99,
05-840 Brwinów</t>
  </si>
  <si>
    <t xml:space="preserve"> przedstawiciele Instytucji naukowych, przedstawiciele szkół rolniczych, jednostek doradztwa rolniczego, rolnicy, osoby zainteresowane tematem </t>
  </si>
  <si>
    <t xml:space="preserve">spotkania online </t>
  </si>
  <si>
    <t>Celem operacji jest budowanie sieci współpracy pomiędzy gospodarstwami demonstracyjnymi a innymi podmiotami, aby skutecznie upowszechniać wiedzę i innowacje do praktyki rolniczej.  Nawiązanie współpracy polegającej na  upowszechnianiu innowacji wprowadzonych w wybranych gospodarstwach oraz wiedzy wynikającej z osiągnięć nauki - do praktyki rolniczej - może przynosić wymierne efekty w gospodarstwach  korzystających z form przekazu proponowanych w planowanej operacji.</t>
  </si>
  <si>
    <t>Gospodarstwa demonstracyjne- siecią współpracy</t>
  </si>
  <si>
    <t>spotkania</t>
  </si>
  <si>
    <t>liczba relacji</t>
  </si>
  <si>
    <t>relacja filmowa z konferencji</t>
  </si>
  <si>
    <t xml:space="preserve">konferencja online </t>
  </si>
  <si>
    <t xml:space="preserve">przedstawiciele JDR oraz prywatnych podmiotów doradczych, przedstawiciele IR, rolnicy, przedstawiciele szkół rolniczych, mieszkańcy obszarów wiejskich, przedstawiciele instytutów naukowych, uczelni rolniczych  oraz zainteresowani tematyką       </t>
  </si>
  <si>
    <t>liczba odcinków</t>
  </si>
  <si>
    <t xml:space="preserve">Celem operacji jest upowszechnianie wiedzy o innowacyjnych rozwiązaniach w zakresie ograniczenia emisji zanieczyszczeń rolniczych do gleby, wody i powietrza. Operacja przyczyni się do transferu wiedzy i innowacji w ww. zakresie.  Występujący w filmie rolnik mówiący o rozwiązaniach zastosowanych we własnym gospodarstwie  będzie wiarygodnym wzorcem dla innych, którzy podobne rozwiązanie mogą zaimplementować u siebie. Zrealizowane filmy przekazane doradcom i udostępnione  w internecie będą stanowiły promocję dobrych praktyk związanych z ograniczeniem emisji zanieczyszczeń pochodzenia rolniczego.  Konferencja, na której prelegentami będą m.in. przedstawiciele nauki a odbiorcami, doradcy, rolnicy, mieszkańcy obszarów wiejskich, da możliwość wielopodmiotowego sieciowania kontaktów, a przez to szansę na dalszą efektywną współpracę między nauką, doradztwem i praktyką rolniczą. Relacja filmowa z konferencji zamieszczona na kanale YT Centrum Doradztwa Rolniczego da możliwość zapoznania się z tematami przedstawionymi na konferencji szerokiemu gronu odbiorców.  </t>
  </si>
  <si>
    <t xml:space="preserve">Nowoczesne systemy produkcji rolniczej ograniczające zanieczyszczenia środowiska. </t>
  </si>
  <si>
    <t>łączna  liczba uczestników spotkań</t>
  </si>
  <si>
    <t>spotkania on-line informacyjno-szkoleniowe koordynatorów LPW</t>
  </si>
  <si>
    <t>szkolenia doradców ds. wody: 1 szkolenie w formie online, 2 szkolenia w formie hybrydowej stacjonarne/online</t>
  </si>
  <si>
    <t>liczba raportów</t>
  </si>
  <si>
    <t>raport</t>
  </si>
  <si>
    <t>przedstawiciele nauki, jednostek doradztwa rolniczego, Państwowego Gospodarstwa Wodnego Wody Polskie, administracji rządowej i samorządowej, osoby zainteresowane tematem</t>
  </si>
  <si>
    <t>spotkania online zespołu  ekspertów</t>
  </si>
  <si>
    <t xml:space="preserve">Od dłuższego czasu obserwujemy w Polsce pogłębianie się kryzysu związanego z dostępem do wody. Susza w rolnictwie i na obszarach wiejskich to temat poruszany przez media każdego dnia. Aby oszczędzać wodę należy podjąć działania edukacyjne, informacyjne a następnie wypracować odpowiednie rozwiązania. Pilotażowy projekt powołania Lokalnych Partnerstw ds. Wody łączący lokalne społeczności związane z gospodarką wodną jako dobrem wspólnym ma na celu przeanalizowanie potrzeb wodnych na danym terenie, zebranie pomysłów na innowacyjne działania w zakresie gospodarki wodą i opracowanie raportów, które będą służyły wypracowaniu wytycznych do powołania LPW w każdym powiecie w Polsce. Celem operacji „Wsparcie dla tworzenia Lokalnych partnerstw ds. Wody” jest z jednej strony stworzenie pierwszej w Polsce sieci współpracy między lokalnym społeczeństwem w zakresie gospodarki wodnej, natomiast z drugiej strony innowacyjne wsparcie działań LPW przez utworzenie Zespołu eksperckiego, w skład którego wchodziliby m.in. przedstawiciele nauki, których zadaniem byłoby opracowanie zasad powstawania LPW, wsparcie w ramach szkoleń oraz wypracowanie raportu końcowego z działań grupy pilotażowej ze wskazaniem innowacyjnych rozwiązań pozwalających na racjonalną gospodarkę wodą w rolnictwie i na obszarach wiejskich. Ponieważ doradcy z Ośrodków Doradztwa Rolniczego mają duże doświadczenie w działaniach w rolnictwie i na obszarach wiejskich, w ramach operacji chcielibyśmy poprzez szkolenia przygotować zarówno koordynatorów powstających LPW jak i doradców ds. wody z 16 WODR, których zadaniem byłoby inicjowanie lokalnych działań w zakresie gospodarki wodnej.  </t>
  </si>
  <si>
    <t xml:space="preserve">Wsparcie dla tworzenia Lokalnych Partnerstw ds. Wody (LPW) </t>
  </si>
  <si>
    <t>17</t>
  </si>
  <si>
    <t>MRiRW, jednostki doradztwa rolniczego, jednostki naukowo-badawcze</t>
  </si>
  <si>
    <t>koncepcja</t>
  </si>
  <si>
    <t xml:space="preserve">Celem operacji jest wskazanie w jaki sposób można zwiększyć potencjał innowacyjności usług świadczonych przez jednostki doradztwa rolniczego na rzecz rolników i rozwoju obszarów wiejskich przy wykorzystaniu nowoczesnych narzędzi teleinformatycznych. 
Przedmiotem operacji jest stworzenie koncepcji nowoczesnego systemu wykorzystywanego przez doradztwo rolnicze  do tworzenia sieci kontaktów,  wspierania transferu wiedzy i innowacji, promowania dobrych praktyk m.in.  z wykorzystaniem technologii ICT. 
W ramach koncepcji planowane jest opracowanie założeń  merytorycznych i technicznych. 
</t>
  </si>
  <si>
    <t xml:space="preserve">Koncepcja  nt. "Wykorzystanie nowoczesnych rozwiązań teleinformatycznych dla transferu wiedzy i innowacji w rolnictwie" </t>
  </si>
  <si>
    <t>liczba broszur polskojęzycznych</t>
  </si>
  <si>
    <t>liczba ulotek anglojęzycznych</t>
  </si>
  <si>
    <t>ul. Wspólna 30, 
00-930 Warszawa</t>
  </si>
  <si>
    <t xml:space="preserve">
</t>
  </si>
  <si>
    <t xml:space="preserve">II-IV
</t>
  </si>
  <si>
    <t>rolnicy, mieszkańcy obszarów wiejskich, przedstawiciele  doradztwa rolniczego, przedstawiciele nauki, przedsiębiorcy działające na terenie i na rzecz obszarów wiejskich, przedstawiciele zagranicznych instytucji pełniących rolę analogiczną do SIR w Polsce</t>
  </si>
  <si>
    <t>liczba ulotek polskojęzycznych</t>
  </si>
  <si>
    <t>publikacja w formie broszur i ulotek</t>
  </si>
  <si>
    <t>Celem operacji jest ułatwianie wymiany doświadczeń oraz dobrych praktyk w zakresie wdrażania innowacji w rolnictwie i na obszarach wiejskich poprzez wydanie ulotek i broszur promujących Sieć na rzecz innowacji w rolnictwie i na obszarach wiejskich, a także projekty jakie realizowane są w ramach Sieci. Będą one dystrybuowane podczas wydarzeń organizowanych w ramach PO KSOW na lata 2020-2021 oraz tych, do których uczestnictwa zapraszani są przedstawiciele SIR. Będzie to też materiał promujący Sieć podczas targów i wystaw oraz   spotkań z potencjalnymi Partnerami SIR, potencjalnymi beneficjentami działania „Współpraca” w ramach PROW 2014-2020 i innym osobami zainteresowanym Siecią. Operacja ułatwi tworzenie oraz funkcjonowanie sieci kontaktów pomiędzy rolnikami, podmiotami doradczymi, jednostkami naukowymi, przedsiębiorcami sektora rolno-spożywczego oraz pozostałymi podmiotami zainteresowanymi wdrażaniem innowacji w rolnictwie i na obszarach wiejskich. Ponieważ coraz częściej reprezentanci Sieci są uczestnikami wydarzeń międzynarodowych, niezbędne jest opracowanie ulotek w języku angielskim.</t>
  </si>
  <si>
    <t>Razem możemy więcej - ułatwiamy tworzenie sieci kontaktów oraz promujemy dobre praktyki w zakresie wdrażania innowacji</t>
  </si>
  <si>
    <t>liczba zidentyfikowanych i opublikowanych dobrych praktyk</t>
  </si>
  <si>
    <t>ul. Wspólna 30
00-930 Warszawa</t>
  </si>
  <si>
    <t>rolnicy, mieszkańcy obszarów wiejskich, przedstawiciele doradztwa rolniczego,  osoby i instytucje zainteresowane tematem</t>
  </si>
  <si>
    <t xml:space="preserve">Celem  operacji jest: 
•aktywizacja rolników oraz mieszkańców obszarów wiejskich do dzielenia się pomysłami i dobrymi praktykami dotyczącymi wprowadzania usprawnień we własnych gospodarstwach rolnych; 
• identyfikacja „rolników innowatorów”, którzy w przyszłości mogą być partnerami projektów realizowanych przez SIR lub  członkami Grup Operacyjnych EPI, a także tworzenie sieci kontaktów pomiędzy rolnikami i przedstawicielami doradztwa rolniczego;
• promowanie „małych innowacji”, które mogą mieć znaczenie zwłaszcza w czasie epidemii i kryzysu – pokazanie innym, że czasami małym kosztem można samemu wdrożyć pewne innowacyjne rozwiązania usprawniające pracę lub zarządzanie gospodarstwem rolnym.
Przedmiotem operacji jest organizacja konkursu mającego na celu wyłonienie najlepszych usprawnień wprowadzanych w gospodarstwach przez ich właścicieli. Uczestnicy konkursu będą mieli za zadanie przesłać formularz zgłoszeniowy z opisem swoich "dzieł" i przyczyn, które skłoniły autorów do wprowadzenia przedmiotowych usprawnień. Załącznikiem do formularza będzie foto lub video prezentacja. Najciekawsze prace będą nagrodzone i opublikowane na stronie internetowej oraz portalach społecznościowych SIR, jako dobra praktyka rolnicza oraz innowacyjne rozwiązania.  </t>
  </si>
  <si>
    <t>Konkurs: Moje własne innowacje</t>
  </si>
  <si>
    <t>łączna liczba wyświetleń</t>
  </si>
  <si>
    <t>ul. Wspólna 30,
 00-930 Warszawa</t>
  </si>
  <si>
    <t>rolnicy, mieszkańcy obszarów wiejskich, przedstawiciele doradztwa rolniczego, osoby i instytucje zainteresowane tematem</t>
  </si>
  <si>
    <t xml:space="preserve">filmy krótkometrażowe 
</t>
  </si>
  <si>
    <t xml:space="preserve">Celem operacji jest upowszechnianie wiedzy o niekorzystnych skutkach zmian klimatu oraz o  innowacyjnych rozwiązaniach w zakresie gospodarowania zasobami wody w rolnictwie i na obszarach wiejskich poprzez przygotowanie i emisję filmów krótkometrażowych/prezentacji multimedialnych, których prelegentami będą przedstawiciele nauki działającej na rzecz obszarów wiejskich, a także praktycy. Operacja przyczyni się do transferu wiedzy i innowacji odpowiadających bieżącym problemom występującym w rolnictwie, w tym szczególnie związanych z niedoborem wody. Poszczególne filmy będą dotyczyć tematów: zmiany klimatyczne a rolnictwo,  przeciwdziałanie skutkom suszy w uprawie ziemniaka, Lokalne Partnerstwa ds. Wody, prawo wodne dla rolnika. </t>
  </si>
  <si>
    <t>Nauka doradza praktyce rolniczej</t>
  </si>
  <si>
    <t>konferencja online</t>
  </si>
  <si>
    <t xml:space="preserve">Celem operacji jest przekazanie informacji na temat innowacyjnych rozwiązań możliwych do wdrożenia w gospodarstwie rolnym warunkujących wzrost 
dochodu rolniczego oraz wymiana wiedzy i doświadczeń w tym zakresie pomiędzy uczestnikami operacji. Organizowany w ramach operacji ogólnopolski Konkurs "Doradca Roku" będzie uhonorowaniem najlepszych doradców za działalność w zakresie upowszechniania  wiedzy i informacji oraz innowacyjnych rozwiązań w praktyce rolniczej, współpracy i wspólnych inicjatyw realizowanych przez rolników i mieszkańców obszarów wiejskich  Konkurs przyczyni się do popularyzacji i promowanie osiągnięć doradców w zakresie innowacji w rolnictwie i na obszarach wiejskich.   </t>
  </si>
  <si>
    <t>Dzień Przedsiębiorcy Rolnego</t>
  </si>
  <si>
    <t xml:space="preserve">I-IV
</t>
  </si>
  <si>
    <t xml:space="preserve">przedstawiciele doradztwa rolniczego, rolnicy, mieszkańcy obszarów wiejskich </t>
  </si>
  <si>
    <t xml:space="preserve"> liczba wyjazdów studyjnych</t>
  </si>
  <si>
    <t xml:space="preserve">Celem operacji jest współpraca podmiotów doradczych, rolników nowatorów i środowiska naukowego na rzecz upowszechniania innowacyjnych rozwiązań i stosowania dobrych praktyk w zakresie wykorzystania TUZ, jako wartościowej paszy w żywieniu bydła oraz gospodarowania w zakresie pratotechniki (zabiegi agrotechniczne), zbioru i konserwacji pasz na trwałych użytkach zielonych.
Spośród różnych obszarów produkcji roślinnej stan użytków zielonych i gospodarowanie na nich pozostawia wiele zagadnień do rozwiązania.
</t>
  </si>
  <si>
    <t>Wykorzystanie innowacji w gospodarowaniu na trwałych użytkach zielonych</t>
  </si>
  <si>
    <t>łączny nakład</t>
  </si>
  <si>
    <t xml:space="preserve">liczba publikacja </t>
  </si>
  <si>
    <t xml:space="preserve">wydruk instrukcji wdrożeniowych </t>
  </si>
  <si>
    <t>szkolenia e-learningowe</t>
  </si>
  <si>
    <t>liczba instrukcji</t>
  </si>
  <si>
    <t>Instrukcja PDF w Internecie</t>
  </si>
  <si>
    <t>Centrum Doradztwa Rolniczego w Brwinowie Odział w Krakowie</t>
  </si>
  <si>
    <t>mieszkańcy obszarów wiejskich, rolnicy, przedsiębiorcy, przedstawiciele organizacji pozarządowych, przedstawiciele podmiotów doradczych oraz inne osoby lub przedstawiciele podmiotów zaineresowanych tematyką operacji.</t>
  </si>
  <si>
    <t>liczba zrealizowanych filmów</t>
  </si>
  <si>
    <t>Informacja/publikacje w internecie (film)</t>
  </si>
  <si>
    <t>Celem operacji jest przekazanie wiedzy praktycznej i informacji na temat prowadzenia działalności gospodarczych w oparciu o ogród pokazowy, ogród edukacyjny oraz ogród terapeutyczny. Identyfikacja nowoczesnych rozwiązań i tworzenia na ich bazie innowacyjnych usług pozwoli na kompleksowe opracowanie trzech instrukcji wdrożeniowych, opartych na funkcjonalności ogrodu w gospodarstwie rolnym i przedsiębiorstwach na obszarach wiejskich. Funkcje rekreacyjne, edukacyjne czy terapeutyczne pozwalają na projektowanie konkretnych usług dających możliwość dywersyfikacji dochodu przy np. produkcji szkółkarskiej czy edukacyjnej. Proponowana operacja przyczyni się do promocji innowacji produktowych i marketingowych w zakresie dywersyfikacji dochodów gospodarstw rolnych w oparciu o nowatorskie usługi bazujące na ogrodach. Taka działalność gospodarcza na obszarach wiejskich umożliwia również świadczenie usług będących odpowiedzią na trendy rynkowe zgodne z innowacyjnym podejściem w zrównoważonym zarządzaniu rozwojem obszarów wiejskich.</t>
  </si>
  <si>
    <t xml:space="preserve">Innowacyjna działalność gospodarcza - instrukcje wdrożenia usług na bazie trzech ogrodów: pokazowego, edukacyjnego, terapeutycznego. </t>
  </si>
  <si>
    <t xml:space="preserve">III -IV </t>
  </si>
  <si>
    <t xml:space="preserve">rolnicy, przedstawiciele doradztwa rolniczego, przedstawiciele nauki, administracja rządowa i samorządowa,  instytucje pracujące na rzecz rolnictwa  </t>
  </si>
  <si>
    <t>konferencja  online</t>
  </si>
  <si>
    <t xml:space="preserve">Celem operacji jest tworzenie sieci kontaktów i wymiany wiedzy fachowej pomiędzy przedstawicielami nauki, rolnikami, doradcami w zakresie wdrażania innowacji w rolnictwie i na obszarach wiejskich, poprzez  upowszechnianie wyników badań i innowacyjnych rozwiązań w rolnictwie oraz promocja żywności.  
Podczas konferencji  prezentowane będą wyniki badań naukowych prowadzonych przez instytuty naukowe.  W zakładach doświadczalnych instytutów zaprezentowane będzie praktyczne wdrażanie wyników prowadzonych badań. 
</t>
  </si>
  <si>
    <t xml:space="preserve">Wiedza i innowacje </t>
  </si>
  <si>
    <t xml:space="preserve">liczba stoisk informacyjno-promocyjnych </t>
  </si>
  <si>
    <t>stoisko informacyjno-promocyjne na targach</t>
  </si>
  <si>
    <t>liczba uczestników gali finałowej</t>
  </si>
  <si>
    <t xml:space="preserve">Konkurs </t>
  </si>
  <si>
    <t>25000</t>
  </si>
  <si>
    <t>liczba materiałów</t>
  </si>
  <si>
    <t xml:space="preserve"> materiał informacyjny  - druk </t>
  </si>
  <si>
    <t xml:space="preserve">
III-IV </t>
  </si>
  <si>
    <t xml:space="preserve">rolnicy, przedstawiciele doradztwa rolniczego, przedstawiciele nauki, administracja rządowa i samorządowa,  instytucje pracujące na rzecz rolnictwa  ekologicznego, osoby zainteresowane tematem </t>
  </si>
  <si>
    <t>konferencja jednodniowa w formie webinarium</t>
  </si>
  <si>
    <t xml:space="preserve">Celem operacji jest promocja dobrych praktyk w rolnictwie ekologicznym, innowacyjnych rozwiązań wdrażanych w ekologicznych gospodarstwach rolnych. Podczas konferencji zaprezentowane zostaną przykłady dobrych praktyk w  gospodarstwach rolnych oraz możliwości rozwoju sektora rolnictwa ekologicznego w Polsce. W ramach operacji zostaną wydane trzy broszury oraz 10 metodyk które poświęcone  są najnowszym a zarazem innowacyjnym rozwiązaniom w dziedzinie ekologicznej technologii produkcji rolniczej co będzie miało znaczący wpływ  na rozwój gospodarstw ekologicznych w szczególności na efektywność ich funkcjonowania. Organizowany w ramach operacji Konkurs "Najlepsze Gospodarstwo Ekologiczne" będzie uhonorowaniem najlepszych gospodarstw, które upowszechniają  ekologiczne metody produkcji rolnej, a  także propagują poprzez swoją działalność innowacyjne i prośrodowiskowe rozwiązania. "Konkurs Najlepszy Doradca Ekologiczny" wpłynie na popularyzację i promowanie osiągnieć doradców w zakresie innowacji dotyczących rolnictwa ekologicznego". Stoisko informacyjno-promocyjne na Targach Bio Expo będzie miejscem promocji działań związanych z rolnictwem ekologicznym oraz da możliwość udzielania konsultacji w zakresie innowacyjnych rozwiązań. Operacja przyczyni się do zacieśnienia współpracy pomiędzy uczestnikami, a także umożliwi wymianę wiedzy i doświadczeń. </t>
  </si>
  <si>
    <t>Konkurs „Najciekawsze innowacyjne rozwiązania dla poprawy konkurencyjności polskiego rolnictwa”.</t>
  </si>
  <si>
    <t>Celem operacji jest przekazanie wiedzy i informacji na temat nowoczesnych rozwiązań, innowacyjnych produktów oraz prezentacja wyników  prowadzonych  badań  przez  instytucje badawczo- naukowe oraz uczelnie rolnicze przy współudziale  przedsiębiorców działających na rzecz rolnictwa. Przedstawione informacje przyczynią się do wzrostu rentowności gospodarstw oraz poprawy konkurencyjności sektora rolnego. Operacja ma za zadanie ułatwienie kontaktów między grupami odbiorców operacji celem nawiązania stałej współpracy między nauką a praktyką.</t>
  </si>
  <si>
    <t xml:space="preserve">V Forum Wiedzy i innowacji
</t>
  </si>
  <si>
    <t>konferencja podsumowująca</t>
  </si>
  <si>
    <t>liczba seminariów</t>
  </si>
  <si>
    <t xml:space="preserve">seminarium </t>
  </si>
  <si>
    <t xml:space="preserve"> liczba uczestników</t>
  </si>
  <si>
    <t>Centrum Doradztwa Rolniczego w Brwinowie Oddział w Warszawę</t>
  </si>
  <si>
    <t>rolnicy, przedstawiciele doradztwa rolniczego, przedstawiciele nauki, zainteresowani tematyką operacji</t>
  </si>
  <si>
    <t xml:space="preserve">Celem operacji jest zwiększenie poziomu wiedzy dotyczącej innowacyjnych metod zarządzania produkcją rolniczą (produkcja roślinna i zwierzęca)  przy wykorzystaniu narzędzi teleinformatycznych. Operacja będzie dotyczyła innowacyjnych metod zarządzania finansami gospodarstw rolnych,  w tym również w zakresie prowadzenie rachunkowości zarządczej. W operacji będą uczestniczyli rolnicy, pracownicy jednostek doradztwa rolniczego, przedstawiciele nauki oraz inne osoby zainteresowane tematyką operacji, jako podmioty, które będą mogły wdrażać analogiczne rozwiązania w Polsce, z wykorzystaniem doświadczeń polskiego FADN. Podczas operacji uczestnicy nabędą wiedzę w zakresie tworzenia oraz kooperacji w ramach Grup Operacyjnych EPI, zasadności ich funkcjonowania, a także możliwości uzyskania wsparcia na wdrażanie innowacyjnych rozwiązań w tematyce operacji w ramach Działania "Współpraca". Będzie to również możliwość na szczegółową identyfikację problemów w zakresie zarządzania produkcją rolniczą w obszarze ekonomii, a także poszukiwanie możliwości ich wspólnego rozwiązania z wykorzystaniem innowacyjnych rozwiązań. Operacja jest realizowana w partnerstwie z Polskim Zrzeszeniem Producentów Bydła Mięsnego, które współpracuje z francuskim INRA, irlandzkim Teagasc, niemieckim ASA oraz polskim IERiGŻ w zakresie rozwoju rachunkowości zarządczej w UE. </t>
  </si>
  <si>
    <t>Innowacyjne narzędzia ICT do planowania rozwoju gospodarstw szansą na wzrost konkurencyjności polskiego rolnictwa</t>
  </si>
  <si>
    <t>Pracownicy CDR i WODR, przedstawiciele MRiRW oraz ARiMR</t>
  </si>
  <si>
    <t>spotkanie informacyjno-szkoleniowe</t>
  </si>
  <si>
    <t>Przedmiotem operacji jest zorganizowanie spotkań informacyjno-szkoleniowych dla pracowników CDR i WODR pełniących rolę koordynatorów SIR, brokerów innowacji oraz innych osób wspierających działania na rzecz SIR. Celem operacji jest kontynuacja cyklicznych spotkań podczas których uczestnicy wymieniają się doświadczeniami oraz dobrymi praktykami z zakresu funkcjonowania i realizacji zadań SIR oraz wspierania tworzących się Grup Operacyjnych EPI, uzyskują bieżące informacje dotyczące działania "Współpraca" w ramach PROW 2014-2020 oraz pomocy technicznej w ramach PROW 2014-2020, a także doskonalą umiejętności miękkie.</t>
  </si>
  <si>
    <t>Spotkania informacyjno-szkoleniowe dla pracowników WODR oraz CDR wykonujących i wspierających zadania na rzecz SIR</t>
  </si>
  <si>
    <t>Partnerzy zarejestrowani w bazie Partnerów SIR, potencjalni Partnerzy SIR, przedstawiciele doradztwa rolniczego, przedstawiciele Grup Operacyjnych EPI</t>
  </si>
  <si>
    <t>Celem operacji jest  wspieranie  aktywnego tworzenia sieci kontaktów pomiędzy podmiotami zainteresowanymi oraz wspierającymi wdrażanie innowacyjnych rozwiązań w rolnictwie, produkcji żywności, leśnictwie i na obszarach wiejskich. Operacja ma również na celu ułatwianie wymiany wiedzy, doświadczeń oraz dobrych praktyk w zakresie realizowania projektów mających podnieść poziom innowacyjności polskiego sektora rolno-spożywczego.</t>
  </si>
  <si>
    <t>III Forum „Sieciowanie Partnerów SIR”</t>
  </si>
  <si>
    <t>szkolenie pierwsze: 
I dzień - 49, II dzień - 50; szkolenie drugie: 52</t>
  </si>
  <si>
    <t>rolnicy, przedstawiciele doradztwa, naukowcy, przedsiębiorcy oraz inne osoby i podmioty zainteresowane tworzeniem Grup Operacyjnych EPI</t>
  </si>
  <si>
    <t xml:space="preserve">Operacja ma na celu przekazanie informacji dotyczących działania "Współpraca" w ramach PROW 2014-2020 oraz tworzenia Grup Operacyjnych EPI i realizacji projektów przez te Grupy. Przekazanie w ramach szkoleń wiedzy i umiejętności zawiązywania Grup Operacyjnych na rzecz innowacji pozwoli na ściślejszą współpracę między różnymi instytucjami oraz na promocję wielopodmiotowych projektów na rzecz wdrażania innowacji w sektorze rolno-spożywczym. Operacja wspiera budowę sieci powiązań między sferą nauki i biznesu, a rolnictwem i doradztwem. </t>
  </si>
  <si>
    <t>Partnerstwo dla Rozwoju IV</t>
  </si>
  <si>
    <t>reprezentanci Grup Operacyjnych EPI, pracownicy jednostek doradztwa rolniczego, przedstawiciele ARiMR i MRiRW,  zainteresowani działaniem "Współpraca"</t>
  </si>
  <si>
    <t xml:space="preserve">Celem operacji jest zapoczątkowanie sieciowania polskich Grup Operacyjnych EPI oraz promocja projektów, wraz z ich rezultatami, realizowanych przez te Grupy. Podczas pierwszego w Polsce szczytu Grup Operacyjnych planowane jest przeprowadzenie paneli tematycznych związanych z pracami GO, a także  konsultacje z przedstawicielami Grup  i brokerami innowacji, sesje networkigowe, panel poświęcony kontynuacji działania "Współpraca" w ramach WPR na lata 2021-2027 oraz przyszłości Grup Operacyjnych. W trakcie konferencji zostanie  zorganizowana również sesja posterowa prezentująca działalność Grup Operacyjnych. </t>
  </si>
  <si>
    <t>I Szczyt Polskich Grup Operacyjnych EPI</t>
  </si>
  <si>
    <t>Broker innowacji doradcą XXI wieku</t>
  </si>
  <si>
    <t xml:space="preserve">Wnioskodawca </t>
  </si>
  <si>
    <t>Budżet brutto operacji  (w zł)</t>
  </si>
  <si>
    <t>Harmonogram / termin realizacji (w ujęciu kwartalnym)</t>
  </si>
  <si>
    <t>ul. Zwycięska 8,
53-033 Wrocław</t>
  </si>
  <si>
    <t>Dolnośląski Ośrodek Doradztwa Rolniczego z siedzibą we Wrocławiu</t>
  </si>
  <si>
    <t xml:space="preserve">dolnośląscy rolnicy, producenci, hodowcy bydła, doradcy, przedstawiciele świata nauki, mieszkańcy obszarów wiejskich zainteresowani tematyką
</t>
  </si>
  <si>
    <t>Głównym celem operacji poprzez realizowaną konferencję jest podniesienie poziomu wiedzy uczestników na temat zrównoważonego chowu bydła, w kontekście powstrzymywania zmian klimatu, przeciwdziałania utracie różnorodności biologicznej i zmniejszania poziomu zanieczyszczeń. Dodatkowo operacja poprzez wspieranie transferu wiedzy i innowacji w rolnictwie i na obszarach wiejskich przyczyni się do realizacji działań na rzecz tworzenia sieci kontaktów w województwie dolnośląskim.</t>
  </si>
  <si>
    <t>Zrównoważony chów bydła w kontekście Zielonego Ładu</t>
  </si>
  <si>
    <t>Nakład (egz.)</t>
  </si>
  <si>
    <t>Liczba katalogów</t>
  </si>
  <si>
    <t>rolnicy, mieszkańcy obszarów wiejskich, doradcy rolniczy, wiejscy oferenci usług turystycznych, przedstawiciele instytucji,  właścicieli gospodarstw agroturystycznych i zagród edukacyjnych, mieszkańcy obszarów wiejskich oraz osoby zaangażowane we wdrażanie innowacji na obszarach wiejskich Dolnego Śląska</t>
  </si>
  <si>
    <t>konferencja,
konkurs,
katalog</t>
  </si>
  <si>
    <t xml:space="preserve">Operacja poprzez realizację konferencji, wydanie katalogu dobrych praktyk i organizację konkursu ma na celu utworzenie sieci kontaktów, wymianę wiedzy i doświadczeń pomiędzy rolnikami, producentami rolnymi, doradcami, przedstawicielami instytucji oraz mieszkańcami obszarów wiejskich zaangażowanymi we wdrażanie innowacji w rolnictwie, a także prezentację dobrych praktyk na obszarach wiejskich. Konferencją będzie doskonałą okazją do zaprezentowania innowacyjnych rozwiązań, które mogą usprawnić tworzenie i funkcjonowanie sieci kontaktów, np. sieciowanie produktów turystycznych, wspólne budowanie marki regionu, networking sprzyjający wymianie doświadczeń. Podczas konferencji zaprezentowane zostaną również oferty laureatów wojewódzkiego konkursu na „Najlepszą zagrodę edukacyjną z Dolnego Śląska”, jako przykładu dobrych praktyk. Konkurs jako forma realizacji operacji umożliwi wyłonienie najlepszych obiektów, a opracowany katalog zwierający opisy gospodarstw agroturystycznych i zagród edukacyjnych z Dolnego Śląska, będzie stanowić gotową bazę dobrych praktyk około 100 obiektów, umożliwiającą zarówno wymianę kontaktów, jak i prezentację innowacji na obszarach wiejskich. </t>
  </si>
  <si>
    <t>Tworzenie sieci kontaktów sprzyjających innowacjom w rozwoju usług turystycznych na obszarach wiejskich Dolnego Śląska</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</si>
  <si>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zainteresowane tematem z województwa dolnośląskiego</t>
  </si>
  <si>
    <t>Planowana w ramach operacji konferencja ma na celu podsumowanie prac i wniosków opracowanych przez Dolnośląskie Partnerstwa ds. Wody na terenie województwa dolnośląskiego. Fachowa wiedza przekazywana podczas konferencji wskaże nie tylko, możliwości racjonalnego wykorzystania zasobów wodnych na Dolnym Śląsku, ale również pozwoli na przedstawienie rekomendacji  dla MRiRW w zakresie gospodarowania ograniczonymi zasobami wodnymi (na potrzeby gospodarstw domowych, rolnictwa i do innych zastosowań). Przedstawione przez DPW z różnych powiatów wyniki diagnozy sytuacji, w zakresie zarządzania zasobami wody pod kątem potrzeb rolnictwa i mieszkańców obszarów wiejskich, pozwolą na przeprowadzenie analizy problemów oraz potencjalnych możliwości ich rozwiązania. Możliwe będzie także upowszechnienie dobrych praktyk w zakresie gospodarki wodnej w województwie dolnośląskim.</t>
  </si>
  <si>
    <t>Racjonalne wykorzystanie zasobów wodnych na Dolnym Śląsku</t>
  </si>
  <si>
    <t>90</t>
  </si>
  <si>
    <t>Liczba uczestników spotkań</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</si>
  <si>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kamiennogórskiego zainteresowane tematem</t>
  </si>
  <si>
    <t>3</t>
  </si>
  <si>
    <t>Liczba spotkań</t>
  </si>
  <si>
    <t>Celem operacji jest dalsza współpraca oraz tworzenie sieci kontaktów miedzy lokalnym społeczeństwem a instytucjami i urzędami, w zakresie gospodarki wodnej na obszarach wiejskich powiatu kamiennogórskiego, ze szczególnym uwzględnieniem rolnictwa. Doświadczenia nabyte podczas pilotażowej operacji "Dolnośląskie Partnerstwo ds. Wody (DPW)" pozwolą na stworzenie platformy wymiany dotychczasowych doświadczeń związanych z szeroko pojętymi zasobami wodnymi. Podczas zaplanowanych spotkań uwzględniane będą potrzeby wszystkich zainteresowanych (m.in. wskazywanie z jakich źródeł mogą skorzystać przy planowaniu i realizacji np. zadań związanych z małą retencją; doradzanie w zakresie gospodarowania wodą). Dodatkowo omawiane i rozwiązywane będą także "problemy wodne" oraz planowane działania "wodne" w powiecie kamiennogórskim.</t>
  </si>
  <si>
    <t>Dolnośląskie Partnerstwo ds. Wody (DPW) na terenie powiatu kamiennogórskiego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</si>
  <si>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zgorzeleckiego zainteresowane tematem</t>
  </si>
  <si>
    <t>Celem operacji jest zainicjowanie współpracy oraz stworzenie sieci kontaktów miedzy lokalnym społeczeństwem a instytucjami i urzędami, w zakresie gospodarki wodnej na obszarach wiejskich powiatu zgorzeleckiego, ze szczególnym uwzględnieniem rolnictwa. Przedmiotem operacji jest powołanie Dolnośląskiego Partnerstwa ds. Wody, obejmującego swym zasięgiem powiat zgorzelecki, w którego skład wejdą przedstawiciele administracji publicznej, rolników, doradztwa rolniczego oraz nauki. Tematem operacji będzie: wzajemne poznanie zakresów działania i potrzeb związanych z gospodarowaniem wodą członków DPW powiatu zgorzeleckiego, diagnoza sytuacji w zakresie zarządzania zasobami wody pod kątem potrzeb rolnictwa i mieszkańców obszarów wiejskich powiatu zgorzeleckiego, analiza problemów oraz potencjalnych możliwości ich rozwiązania, upowszechnianie dobrych praktyk w zakresie gospodarki wodnej i oszczędnego gospodarowania nią w rolnictwie i na obszarach wiejskich powiatu zgorzeleckiego.</t>
  </si>
  <si>
    <t>Dolnośląskie Partnerstwo ds. Wody (DPW) na terenie powiatu zgorzeleckiego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</si>
  <si>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lwóweckiego zainteresowane tematem</t>
  </si>
  <si>
    <t>Celem operacji jest zainicjowanie współpracy oraz stworzenie sieci kontaktów miedzy lokalnym społeczeństwem a instytucjami i urzędami, w zakresie gospodarki wodnej na obszarach wiejskich powiatu lwóweckiego, ze szczególnym uwzględnieniem rolnictwa. Przedmiotem operacji jest powołanie Dolnośląskiego Partnerstwa ds. Wody, obejmującego swym zasięgiem powiat lwówecki, w którego skład wejdą przedstawiciele administracji publicznej, rolników, doradztwa rolniczego oraz nauki. Tematem operacji będzie: wzajemne poznanie zakresów działania i potrzeb związanych z gospodarowaniem wodą członków DPW powiatu lwóweckiego, diagnoza sytuacji w zakresie zarządzania zasobami wody pod kątem potrzeb rolnictwa i mieszkańców obszarów wiejskich powiatu lwóweckiego, analiza problemów oraz potencjalnych możliwości ich rozwiązania, upowszechnianie dobrych praktyk w zakresie gospodarki wodnej i oszczędnego gospodarowania nią w rolnictwie i na obszarach wiejskich powiatu lwóweckiego.</t>
  </si>
  <si>
    <t>Dolnośląskie Partnerstwo ds. Wody (DPW) na terenie powiatu lwóweckiego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</si>
  <si>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lubańskiego zainteresowane tematem</t>
  </si>
  <si>
    <t>Celem operacji jest zainicjowanie współpracy oraz stworzenie sieci kontaktów miedzy lokalnym społeczeństwem a instytucjami i urzędami, w zakresie gospodarki wodnej na obszarach wiejskich powiatu lubańskiego, ze szczególnym uwzględnieniem rolnictwa. Przedmiotem operacji jest powołanie Dolnośląskiego Partnerstwa ds. Wody, obejmującego swym zasięgiem powiat lubański, w którego skład wejdą przedstawiciele  administracji publicznej, rolników, doradztwa rolniczego oraz nauki. Tematem operacji będzie: wzajemne poznanie zakresów działania i potrzeb związanych z gospodarowaniem wodą członków DPW powiatu lubańskiego, diagnoza sytuacji w zakresie zarządzania zasobami wody pod kątem potrzeb rolnictwa i mieszkańców obszarów wiejskich powiatu lubańskiego, analiza problemów oraz potencjalnych możliwości ich rozwiązania, upowszechnianie dobrych praktyk w zakresie gospodarki wodnej i oszczędnego gospodarowania nią w rolnictwie i na obszarach wiejskich powiatu lubańskiego.</t>
  </si>
  <si>
    <t>Dolnośląskie Partnerstwo ds. Wody (DPW) na terenie powiatu lubańskiego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</si>
  <si>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jeleniogórskiego zainteresowane tematem</t>
  </si>
  <si>
    <t>Celem operacji jest zainicjowanie współpracy oraz stworzenie sieci kontaktów miedzy lokalnym społeczeństwem a instytucjami i urzędami, w zakresie gospodarki wodnej na obszarach wiejskich powiatu jeleniogórskiego, ze szczególnym uwzględnieniem rolnictwa. Przedmiotem operacji jest powołanie Dolnośląskiego Partnerstwa ds. Wody, obejmującego swym zasięgiem powiat jeleniogórski, w którego skład wejdą przedstawiciele  administracji publicznej, rolników, doradztwa rolniczego oraz nauki. Tematem operacji będzie: wzajemne poznanie zakresów działania i potrzeb związanych z gospodarowaniem wodą członków DPW powiatu jeleniogórskiego, diagnoza sytuacji w zakresie zarządzania zasobami wody pod kątem potrzeb rolnictwa i mieszkańców obszarów wiejskich powiatu jeleniogórskiego, analiza problemów oraz potencjalnych możliwości ich rozwiązania, upowszechnianie dobrych praktyk w zakresie gospodarki wodnej i oszczędnego gospodarowania nią w rolnictwie i na obszarach wiejskich powiatu jeleniogórskiego.</t>
  </si>
  <si>
    <t>Dolnośląskie Partnerstwo ds. Wody (DPW) na terenie powiatu jeleniogórskiego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</si>
  <si>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bolesławieckiego zainteresowane tematem</t>
  </si>
  <si>
    <t>Celem operacji jest zainicjowanie współpracy oraz stworzenie sieci kontaktów miedzy lokalnym społeczeństwem a instytucjami i urzędami, w zakresie gospodarki wodnej na obszarach wiejskich powiatu bolesławieckiego, ze szczególnym uwzględnieniem rolnictwa. Przedmiotem operacji jest powołanie Dolnośląskiego Partnerstwa ds. Wody, obejmującego swym zasięgiem powiat bolesławiecki, w którego skład wejdą przedstawiciele  administracji publicznej, rolników, doradztwa rolniczego oraz nauki. Tematem operacji będzie: wzajemne poznanie zakresów działania i potrzeb związanych z gospodarowaniem wodą członków DPW powiatu bolesławieckiego, diagnoza sytuacji w zakresie zarządzania zasobami wody pod kątem potrzeb rolnictwa i mieszkańców obszarów wiejskich powiatu bolesławieckiego, analiza problemów oraz potencjalnych możliwości ich rozwiązania, upowszechnianie dobrych praktyk w zakresie gospodarki wodnej i oszczędnego gospodarowania nią w rolnictwie i na obszarach wiejskich powiatu bolesławieckiego.</t>
  </si>
  <si>
    <t>Dolnośląskie Partnerstwo ds. Wody (DPW) na terenie powiatu bolesławieckiego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</si>
  <si>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kłodzkiego zainteresowane tematem</t>
  </si>
  <si>
    <t>Celem operacji jest zainicjowanie współpracy oraz stworzenie sieci kontaktów miedzy lokalnym społeczeństwem a instytucjami i urzędami, w zakresie gospodarki wodnej na obszarach wiejskich powiatu kłodzkiego, ze szczególnym uwzględnieniem rolnictwa. Przedmiotem operacji jest powołanie Dolnośląskiego Partnerstwa ds. Wody, obejmującego swym zasięgiem powiat kłodzki, w którego skład wejdą przedstawiciele  administracji publicznej, rolników, doradztwa rolniczego oraz nauki. Tematem operacji będzie: wzajemne poznanie zakresów działania i potrzeb związanych z gospodarowaniem wodą członków DPW powiatu kłodzkiego, diagnoza sytuacji w zakresie zarządzania zasobami wody pod kątem potrzeb rolnictwa i mieszkańców obszarów wiejskich powiatu kłodzkiego, analiza problemów oraz potencjalnych możliwości ich rozwiązania, upowszechnianie dobrych praktyk w zakresie gospodarki wodnej i oszczędnego gospodarowania nią w rolnictwie i na obszarach wiejskich powiatu kłodzkiego.</t>
  </si>
  <si>
    <t>Dolnośląskie Partnerstwo ds. Wody (DPW) na terenie powiatu kłodzkiego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</si>
  <si>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dzierżoniowskiego zainteresowane tematem</t>
  </si>
  <si>
    <t>Celem operacji jest zainicjowanie współpracy oraz stworzenie sieci kontaktów miedzy lokalnym społeczeństwem a instytucjami i urzędami, w zakresie gospodarki wodnej na obszarach wiejskich powiatu dzierżoniowskiego, ze szczególnym uwzględnieniem rolnictwa. Przedmiotem operacji jest powołanie Dolnośląskiego Partnerstwa ds. Wody, obejmującego swym zasięgiem powiat dzierżoniowski, w którego skład wejdą przedstawiciele  administracji publicznej, rolników, doradztwa rolniczego oraz nauki. Tematem operacji będzie: wzajemne poznanie zakresów działania i potrzeb związanych z gospodarowaniem wodą członków DPW powiatu dzierżoniowskiego, diagnoza sytuacji w zakresie zarządzania zasobami wody pod kątem potrzeb rolnictwa i mieszkańców obszarów wiejskich powiatu dzierżoniowskiego, analiza problemów oraz potencjalnych możliwości ich rozwiązania, upowszechnianie dobrych praktyk w zakresie gospodarki wodnej i oszczędnego gospodarowania nią w rolnictwie i na obszarach wiejskich powiatu dzierżoniowskiego.</t>
  </si>
  <si>
    <t>Dolnośląskie Partnerstwo ds. Wody (DPW) na terenie powiatu dzierżoniowskiego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</si>
  <si>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ząbkowickiego zainteresowane tematem</t>
  </si>
  <si>
    <t>Celem operacji jest zainicjowanie współpracy oraz stworzenie sieci kontaktów miedzy lokalnym społeczeństwem a instytucjami i urzędami, w zakresie gospodarki wodnej na obszarach wiejskich powiatu ząbkowickiego, ze szczególnym uwzględnieniem rolnictwa. Przedmiotem operacji jest powołanie Dolnośląskiego Partnerstwa ds. Wody, obejmującego swym zasięgiem powiat ząbkowicki, w którego skład wejdą przedstawiciele  administracji publicznej, rolników, doradztwa rolniczego oraz nauki. Tematem operacji będzie: wzajemne poznanie zakresów działania i potrzeb związanych z gospodarowaniem wodą członków DPW powiatu ząbkowickiego, diagnoza sytuacji w zakresie zarządzania zasobami wody pod kątem potrzeb rolnictwa i mieszkańców obszarów wiejskich powiatu ząbkowickiego, analiza problemów oraz potencjalnych możliwości ich rozwiązania, upowszechnianie dobrych praktyk w zakresie gospodarki wodnej i oszczędnego gospodarowania nią w rolnictwie i na obszarach wiejskich powiatu ząbkowickiego.</t>
  </si>
  <si>
    <t>Dolnośląskie Partnerstwo ds. Wody (DPW) na terenie powiatu ząbkowickiego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</si>
  <si>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wałbrzyskiego zainteresowane tematem</t>
  </si>
  <si>
    <t>Celem operacji jest zainicjowanie współpracy oraz stworzenie sieci kontaktów miedzy lokalnym społeczeństwem a instytucjami i urzędami, w zakresie gospodarki wodnej na obszarach wiejskich powiatu wałbrzyskiego, ze szczególnym uwzględnieniem rolnictwa. Przedmiotem operacji jest powołanie Dolnośląskiego Partnerstwa ds. Wody, obejmującego swym zasięgiem powiat wałbrzyski, w którego skład wejdą przedstawiciele  administracji publicznej, rolników, doradztwa rolniczego oraz nauki. Tematem operacji będzie: wzajemne poznanie zakresów działania i potrzeb związanych z gospodarowaniem wodą członków DPW powiatu wałbrzyskiego, diagnoza sytuacji w zakresie zarządzania zasobami wody pod kątem potrzeb rolnictwa i mieszkańców obszarów wiejskich powiatu wałbrzyskiego, analiza problemów oraz potencjalnych możliwości ich rozwiązania, upowszechnianie dobrych praktyk w zakresie gospodarki wodnej i oszczędnego gospodarowania nią w rolnictwie i na obszarach wiejskich powiatu wałbrzyskiego.</t>
  </si>
  <si>
    <t>Dolnośląskie Partnerstwo ds. Wody (DPW) na terenie powiatu wałbrzyskiego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</si>
  <si>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świdnickiego zainteresowane tematem</t>
  </si>
  <si>
    <t>Celem operacji jest zainicjowanie współpracy oraz stworzenie sieci kontaktów miedzy lokalnym społeczeństwem a instytucjami i urzędami, w zakresie gospodarki wodnej na obszarach wiejskich powiatu świdnickiego, ze szczególnym uwzględnieniem rolnictwa. Przedmiotem operacji jest powołanie Dolnośląskiego Partnerstwa ds. Wody, obejmującego swym zasięgiem powiat świdnicki, w którego skład wejdą przedstawiciele  administracji publicznej, rolników, doradztwa rolniczego oraz nauki. Tematem operacji będzie: wzajemne poznanie zakresów działania i potrzeb związanych z gospodarowaniem wodą członków DPW powiatu świdnickiego, diagnoza sytuacji w zakresie zarządzania zasobami wody pod kątem potrzeb rolnictwa i mieszkańców obszarów wiejskich powiatu świdnickiego, analiza problemów oraz potencjalnych możliwości ich rozwiązania, upowszechnianie dobrych praktyk w zakresie gospodarki wodnej i oszczędnego gospodarowania nią w rolnictwie i na obszarach wiejskich powiatu świdnickiego.</t>
  </si>
  <si>
    <t>Dolnośląskie Partnerstwo ds. Wody (DPW) na terenie powiatu świdnickiego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</si>
  <si>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lubińskiego zainteresowane tematem</t>
  </si>
  <si>
    <t>Celem operacji jest zainicjowanie współpracy oraz stworzenie sieci kontaktów miedzy lokalnym społeczeństwem a instytucjami i urzędami, w zakresie gospodarki wodnej na obszarach wiejskich powiatu lubińskiego, ze szczególnym uwzględnieniem rolnictwa. Przedmiotem operacji jest powołanie Dolnośląskiego Partnerstwa ds. Wody, obejmującego swym zasięgiem powiat lubiński, w którego skład wejdą przedstawiciele  administracji publicznej, rolników, doradztwa rolniczego oraz nauki. Tematem operacji będzie: wzajemne poznanie zakresów działania i potrzeb związanych z gospodarowaniem wodą członków DPW powiatu lubińskiego, diagnoza sytuacji w zakresie zarządzania zasobami wody pod kątem potrzeb rolnictwa i mieszkańców obszarów wiejskich powiatu lubińskiego, analiza problemów oraz potencjalnych możliwości ich rozwiązania, upowszechnianie dobrych praktyk w zakresie gospodarki wodnej i oszczędnego gospodarowania nią w rolnictwie i na obszarach wiejskich powiatu lubińskiego.</t>
  </si>
  <si>
    <t>Dolnośląskie Partnerstwo ds. Wody (DPW) na terenie powiatu lubińskiego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</si>
  <si>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złotoryjskiego zainteresowane tematem</t>
  </si>
  <si>
    <t>Celem operacji jest zainicjowanie współpracy oraz stworzenie sieci kontaktów miedzy lokalnym społeczeństwem a instytucjami i urzędami, w zakresie gospodarki wodnej na obszarach wiejskich powiatu złotoryjskiego, ze szczególnym uwzględnieniem rolnictwa. Przedmiotem operacji jest powołanie Dolnośląskiego Partnerstwa ds. Wody, obejmującego swym zasięgiem powiat złotoryjski, w którego skład wejdą przedstawiciele  administracji publicznej, rolników, doradztwa rolniczego oraz nauki. Tematem operacji będzie: wzajemne poznanie zakresów działania i potrzeb związanych z gospodarowaniem wodą członków DPW powiatu złotoryjskiego, diagnoza sytuacji w zakresie zarządzania zasobami wody pod kątem potrzeb rolnictwa i mieszkańców obszarów wiejskich powiatu złotoryjskiego, analiza problemów oraz potencjalnych możliwości ich rozwiązania, upowszechnianie dobrych praktyk w zakresie gospodarki wodnej i oszczędnego gospodarowania nią w rolnictwie i na obszarach wiejskich powiatu złotoryjskiego.</t>
  </si>
  <si>
    <t>Dolnośląskie Partnerstwo ds. Wody (DPW) na terenie powiatu złotoryjskiego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</si>
  <si>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polkowickiego zainteresowane tematem</t>
  </si>
  <si>
    <t>Celem operacji jest zainicjowanie współpracy oraz stworzenie sieci kontaktów miedzy lokalnym społeczeństwem a instytucjami i urzędami, w zakresie gospodarki wodnej na obszarach wiejskich powiatu polkowickiego, ze szczególnym uwzględnieniem rolnictwa. Przedmiotem operacji jest powołanie Dolnośląskiego Partnerstwa ds. Wody, obejmującego swym zasięgiem powiat polkowicki, w którego skład wejdą przedstawiciele  administracji publicznej, rolników, doradztwa rolniczego oraz nauki. Tematem operacji będzie: wzajemne poznanie zakresów działania i potrzeb związanych z gospodarowaniem wodą członków DPW powiatu polkowickiego, diagnoza sytuacji w zakresie zarządzania zasobami wody pod kątem potrzeb rolnictwa i mieszkańców obszarów wiejskich powiatu polkowickiego, analiza problemów oraz potencjalnych możliwości ich rozwiązania, upowszechnianie dobrych praktyk w zakresie gospodarki wodnej i oszczędnego gospodarowania nią w rolnictwie i na obszarach wiejskich powiatu polkowickiego.</t>
  </si>
  <si>
    <t>Dolnośląskie Partnerstwo ds. Wody (DPW) na terenie powiatu polkowickiego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</si>
  <si>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legnickiego zainteresowane tematem</t>
  </si>
  <si>
    <t>Celem operacji jest zainicjowanie współpracy oraz stworzenie sieci kontaktów miedzy lokalnym społeczeństwem a instytucjami i urzędami, w zakresie gospodarki wodnej na obszarach wiejskich powiatu legnickiego, ze szczególnym uwzględnieniem rolnictwa. Przedmiotem operacji jest powołanie Dolnośląskiego Partnerstwa ds. Wody, obejmującego swym zasięgiem powiat legnicki, w którego skład wejdą przedstawiciele  administracji publicznej, rolników, doradztwa rolniczego oraz nauki. Tematem operacji będzie: wzajemne poznanie zakresów działania i potrzeb związanych z gospodarowaniem wodą członków DPW powiatu legnickiego, diagnoza sytuacji w zakresie zarządzania zasobami wody pod kątem potrzeb rolnictwa i mieszkańców obszarów wiejskich powiatu legnickiego, analiza problemów oraz potencjalnych możliwości ich rozwiązania, upowszechnianie dobrych praktyk w zakresie gospodarki wodnej i oszczędnego gospodarowania nią w rolnictwie i na obszarach wiejskich powiatu legnickiego.</t>
  </si>
  <si>
    <t>Dolnośląskie Partnerstwo ds. Wody (DPW) na terenie powiatu legnickiego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</si>
  <si>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jaworskiego zainteresowane tematem</t>
  </si>
  <si>
    <t>Celem operacji jest zainicjowanie współpracy oraz stworzenie sieci kontaktów miedzy lokalnym społeczeństwem a instytucjami i urzędami, w zakresie gospodarki wodnej na obszarach wiejskich powiatu jaworskiego, ze szczególnym uwzględnieniem rolnictwa. Przedmiotem operacji jest powołanie Dolnośląskiego Partnerstwa ds. Wody, obejmującego swym zasięgiem powiat jaworski, w którego skład wejdą przedstawiciele  administracji publicznej, rolników, doradztwa rolniczego oraz nauki. Tematem operacji będzie: wzajemne poznanie zakresów działania i potrzeb związanych z gospodarowaniem wodą członków DPW powiatu jaworskiego, diagnoza sytuacji w zakresie zarządzania zasobami wody pod kątem potrzeb rolnictwa i mieszkańców obszarów wiejskich powiatu jaworskiego, analiza problemów oraz potencjalnych możliwości ich rozwiązania, upowszechnianie dobrych praktyk w zakresie gospodarki wodnej i oszczędnego gospodarowania nią w rolnictwie i na obszarach wiejskich powiatu jaworskiego.</t>
  </si>
  <si>
    <t>Dolnośląskie Partnerstwo ds. Wody (DPW) na terenie powiatu jaworskiego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</si>
  <si>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głogowskiego zainteresowane tematem</t>
  </si>
  <si>
    <t>Celem operacji jest zainicjowanie współpracy oraz stworzenie sieci kontaktów miedzy lokalnym społeczeństwem a instytucjami i urzędami, w zakresie gospodarki wodnej na obszarach wiejskich powiatu głogowskiego, ze szczególnym uwzględnieniem rolnictwa. Przedmiotem operacji jest powołanie Dolnośląskiego Partnerstwa ds. Wody, obejmującego swym zasięgiem powiat głogowski, w którego skład wejdą przedstawiciele  administracji publicznej, rolników, doradztwa rolniczego oraz nauki. Tematem operacji będzie: wzajemne poznanie zakresów działania i potrzeb związanych z gospodarowaniem wodą członków DPW powiatu głogowskiego, diagnoza sytuacji w zakresie zarządzania zasobami wody pod kątem potrzeb rolnictwa i mieszkańców obszarów wiejskich powiatu głogowskiego, analiza problemów oraz potencjalnych możliwości ich rozwiązania, upowszechnianie dobrych praktyk w zakresie gospodarki wodnej i oszczędnego gospodarowania nią w rolnictwie i na obszarach wiejskich powiatu głogowskiego.</t>
  </si>
  <si>
    <t>Dolnośląskie Partnerstwo ds. Wody (DPW) na terenie powiatu głogowskiego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</si>
  <si>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wrocławskiego zainteresowane tematem</t>
  </si>
  <si>
    <t>Celem operacji jest zainicjowanie współpracy oraz stworzenie sieci kontaktów miedzy lokalnym społeczeństwem a instytucjami i urzędami, w zakresie gospodarki wodnej na obszarach wiejskich powiatu wrocławskiego, ze szczególnym uwzględnieniem rolnictwa. Przedmiotem operacji jest powołanie Dolnośląskiego Partnerstwa ds. Wody, obejmującego swym zasięgiem powiat wrocławski, w którego skład wejdą przedstawiciele  administracji publicznej, rolników, doradztwa rolniczego oraz nauki. Tematem operacji będzie: wzajemne poznanie zakresów działania i potrzeb związanych z gospodarowaniem wodą członków DPW powiatu wrocławskiego, diagnoza sytuacji w zakresie zarządzania zasobami wody pod kątem potrzeb rolnictwa i mieszkańców obszarów wiejskich powiatu wrocławskiego, analiza problemów oraz potencjalnych możliwości ich rozwiązania, upowszechnianie dobrych praktyk w zakresie gospodarki wodnej i oszczędnego gospodarowania nią w rolnictwie i na obszarach wiejskich powiatu wrocławskiego.</t>
  </si>
  <si>
    <t>Dolnośląskie Partnerstwo ds. Wody (DPW) na terenie powiatu wrocławskiego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</si>
  <si>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wołowskiego zainteresowane tematem</t>
  </si>
  <si>
    <t>Celem operacji jest zainicjowanie współpracy oraz stworzenie sieci kontaktów miedzy lokalnym społeczeństwem a instytucjami i urzędami, w zakresie gospodarki wodnej na obszarach wiejskich powiatu wołowskiego, ze szczególnym uwzględnieniem rolnictwa. Przedmiotem operacji jest powołanie Dolnośląskiego Partnerstwa ds. Wody, obejmującego swym zasięgiem powiat wołowski, w którego skład wejdą przedstawiciele  administracji publicznej, rolników, doradztwa rolniczego oraz nauki. Tematem operacji będzie: wzajemne poznanie zakresów działania i potrzeb związanych z gospodarowaniem wodą członków DPW powiatu wołowskiego, diagnoza sytuacji w zakresie zarządzania zasobami wody pod kątem potrzeb rolnictwa i mieszkańców obszarów wiejskich powiatu wolowskiego, analiza problemów oraz potencjalnych możliwości ich rozwiązania, upowszechnianie dobrych praktyk w zakresie gospodarki wodnej i oszczędnego gospodarowania nią w rolnictwie i na obszarach wiejskich powiatu wołowskiego.</t>
  </si>
  <si>
    <t>Dolnośląskie Partnerstwo ds. Wody (DPW) na terenie powiatu wołowskiego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</si>
  <si>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trzebnickiego zainteresowane tematem</t>
  </si>
  <si>
    <t>Celem operacji jest zainicjowanie współpracy oraz stworzenie sieci kontaktów miedzy lokalnym społeczeństwem a instytucjami i urzędami, w zakresie gospodarki wodnej na obszarach wiejskich powiatu trzebnickiego, ze szczególnym uwzględnieniem rolnictwa. Przedmiotem operacji jest powołanie Dolnośląskiego Partnerstwa ds. Wody, obejmującego swym zasięgiem powiat trzebnicki, w którego skład wejdą przedstawiciele  administracji publicznej, rolników, doradztwa rolniczego oraz nauki. Tematem operacji będzie: wzajemne poznanie zakresów działania i potrzeb związanych z gospodarowaniem wodą członków DPW powiatu trzebnickiego, diagnoza sytuacji w zakresie zarządzania zasobami wody pod kątem potrzeb rolnictwa i mieszkańców obszarów wiejskich powiatu trzebnickiego, analiza problemów oraz potencjalnych możliwości ich rozwiązania, upowszechnianie dobrych praktyk w zakresie gospodarki wodnej i oszczędnego gospodarowania nią w rolnictwie i na obszarach wiejskich powiatu trzebnickiego.</t>
  </si>
  <si>
    <t>Dolnośląskie Partnerstwo ds. Wody (DPW) na terenie powiatu trzebnickiego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</si>
  <si>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średzkiego zainteresowane tematem</t>
  </si>
  <si>
    <t>Celem operacji jest zainicjowanie współpracy oraz stworzenie sieci kontaktów miedzy lokalnym społeczeństwem a instytucjami i urzędami, w zakresie gospodarki wodnej na obszarach wiejskich powiatu średzkiego, ze szczególnym uwzględnieniem rolnictwa. Przedmiotem operacji jest powołanie Dolnośląskiego Partnerstwa ds. Wody, obejmującego swym zasięgiem powiat średzki, w którego skład wejdą przedstawiciele  administracji publicznej, rolników, doradztwa rolniczego oraz nauki. Tematem operacji będzie: wzajemne poznanie zakresów działania i potrzeb związanych z gospodarowaniem wodą członków DPW powiatu średzkiego, diagnoza sytuacji w zakresie zarządzania zasobami wody pod kątem potrzeb rolnictwa i mieszkańców obszarów wiejskich powiatu średzkiego, analiza problemów oraz potencjalnych możliwości ich rozwiązania, upowszechnianie dobrych praktyk w zakresie gospodarki wodnej i oszczędnego gospodarowania nią w rolnictwie i na obszarach wiejskich powiatu średzkiego.</t>
  </si>
  <si>
    <t>Dolnośląskie Partnerstwo ds. Wody (DPW) na terenie powiatu średzkiego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</si>
  <si>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strzelińskiego zainteresowane tematem</t>
  </si>
  <si>
    <t>Celem operacji jest zainicjowanie współpracy oraz stworzenie sieci kontaktów miedzy lokalnym społeczeństwem a instytucjami i urzędami, w zakresie gospodarki wodnej na obszarach wiejskich powiatu strzelińskiego, ze szczególnym uwzględnieniem rolnictwa. Przedmiotem operacji jest powołanie Dolnośląskiego Partnerstwa ds. Wody, obejmującego swym zasięgiem powiat strzeliński, w którego skład wejdą przedstawiciele  administracji publicznej, rolników, doradztwa rolniczego oraz nauki. Tematem operacji będzie: wzajemne poznanie zakresów działania i potrzeb związanych z gospodarowaniem wodą członków DPW powiatu strzelińskiego, diagnoza sytuacji w zakresie zarządzania zasobami wody pod kątem potrzeb rolnictwa i mieszkańców obszarów wiejskich powiatu strzelińskiego, analiza problemów oraz potencjalnych możliwości ich rozwiązania, upowszechnianie dobrych praktyk w zakresie gospodarki wodnej i oszczędnego gospodarowania nią w rolnictwie i na obszarach wiejskich powiatu strzelińskiego.</t>
  </si>
  <si>
    <t>Dolnośląskie Partnerstwo ds. Wody (DPW) na terenie powiatu strzelińskiego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</si>
  <si>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milickiego zainteresowane tematem</t>
  </si>
  <si>
    <t>Celem operacji jest zainicjowanie współpracy oraz stworzenie sieci kontaktów miedzy lokalnym społeczeństwem a instytucjami i urzędami, w zakresie gospodarki wodnej na obszarach wiejskich powiatu milickiego, ze szczególnym uwzględnieniem rolnictwa. Przedmiotem operacji jest powołanie Dolnośląskiego Partnerstwa ds. Wody, obejmującego swym zasięgiem powiat milicki, w którego skład wejdą przedstawiciele  administracji publicznej, rolników, doradztwa rolniczego oraz nauki. Tematem operacji będzie: wzajemne poznanie zakresów działania i potrzeb związanych z gospodarowaniem wodą członków DPW powiatu milickiego, diagnoza sytuacji w zakresie zarządzania zasobami wody pod kątem potrzeb rolnictwa i mieszkańców obszarów wiejskich powiatu milickiego, analiza problemów oraz potencjalnych możliwości ich rozwiązania, upowszechnianie dobrych praktyk w zakresie gospodarki wodnej i oszczędnego gospodarowania nią w rolnictwie i na obszarach wiejskich powiatu milickiego.</t>
  </si>
  <si>
    <t>Dolnośląskie Partnerstwo ds. Wody (DPW) na terenie powiatu milickiego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</si>
  <si>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oławskiego zainteresowane tematem</t>
  </si>
  <si>
    <t>Celem operacji jest zainicjowanie współpracy oraz stworzenie sieci kontaktów miedzy lokalnym społeczeństwem a instytucjami i urzędami, w zakresie gospodarki wodnej na obszarach wiejskich powiatu oławskiego, ze szczególnym uwzględnieniem rolnictwa. Przedmiotem operacji jest powołanie Dolnośląskiego Partnerstwa ds. Wody, obejmującego swym zasięgiem powiat oławski, w którego skład wejdą przedstawiciele  administracji publicznej, rolników, doradztwa rolniczego oraz nauki. Tematem operacji będzie: wzajemne poznanie zakresów działania i potrzeb związanych z gospodarowaniem wodą członków DPW powiatu oławskiego, diagnoza sytuacji w zakresie zarządzania zasobami wody pod kątem potrzeb rolnictwa i mieszkańców obszarów wiejskich powiatu oławskiego, analiza problemów oraz potencjalnych możliwości ich rozwiązania, upowszechnianie dobrych praktyk w zakresie gospodarki wodnej i oszczędnego gospodarowania nią w rolnictwie i na obszarach wiejskich powiatu oławskiego.</t>
  </si>
  <si>
    <t>Dolnośląskie Partnerstwo ds. Wody (DPW) na terenie powiatu oławskiego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</si>
  <si>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oleśnickiego zainteresowane tematem</t>
  </si>
  <si>
    <t>Celem operacji jest zainicjowanie współpracy oraz stworzenie sieci kontaktów miedzy lokalnym społeczeństwem a instytucjami i urzędami, w zakresie gospodarki wodnej na obszarach wiejskich powiatu oleśnickiego, ze szczególnym uwzględnieniem rolnictwa. Przedmiotem operacji jest powołanie Dolnośląskiego Partnerstwa ds. Wody, obejmującego swym zasięgiem powiat oleśnicki, w którego skład wejdą przedstawiciele  administracji publicznej, rolników, doradztwa rolniczego oraz nauki. Tematem operacji będzie: wzajemne poznanie zakresów działania i potrzeb związanych z gospodarowaniem wodą członków DPW powiatu oleśnickiego, diagnoza sytuacji w zakresie zarządzania zasobami wody pod kątem potrzeb rolnictwa i mieszkańców obszarów wiejskich powiatu oleśnickiego, analiza problemów oraz potencjalnych możliwości ich rozwiązania, upowszechnianie dobrych praktyk w zakresie gospodarki wodnej i oszczędnego gospodarowania nią w rolnictwie i na obszarach wiejskich powiatu oleśnickiego.</t>
  </si>
  <si>
    <t>Dolnośląskie Partnerstwo ds. Wody (DPW) na terenie powiatu oleśnickiego</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</si>
  <si>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na terenie powiatu górowskiego zainteresowane tematem</t>
  </si>
  <si>
    <t>Celem operacji jest zainicjowanie współpracy oraz stworzenie sieci kontaktów miedzy lokalnym społeczeństwem a instytucjami i urzędami, w zakresie gospodarki wodnej na obszarach wiejskich powiatu górowskiego, ze szczególnym uwzględnieniem rolnictwa. Przedmiotem operacji jest powołanie Dolnośląskiego Partnerstwa ds. Wody, obejmującego swym zasięgiem powiat górowski, w którego skład wejdą przedstawiciele  administracji publicznej, rolników, doradztwa rolniczego oraz nauki. Tematem operacji będzie: wzajemne poznanie zakresów działania i potrzeb związanych z gospodarowaniem wodą członków DPW powiatu gorówskiego, diagnoza sytuacji w zakresie zarządzania zasobami wody pod kątem potrzeb rolnictwa i mieszkańców obszarów wiejskich powiatu górowskiego, analiza problemów oraz potencjalnych możliwości ich rozwiązania, upowszechnianie dobrych praktyk w zakresie gospodarki wodnej i oszczędnego gospodarowania nią w rolnictwie i na obszarach wiejskich powiatu górowskiego.</t>
  </si>
  <si>
    <t>Dolnośląskie Partnerstwo ds. Wody (DPW) na terenie powiatu górowskiego</t>
  </si>
  <si>
    <t>Liczba uczestników wyjazdów studyjnych</t>
  </si>
  <si>
    <t>Liczba wyjazdów studyjnych</t>
  </si>
  <si>
    <t>120</t>
  </si>
  <si>
    <t>dolnośląscy rolnicy, producenci, hodowcy bydła, doradcy, przedstawiciele świata nauki, mieszkańcy obszarów wiejskich zainteresowani tematyką</t>
  </si>
  <si>
    <t>spotkanie,
wyjazd studyjny</t>
  </si>
  <si>
    <t>Realizacja operacji pozwoli zapoznać uczestników z działaniem "Współpraca" oraz możliwościami wdrażania innowacyjnych projektów. W późniejszym okresie zaś, do tworzenia grup operacyjnych EPI, ukierunkowanych na realizację innowacyjnych projektów, związanych z chowem i hodowlą bydła mięsnego. Realizowanie w ramach operacji cyklu spotkań Zespołu Tematycznego związanego z zagadnieniami chowu i hodowli bydła mięsnego, umożliwi poznanie, wymianę wiedzy i doświadczeń, pomiędzy dolnośląskimi rolnikami, hodowcami bydła, doradcami, przedsiębiorcami czy przedstawicielami świata nauki. Poprzez udział w spotkaniach uczestnicy będą mieli bezpośredni wpływ na wybór tematów omawianych podczas kolejnych spotkań, ukierunkowanych na ich potrzeby. Natomiast uczestnictwo w wyjeździe studyjnym wpłynie na wymianę wiedzy fachowej, dobrych praktyk w zakresie wdrażania innowacji w rolnictwie i na obszarach wiejskich, ułatwi transfer wiedzy od nauki do praktyki. Wyjazd studyjny będzie sprzyjał bezpośrednim rozmowom, umożliwiającym zawiązywanie znajomości i tworzenie się kontaktów, a także zapoznanie się z innowacyjnymi rozwiązaniami w gospodarstwach rolnych. Wielopodmiotowy skład Zespołu Tematycznego stanowi natomiast doskonały zalążek do stworzenia partnerstwa na rzecz innowacji, takiego jak grupa operacyjna EPI.</t>
  </si>
  <si>
    <t>Zespół Tematyczny związany z zagadnieniami chowu i hodowli bydła mięsnego</t>
  </si>
  <si>
    <t>dolnośląscy winiarze, rolnicy, producenci lokalnej żywności, twórcy rękodzieła mieszkańcy obszarów wiejskich, właściciele gospodarstw agroturystycznych, doradcy, osoby  zainteresowane tematyką oraz podejmowaniem i rozwojem przedsiębiorczości na obszarach wiejskich oraz wdrażaniem innowacyjnych rozwiązań na obszarach wiejskich</t>
  </si>
  <si>
    <t xml:space="preserve">Operacja ma na celu opracowanie cyklu filmów ukazujących codzienną pracę dolnośląskich winiarzy, stanowiąc przy tym źródło inspiracji i wiedzy, a także dobrych praktyk dla początkujących oraz zainteresowanych rozpoczęciem takiej działalności beneficjentów. Dolnośląscy winiarze, to ludzie przedsiębiorczy, kreatywni, niebojący się wyzwań, realizujący we współpracy z innymi podmiotami innowacyjne przedsięwzięcia i projekty, ukierunkowane na rozwój i transfer nauki do praktyki. Bohaterowie filmów podzielą się swoją wiedzą, spostrzeżeniami, doświadczeniami, radościami, ponieważ prowadzenie winnicy to nie tylko obowiązki, ale również satysfakcja z wyprodukowanego wina, zadowolenia enoturystów odwiedzających gospodarstwo czy tworzenia pewnej wspólnoty winiarskiej. Cykl filmów zaktywizuje mieszkańców obszarów wiejskich do budowania sieci kontaktów i podejmowania innowacyjnych przedsięwzięć wpływających na rozwój przedsiębiorczości, a także wskaże możliwości wdrażania nowych rozwiązań w produkcji winiarskiej. Poznanie ludzi posiadających wiedzę i doświadczenie w tej trudnej tematyce pozwoli na podniesienie poziomu wiedzy oraz wskaże możliwości nawiązania kontaktu z praktykami, zachęci do współpracy. </t>
  </si>
  <si>
    <t>Cykl filmów "Wino integruje ludzi"</t>
  </si>
  <si>
    <t>dolnośląscy winiarze, rolnicy, mieszkańcy obszarów wiejskich, właściciele gospodarstw agroturystycznych, doradcy, osoby  zainteresowane podejmowaniem i rozwojem przedsiębiorczości na obszarach wiejskich oraz wdrażaniem innowacyjnych rozwiązań na obszarach wiejskich</t>
  </si>
  <si>
    <t xml:space="preserve">Realizacja operacji pozwoli dolnośląskim winiarzom na skorzystanie z  fachowej wiedzy i doświadczeń niemieckich winiarzy z regionu Hesja, na którym funkcjonuje ponad 400 winnic, o łącznej powierzchni uprawna winorośli ponad 26 tys. ha. To właśnie tutaj od 1872 roku funkcjonuje Uniwersytet Geisenheim z Wydziałem Enologii oraz własną winnicą i winiarnią produkującą wina, w tym bardzo  wysokiej kategorii wina musujące. Zaplanowana w ramach operacji wizyta studyjna do niemieckich gospodarstw winiarskich oraz spotkanie z przedstawicielami Uniwersytetu Geisenheim pozwolą transfer wiedzy z nauki do praktyki w oparciu o profesjonalną bazę dydaktyczną i innowacyjne przedsięwzięcia, stanowiące źródło inspiracji dla uczestników. </t>
  </si>
  <si>
    <t>Produkcja win musujących w małej winiarni</t>
  </si>
  <si>
    <t>Liczba uczestników warsztatów</t>
  </si>
  <si>
    <t>mieszkańcy obszarów wiejskich, rolnicy, właściciele gospodarstw agroturystycznych, doradcy, osoby  zainteresowane podejmowaniem i rozwojem przedsiębiorczości na obszarach wiejskich oraz wdrażaniem innowacyjnych rozwiązań na obszarach wiejskich</t>
  </si>
  <si>
    <t xml:space="preserve">Poprzez realizację operacji uczestnicy będą mieli możliwość skorzystania z fachowej wiedzy i doświadczeń w zakresie prowadzenia młodej winnicy. Fachowa wiedza przekazana na warsztatach, pozwoli na wdrażanie nowych innowacyjnych rozwiązań w gospodarstwach przyszłych bądź początkujących uczestników-winiarzy. Uczestnicy dowiedzą się między innymi o podstawowych zasadach cięcia winorośli, stosowanych wiosennych środkach ochrony i nawożenia czy systemach prowadzenia winorośli. W części praktycznej uczestnicy będą mieli możliwość nauczyć się pierwszego cięcia jednorocznej winnicy, jak i kilkuletniej. Udział w warsztatach zachęci uczestników do rozwijania przedsiębiorczości, co jest szczególnie ważne na obszarach o rozdrobnionej strukturze rolnej oraz niekorzystnych warunkach gospodarowania, gdzie przychody z działalności rolniczej nie są w stanie zapewnić odpowiedniej jakości życia, a  które doskonale nadają się np. do uprawy winorośli. </t>
  </si>
  <si>
    <t>Wiosna w winnicy</t>
  </si>
  <si>
    <t>600</t>
  </si>
  <si>
    <t>Szacowana liczba uczestników targów</t>
  </si>
  <si>
    <t>rolnicy, producenci żywności, każdy potencjalny, nabywca produktów wytworzonych lokalnie, ze względu na realizację wydarzenia we Wrocławiu jest to mieszkaniec województwa dolnośląskiego, zainteresowany prawidłowym odżywianiem, zakupem produktów wytworzonych lokalnie i o wysokiej jakości potwierdzonej stosownym certyfikatem</t>
  </si>
  <si>
    <t>Liczba targów</t>
  </si>
  <si>
    <t>targ</t>
  </si>
  <si>
    <t xml:space="preserve">Poprzez organizację targu możliwe będzie poszukiwanie partnerów KSOW (rolnicy, producenci żywności) do współpracy w zakresie tworzenia grup operacyjnych EPI ukierunkowanych na realizację innowacyjnych projektów w zakresie krótkich łańcuchów dostaw. Dodatkowo celem operacji jest wskazanie możliwości zrównoważonego rozwoju gospodarstw rodzinnych, w obszarze przetwórstwa mlecznego, promocja produktów, nawiązanie relacji biznesowych oraz bezpośrednich relacji producent-klient (krótki łańcuch dostaw), podniesienie poziomu wiedzy na temat produkcji farmerskiej, a także przybliżenie i wskazanie dostępności produktów wytworzonych lokalnie konsumentom na terenie Dolnego Śląska. </t>
  </si>
  <si>
    <t>Targ sera "Wielkie SER-wowanie"</t>
  </si>
  <si>
    <t>14</t>
  </si>
  <si>
    <t>rolnicy, producenci rolni, doradcy, mieszkańcy obszarów wiejskich i inne osoby zainteresowane wdrażaniem innowacji w rolnictwie i na obszarach wiejskich, z wykorzystaniem środków dostępnych w ramach działania „Współpraca", zainteresowane prowadzeniem lokalnego przetwórstwa oraz  realizacją przedsięwzięć w zakresie produkcji, promocji wprowadzania do obrotu regionalnej żywności wysokiej jakości w oparciu o zasadę krótkich łańcuchów dostaw</t>
  </si>
  <si>
    <t>Liczna wyjazdów studyjnych</t>
  </si>
  <si>
    <t>wyjazd studyjny,
spotkanie</t>
  </si>
  <si>
    <t>Operacja poprzez realizację wyjazdu studyjnego ma na celu poszukiwanie partnerów KSOW chcących realizować innowacyjne projekty w ramach działania "Współpraca", a zatem w swoim założeniu ma przysłużyć się tworzeniu grup operacyjnych EPI na rzecz innowacji w zakresie serowarstwa. Podsumowaniem wyjazdu studyjnego, podczas którego uczestnicy będą mieli możliwość skorzystania z praktycznej wiedzy fachowej w zakresie serowarstwa, samodzielnego wyprodukowania serów oraz zobaczenia, jak powinna funkcjonować serowarnia będzie spotkanie, na którym utworzony zostanie  Zespół Tematyczny ds. serowarstwa.</t>
  </si>
  <si>
    <t>Spotkanie Zespołu tematycznego związanego z serowarstwem. Dojrzeć do serowarstwa.</t>
  </si>
  <si>
    <t>144</t>
  </si>
  <si>
    <t>Liczba postów na portalu społecznościowym</t>
  </si>
  <si>
    <t>12 000</t>
  </si>
  <si>
    <t>rolnicy, producenci żywności, każdy potencjalny nabywca produktów wytworzonych lokalnie; ze względu na realizację wydarzenia we Wrocławiu będzie to mieszkaniec województwa dolnośląskiego, zainteresowany prawidłowym odżywianiem, zakupem produktów wysokiej jakości, wytworzonych lokalnie, potwierdzonych stosownym certyfikatem</t>
  </si>
  <si>
    <t>20</t>
  </si>
  <si>
    <t>targi,
informacje i publikacje w Internecie</t>
  </si>
  <si>
    <t>Główne cele operacji to przede wszystkim: zachęcenie uczestników (rolników, producentów żywności) do współpracy w zakresie tworzenia grup operacyjnych EPI ukierunkowanych na realizację innowacyjnych projektów w zakresie krótkich łańcuchów dostaw; rozwój lokalnych rynków produktów wysokiej jakości; podniesienie poziomu wiedzy w zakresie wspólnej promocji, budowania wspólnej marki; skracania łańcuchów dostaw wśród dolnośląskich rolników i producentów; budowanie świadomości konsumenckiej w zakresie produktów wytwarzanych przez dolnośląskich rolników i producentów, a także wskazanie konsumentowi końcowemu bezpośredniego źródła sprzedaży produktów z gospodarstwa rolnego i małego przetwórstwa oraz innych usług i artykułów od rolników na stoiskach podczas targów.</t>
  </si>
  <si>
    <t>Dolnośląski Targ Rolny</t>
  </si>
  <si>
    <t>szkolenie online: mieszkańcy obszarów wiejskich, rolnicy, właściciele gospodarstw winiarskich, doradcy, osoby zainteresowane podejmowaniem i rozwojem przedsiębiorczości na obszarach wiejskich oraz wdrażaniem innowacyjnych rozwiązań na obszarach wiejskich;
film: każda osoba posługująca się językiem polskim, osoby prowadzące gospodarstwo enoturystyczne bądź zainteresowane rozpoczęciem działalności turystycznej opartej na winiarstwie, enologii i dolnośląskiej oferty enoturystycznej</t>
  </si>
  <si>
    <t>3
45
1</t>
  </si>
  <si>
    <t>Liczba szkoleń online
Liczba uczestników szkoleń online
Liczba filmów szkoleniowych</t>
  </si>
  <si>
    <t>szkolenie online,
film szkoleniowy</t>
  </si>
  <si>
    <t xml:space="preserve">Celem operacji jest podniesienie poziomu wiedzy i wymiana doświadczeń podczas zaplanowanego cyklu szkoleń online w zakresie: organizacji oferty enoturystycznej od strony teoretycznej, budowania pozytywnego wizerunku marki, kontaktu z klientem, reklamy i promocji, a także serwowania i przechowywania wina. Połączenie nauki i praktyki umożliwi wypracowanie rozwiązań, pozwalających na ograniczanie strat wynikających z niewykorzystania potencjału oferty enoturystycznej na Dolnym Śląsku. Wpłynie także na zacieśnienie współpracy, co w dłuższej perspektywie pozwoli na podejmowanie innowacyjnych projektów. Dodatkowo w ramach operacji zaplanowano realizację filmu szkoleniowego z audiodeskrypcją. Będzie to materiał zebrany z ww. szkoleń oraz rozmów przeprowadzonych z właścicielami gospodarstw enoturystycznych, którzy podzielą się swoimi wiedzą, spostrzeżeniami i doświadczeniami. </t>
  </si>
  <si>
    <t>Innowacyjne rozwiązania w dolnośląskiej enoturystyce.</t>
  </si>
  <si>
    <t xml:space="preserve">rolnicy, przedstawiciele doradztwa rolniczego, przedstawiciele nauki, przedstawiciele jednostek samorządowych, instytucje pracujące na rzecz rolnictwa  ekologicznego </t>
  </si>
  <si>
    <t xml:space="preserve">2
1
60
1
25
1
1 000
1
1 000
</t>
  </si>
  <si>
    <t>Liczba konkursów
Liczba konferencji online
Liczba uczestników konferencji online
Liczba szkoleń online
Liczba uczestników szkoleń online
Liczba broszur
Nakład (egz.)
Liczba ulotek
Nakład (egz.)</t>
  </si>
  <si>
    <t>konkurs,
konferencja online,
szkolenie online,
broszura,
ulotka</t>
  </si>
  <si>
    <t>Celem operacji jest promocja dobrych praktyk i wdrażanie innowacyjnych rozwiązań w gospodarstwach ekologicznych. W ramach operacji przeprowadzone zostaną dwa konkursy "Najlepszy Doradca Ekologiczny" i "Najlepsze Gospodarstwo Ekologiczne", szkolenie i konferencja. Konkurs "Najlepszy Doradca Ekologiczny" wpłynie na popularyzację i promowanie osiągnięć doradców w zakresie innowacji dotyczących rolnictwa ekologicznego. Natomiast konkurs "Najlepsze Gospodarstwo Ekologiczne" umożliwi uhonorowanie najlepszych gospodarstw na terenie Dolnego Śląska, które upowszechniają ekologiczne metody produkcji rolnej oraz stawiają na innowacyjne i prośrodowiskowe rozwiązania. W ramach wsparcia rolnictwa ekologicznego i promocji ekologicznej żywności zorganizowane zostanie szkolenie dot. m.in nowych uregulowań prawnych w rolnictwie ekologicznym oraz krótkich łańcuchów dostaw. Podczas konferencji natomiast zaprezentowane zostaną przykłady dobrych praktyk w  ekologicznych gospodarstwach rolnych oraz możliwości rozwoju sektora rolnictwa ekologicznego w województwie dolnośląskim, a także odbędzie się podsumowanie ww. konkursów. Broszura i ulotka poświęcone będą zagadnieniom dot. m.in. innowacyjnego prowadzenia gospodarstw ekologicznych w oparciu o tak ważną ochronę bioróżnorodności. Operacja przyczyni się do wymiany wiedzy, doświadczeń i dobrych praktyk.</t>
  </si>
  <si>
    <t>Rolnictwo ekologiczne - lepsza strona dolnośląskiego rolnictwa</t>
  </si>
  <si>
    <t>producenci ziemniaka lub zamierzający podjąć taką produkcję w celu zwiększenia rentowności swoich gospodarstw rolnych, doradcy rolniczy, producenci mogący być prekursorami technik nawodnieniowych w województwie dolnośląskim zdolni dać pozytywny przykład w zakresie gospodarowania wodą, inne podmioty zainteresowane tematyką</t>
  </si>
  <si>
    <t>1
100</t>
  </si>
  <si>
    <t>Liczba szkoleń online
Liczba uczestników szkoleń online</t>
  </si>
  <si>
    <t>szkolenie online</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</si>
  <si>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szkolenie będzie miało charakter innowacyjno-edukacyjny. Zdobyta wiedza pozwoli na transfer wiedzy w zakresie dobrych praktyk wdrażania innowacji w rolnictwie i  na obszarach wiejskich oraz promowania innowacyjnych technologii uprawy ziemniaka w województwie dolnośląskim.</t>
  </si>
  <si>
    <t>Nowoczesna i bezpieczna uprawa ziemniaka w województwie dolnośląskim</t>
  </si>
  <si>
    <t>przedstawiciele Państwowego Gospodarstwa Wodnego Wody Polskie, administracji publicznej, spółki wodnej, izby rolniczej, lasów państwowych, parków narodowych i krajobrazowych, jednostek naukowo-badawczych, rolniczych, organizacji pozarządowych, rolnicy, właściciele stawów rybnych,
przedstawiciele podmiotów doradczych, przedsiębiorcy mający oddziaływanie na stan wód na danym terenie, inne podmioty zainteresowane tematem</t>
  </si>
  <si>
    <t>2
70
2
110
1
200</t>
  </si>
  <si>
    <t>Liczba spotkań 
Liczba uczestników spotkań
Liczba spotkań online
Liczba uczestników spotkań online
Liczba raportów
Nakład (egz.)</t>
  </si>
  <si>
    <t>spotkanie,
spotkanie online,
raport</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</si>
  <si>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t>
  </si>
  <si>
    <t>Dolnośląskie Partnerstwo ds. Wody (DPW)</t>
  </si>
  <si>
    <t>rolnicy ekologiczni oraz rolnicy konwencjonalni zainteresowani przestawianiem gospodarstw na produkcję ekologiczną, konsumenci żywności ekologicznej, doradcy, pracownicy jednostek naukowych w celu identyfikacji oraz pozyskania inspiracji do opracowania nowych, innowacyjnych rozwiązań</t>
  </si>
  <si>
    <t>1
15
5
1
40
9</t>
  </si>
  <si>
    <t>Liczba spotkań
Liczba uczestników spotkań,
w tym liczba doradców
Liczba szkoleń
Liczba uczestników szkoleń, w tym liczba doradców</t>
  </si>
  <si>
    <t>spotkanie,
szkolenie</t>
  </si>
  <si>
    <t>Operacja ma na celu poszukiwanie partnerów KSOW chcących realizować innowacyjne projekty w ramach działania "Współpraca", a zatem w swoim założeniu ma przysłużyć się tworzeniu grup operacyjnych EPI na rzecz innowacji w zakresie rolnictwa ekologicznego. Operacja będzie realizowana dwuetapowo. Pierwszy etap to spotkanie Zespołu Tematycznego ds. rolnictwa ekologicznego, którego celem będzie identyfikacja problemu i wyznaczenie głównych kierunków działania. Podczas spotkania zaproszeni zostaną rolnicy oraz pracownicy naukowi w celu wyznaczenia głównych zadań do realizacji. Drugi etap to szkolenie, którego celem będzie podniesienie świadomości ekologicznej i edukacyjnej rolników i mieszkańców obszarów oraz wypracowanie innowacyjnych rozwiązań, które pomogą w prowadzeniu ekologicznego gospodarstwa.</t>
  </si>
  <si>
    <t>Rolnictwo ekologiczne szansą dla polskiego rolnictwa</t>
  </si>
  <si>
    <t>osoby prowadzące działalność lub zainteresowane tematem prowadzenia sprzedaży produktów z gospodarstwa rolnego lub małego przetwórstwa, a także osoby mające wpływ na rozwój obszarów wiejskich Dolnego Śląska, w tym: rolnicy, podmioty zajmujące się małym przetwórstwem, mieszkańcy obszarów wiejskich województwa dolnośląskiego, doradcy rolniczy, przedstawiciele instytucji rolniczych, okołorolniczych oraz lokalnych stowarzyszeń i LGD</t>
  </si>
  <si>
    <t>1
60
8
3</t>
  </si>
  <si>
    <t>Liczba konferencji
Liczba uczestników konferencji, w tym doradców,
w tym liczba przedstawicieli LGD</t>
  </si>
  <si>
    <t xml:space="preserve">Planowana w ramach operacji konferencja pt. „Od rolnika do koszyka” ma na celu stworzenie płaszczyzny prezentującej praktyczne wykorzystanie innowacyjnych rozwiązań w produkcji żywności. Fachowa wiedza przekazywana podczas konferencji wskaże nie tylko, jak prowadzić działalność w zakresie sprzedaży produktów z gospodarstwa rolnego i małego przetwórstwa, ale również na przykładzie już utworzonych grup operacyjnych EPI w ramach działania "Współpraca", wskaże możliwości wdrażania wspólnych projektów przynoszących wymierne korzyści nie tylko dla indywidualnych przetwórców, ale również dla ogólnego rozwoju obszarów wiejskich województwa dolnośląskiego. Przedstawione w trakcie konferencji przykłady już istniejących grup operacyjnych zachęcą uczestników do zakładania nowych potencjalnych grup na rzecz innowacji w zakresie krótkich łańcuchów dostaw. </t>
  </si>
  <si>
    <t>Od rolnika do koszyka</t>
  </si>
  <si>
    <t>10
6 000
1
120 000
230
10</t>
  </si>
  <si>
    <t>Liczba targów
Szacowana liczba uczestników targów
Liczba ulotek
Nakład (egz.)
Liczba spotów reklamowych w radio
Liczba postów na portalu społecznościowym</t>
  </si>
  <si>
    <t>targi,
ulotka,
spot w radio,
informacje i publikacje w Internecie</t>
  </si>
  <si>
    <t>Główne cele operacji to przede wszystkim rozwój lokalnych rynków produktów wysokiej jakości; podniesienie poziomu wiedzy w zakresie wspólnej promocji, budowania wspólnej marki, skracania łańcuchów dostaw wśród dolnośląskich rolników i producentów; zachęcenie uczestników do współpracy w zakresie tworzenia grup operacyjnych EPI ukierunkowanych na realizację innowacyjnych projektów w zakresie krótkich łańcuchów dostaw; budowanie świadomości konsumenckiej w zakresie produktów wytwarzanych przez dolnośląskich rolników i producentów, a także wskazanie konsumentowi końcowemu bezpośredniego źródła sprzedaży produktów z gospodarstwa rolnego i małego przetwórstwa oraz innych usług i artykułów od rolników na stoiskach podczas targów.</t>
  </si>
  <si>
    <t xml:space="preserve">mieszkańcy obszarów wiejskich, rolnicy, właściciele gospodarstw winiarskich, doradcy, osoby  zainteresowane podejmowaniem i rozwojem przedsiębiorczości na obszarach wiejskich oraz wdrażaniem innowacyjnych rozwiązań na obszarach wiejskich; w przypadku broszury 
każda osoba posługująca się językiem polskim, zainteresowana atrakcyjną formą wypoczynku na wsi, enologią i  dolnośląską ofertą enoturystyczną </t>
  </si>
  <si>
    <t>1
35
1
1 500</t>
  </si>
  <si>
    <t>Liczba szkoleń online
Liczba uczestników szkoleń online
Liczba broszur
Nakład (egz.)</t>
  </si>
  <si>
    <t>szkolenie online,
broszura</t>
  </si>
  <si>
    <t>Celem operacji jest podniesienie poziomu wiedzy w zakresie wpływu zmian warunków klimatycznych na proces winifikacji; wspólna promocja poprzez wydanie broszury zawierającej ofertę turystyczną Dolnego Śląska, a także zachęcenie uczestników do współpracy w zakresie tworzenia grup operacyjnych Europejskiego Partnerstwa Innowacyjnego ukierunkowanych na realizację innowacyjnych projektów związanych z winiarstwem.</t>
  </si>
  <si>
    <t>Innowacje w dolnośląskim winiarstwie</t>
  </si>
  <si>
    <t>2
140
6
1
70
1
25
4
1</t>
  </si>
  <si>
    <t xml:space="preserve">Liczba spotkań
Liczba uczestników spotkań,
w tym liczba doradców
Liczba spotkań online
Liczba uczestników spotkań online
Liczba wyjazdów studyjnych
Liczba uczestników wyjazdów studyjnych, w tym liczba doradców
Liczba filmów
</t>
  </si>
  <si>
    <t>spotkanie,
spotkanie online,
wyjazd studyjny,
film</t>
  </si>
  <si>
    <t>Mając na uwadze potencjał regionalny oraz potrzebę odbudowania stad podstawowych i wzrost pogłowia bydła mięsnego w dolnośląskich gospodarstwach, planowana operacja ma na celu podniesienie poziomu wiedzy w zakresie: sposobu utrzymania i doboru ras do krzyżówek i hodowli, sposobu utrzymania bydła mięsnego, chorób okresu odchowu cieląt i opasu bydła mięsnego, zasad żywienia, dobrostanu zwierząt, tworzenia grup producenckich i dobrowolnych systemów jakości, a także zachęcenie uczestników do tworzenia partnerstw podejmujących wspólne innowacyjne przedsięwzięcia w zakresie chowu i hodowli bydła mięsnego. Operacja poprzez wspieranie transferu wiedzy i innowacji w rolnictwie i na obszarach wiejskich przyczyni się do realizacji działań na rzecz tworzenia sieci kontaktów w województwie dolnośląskim.</t>
  </si>
  <si>
    <t>Działania Zespołu Tematycznego związanego 
z zagadnieniami chowu i hodowli bydła mięsnego</t>
  </si>
  <si>
    <t>1
14
2</t>
  </si>
  <si>
    <t>Liczba warsztatów
Liczba uczestników warsztatów,
w tym liczba doradców</t>
  </si>
  <si>
    <t>Celem operacji jest rozwój przedsiębiorczości na obszarach wiejskich poprzez podniesienie poziomu wiedzy i umiejętności 
w zakresie innowacyjnych rozwiązań w technologii uprawy winorośli, podczas sześciodniowych warsztatów, składających się z zajęć teoretycznych i praktycznych. Dodatkowo umożliwienie budowania sieci kontaktów pomiędzy rolnikami, mieszkańcami obszarów wiejskich, doradcami oraz przedstawicielami innych instytucji mających wpływ na kształtowanie i rozwój obszarów wiejskich.</t>
  </si>
  <si>
    <t>Technologia uprawy winorośli w teorii i praktyce</t>
  </si>
  <si>
    <t>Liczba opracowań</t>
  </si>
  <si>
    <t>Opracowanie</t>
  </si>
  <si>
    <t>Ilość egzemplarzy</t>
  </si>
  <si>
    <t>Broszura</t>
  </si>
  <si>
    <t>Liczba uczestników</t>
  </si>
  <si>
    <t>Liczba spotkań online</t>
  </si>
  <si>
    <t>Spotkanie online</t>
  </si>
  <si>
    <t>Liczba wideokonferencji</t>
  </si>
  <si>
    <t>Wideokonferencja</t>
  </si>
  <si>
    <t>Minikowo                                   89-122 Minikowo</t>
  </si>
  <si>
    <t xml:space="preserve">Kujawsko-Pomorski Ośrodek Doradztwa Rolniczego </t>
  </si>
  <si>
    <t>Przedstawiciele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</si>
  <si>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 xml:space="preserve">Celem operacji jest zainicjowanie współpracy oraz stworzenie sieci kontaktów miedzy lokalnym społeczeństwem a instytucjami i urzędami, w zakresie gospodarki wodnej na obszarach wiejskich ze szczególnym uwzględnieniem rolnictwa.  Przedmiotem operacji jest powołanie Lokalnego Partnerstwa ds. Wody, obejmującego swym zasięgiem dziesięć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t>
  </si>
  <si>
    <t xml:space="preserve">Lokalne Partnerstwa Wodne </t>
  </si>
  <si>
    <r>
      <t xml:space="preserve">rolnicy i przetwórcy ekologiczni, certyfikowane gospodarstwa ekologiczne, rolnicy konwencjonalni zainteresowania prowadzeniem gospodarstwa metodami ekologicznymi, przedstawiciele doradztwa  rolniczego                                                                 </t>
    </r>
    <r>
      <rPr>
        <b/>
        <u/>
        <sz val="11"/>
        <rFont val="Calibri"/>
        <family val="2"/>
        <charset val="238"/>
        <scheme val="minor"/>
      </rPr>
      <t/>
    </r>
  </si>
  <si>
    <r>
      <t xml:space="preserve">Celem operacji jest poszerzenie wiedzy uczestników z zakresu agrotechniki w rolnictwie ekologicznym.  Zapoznanie uczestników z przetwórstwem produktów ekologicznych  - prezentacja  dobrych przykładów z województwa małopolskiego. Zachęcenie uczestników do podejmowania inicjatywy przetwarzania produktów we własnych gospodarstwach poprzez dzielenie się doświadczeniem w zakresie przetwórstwa.  Nawiązanie współpracy między uczestnikami wyjazdu oraz odwiedzanymi gospodarstwami.                                                              Konkurs ma na celu szerzenie dobrych praktyk w zakresie rolnictwa ekologicznego, wdrażanie najlepszych rozwiązań w gospodarstwach rolnych oraz rozpowszechnianie wiedzy z zakresu rolnictwa ekologicznego. Upowszechnianie systemu rolnictwa ekologicznego jako rolnictwa przyjaznego dla środowiska naturalnego.                                                                                                             </t>
    </r>
    <r>
      <rPr>
        <b/>
        <u/>
        <sz val="11"/>
        <rFont val="Calibri"/>
        <family val="2"/>
        <charset val="238"/>
        <scheme val="minor"/>
      </rPr>
      <t xml:space="preserve"> </t>
    </r>
    <r>
      <rPr>
        <sz val="11"/>
        <rFont val="Calibri"/>
        <family val="2"/>
        <charset val="238"/>
        <scheme val="minor"/>
      </rPr>
      <t/>
    </r>
  </si>
  <si>
    <t xml:space="preserve">Upowszechnianie wiedzy oraz dobrych praktyk w przetwórstwie i rolnictwie ekologicznym. </t>
  </si>
  <si>
    <t xml:space="preserve"> II-IV</t>
  </si>
  <si>
    <t>konsorcjanci Grup Operacyjnych EPI realizujących swoje projekty na terenie woj. kujawsko-pomorskiego, osoby zainteresowane tematem innowacji w rolnictwie</t>
  </si>
  <si>
    <t>Podczas pierwszej uroczystej Gali Grup Operacyjnych EPI w województwie kujawsko-pomorskim, planowana jest promocja i upowszechnianie rezultatów GO, a także konsultacje z przedstawicielami Grup i brokerami innowacji, sesje networkigowe, oraz podsumowanie działania „Współpraca” i przyszłości Grup Operacyjnych. Operacja polegać będzie na popularyzowaniu wymiany wiedzy i dobrych praktyk w zakresie wdrażania innowacyjnych rozwiązań między przedstawicielami Grup Operacyjnych.</t>
  </si>
  <si>
    <t>Gala Grup EPI województwa                                  kujawsko-pomorskiego</t>
  </si>
  <si>
    <t>pszczelarze, rolnicy, mieszkańcy obszarów wiejskich, przedstawiciele doradztwa rolniczego, pracownicy naukowi, zainteresowani tematyką</t>
  </si>
  <si>
    <t>Operacja ma na celu zapoznanie uczestników z innowacyjnymi rozwiązaniami w zakresie wytwarzania miodów i produktów pszczelich oraz wskazanie dobrych przykładów dotyczących dywersyfikacji dochodów w gospodarstwach pasiecznych. Uczestnicy operacji zdobędą wiedzę na temat organizacji pracy w pasiekach, nowoczesnych linii technologicznych i sprzętu pszczelarskiego do produkcji miodu, będą mieli również okazję zobaczenia tych elementów w praktyce. Zapoznają się także z innowacyjnymi metodami walki z chorobami owadów użytkowych, zdobędą wiedzę na temat ekonomiki w gospodarstwach pasiecznych, wykorzystania apiterapii, tradycji pszczelarskich i kulinarnych w celu zróżnicowania dochodów pasiek. Przedsięwzięcie będzie realizowane dwuetapowo. Pierwszym etapem będzie krajowy wyjazd studyjny. Drugim zaś konferencja podczas wydarzenia targowego Kujawsko-Pomorskie Miodowe Lato organizowanego przez KPODR O/Zarzeczewo. Dzięki temu wiedza zdobyta podczas wyjazdu studyjnego, oprócz rozpowszechnienia w wydawnictwach KPODR, trafi do szerokiego grona przedstawicieli środowiska pszczelarskiego.</t>
  </si>
  <si>
    <t>Dużo zdrowego miodu od pszczelego rodu - innowacyjne rozwiązania w gospodarstwach pasiecznych.</t>
  </si>
  <si>
    <t xml:space="preserve">Liczba demonstracji </t>
  </si>
  <si>
    <t>Demonstracja polowa</t>
  </si>
  <si>
    <t>Liczba wyświetleń</t>
  </si>
  <si>
    <t>Liczba dni relacji</t>
  </si>
  <si>
    <t>Relacja "na żywo" z wydarzenia</t>
  </si>
  <si>
    <t xml:space="preserve"> 
I - IV</t>
  </si>
  <si>
    <t>Rolnicy, przedstawiciele doradztwa rolniczego, pracownicy uczelni i jednostek naukowych, przedsiębiorcy, studenci kierunków rolniczych, zainteresowani tematyką operacji</t>
  </si>
  <si>
    <t xml:space="preserve">Celem operacji jest upowszechnienie i propagowanie na terenie całego kraju innowacji w produkcji roślinnej poprzez popularyzację postępu hodowlanego roślin uprawnych jak i w obszarze technologii uprawy, nawożenia, ochrony roślin i nawadniania pod kątem Europejskiego Zielonego Ładu. Cel ten zostanie osiągnięty poprzez zorganizowanie Krajowych Dni Pola w Minikowie.  Na poletkach odmianowych zaprezentowany zostanie potencjał hodowlany szerokiej gamy gatunków roślin uprawnych. Corocznie impreza cieszy się bardzo dużym zainteresowaniem.  Celem operacji jest także wymiana fachowej wiedzy w obszarze postępu hodowlanego, technologii uprawy, ochrony roślin, nawożenia oraz nawadniania, a także innowacji w obszarze rolnictwa precyzyjnego. Operacja obejmie wszystkich uczestników zainteresowanych tematem. Rezultaty będą rozpowszechnione na terenie całej Polski. Będzie to możliwe dzięki zorganizowaniu cyklu konferencji, demonstracji oraz relacji "na żywo" z Krajowych Dni Pola. </t>
  </si>
  <si>
    <t>Krajowe Dni Pola Minikowo 2021 – Europejski Zielony Ład na pol@ch w Polsce</t>
  </si>
  <si>
    <t>Liczba odsłon</t>
  </si>
  <si>
    <t>Liczba nagranych filmów</t>
  </si>
  <si>
    <t>Film</t>
  </si>
  <si>
    <t xml:space="preserve">rolnicy ekologiczni, rolnicy zainteresowani przestawieniem gospodarstwa na system rolnictwa ekologicznego, doradcy rolni
</t>
  </si>
  <si>
    <t xml:space="preserve">1. Poszerzenie wiedzy uczestników z zakresu agrotechniki w rolnictwie ekologicznym dzięki wykładom przeprowadzonym przez pracowników IUNG w Puławach posiadających bogate zaplecze merytoryczne i doświadczenie w badaniach dotyczących rolnictwa ekologicznego. Wiedza ta pozwoli na usprawnienie produkcji we własnych gospodarstwach oraz na rozwiązywanie istniejących problemów związanych z produkcją ekologiczną.
2. Zapoznanie uczestników z przetwórstwem produktów ekologicznych  - dobre przykłady z województwa lubelskiego oraz podkarpackiego.
3. Poprzez dzielenie się doświadczeniem w zakresie przetwórstwa zachęcenie uczestników do podejmowania inicjatywy przetwarzania produktów we własnych gospodarstwach 
4. Nawiązanie współpracy między uczestnikami wyjazdu oraz odwiedzanymi gospodarstwami 
5. Upowszechnianie dobrych praktyk wdrożonych w gospodarstwach ekologicznych województwa kujawsko  -pomorskiego oraz popularyzacja ekologicznego systemu produkcji poprzez przeprowadzenie Konkursu na Najlepsze Gospodarstwo Ekologiczne
</t>
  </si>
  <si>
    <t xml:space="preserve">Upowszechnianie wiedzy oraz dobrych praktyk w przetwórstwie i rolnictwie ekologicznym </t>
  </si>
  <si>
    <t>1
50</t>
  </si>
  <si>
    <t xml:space="preserve">Liczba konferencji
Liczba uczestników </t>
  </si>
  <si>
    <t>producenci ziemniaka lub zamierzający podjąć taką produkcję w celu zwiększenia rentowności swoich gospodarstw rolnych, doradcy rolniczy,  producenci mogący być prekursorami technik nawodnieniowych w województwie kujawsko-pomorskim zdolni dać pozytywny przykład w zakresie gospodarowania wodą, inne podmioty zainteresowane tematyką</t>
  </si>
  <si>
    <t>1
30</t>
  </si>
  <si>
    <t>Liczba szkoleń
Liczba uczestników szkolenia</t>
  </si>
  <si>
    <t>Szkolenie</t>
  </si>
  <si>
    <t xml:space="preserve">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od pola do stołu. Organizowane w ramach operacji szkolenie oraz konferencja będą miały charakter innowacyjno-edukacyjny. Zdobyta wiedza pozwoli na transfer wiedzy w zakresie dobrych praktyk wdrażania innowacji w rolnictwie i na obszarach wiejskich oraz promowania innowacyjnych technologii uprawy ziemniaka w województwie kujawsko-pomorskim. Organizowany konkurs pozwoli na pokazanie postępu hodowlanego w ziemniaku oraz innowacji jakie zaszły przez szereg lat w badaniach nad ziemniakiem oraz jakimi walorami należy kierować się przy doborze odmiany. </t>
  </si>
  <si>
    <t>Program dla polskiego ziemniaka. Bioasekuracja oraz innowacyjne rozwiązania w zakresie agrotechniki, ochrony i przechowalnictwa ziemniaka</t>
  </si>
  <si>
    <t>Raport</t>
  </si>
  <si>
    <t>Przedstawiciele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</si>
  <si>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 xml:space="preserve">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t>
  </si>
  <si>
    <t xml:space="preserve"> Mieszkańcy obszarów wiejskich (rolnicy, właściciele obiektów turystyki wiejskiej, rolnicy prowadzący sprzedaż bezpośrednią produktów rolnych lub rolniczy handel detaliczny - RHD zajmujący się przetwórstwem na niewielką skalę) z terenu województwa kujawsko-pomorskiego. 
 Przedstawiciele doradztwa rolniczego z terenu województwa kujawsko-pomorskiego
</t>
  </si>
  <si>
    <t xml:space="preserve">Celem operacji jest:                                                                                                          1. Zapoznanie uczestników z formami przedsiębiorczości związanymi z produkcją żywności wysokiej jakości na niewielką skalę na terenie Dolnego Śląska i Małopolski.
2. Zapoznanie uczestników z formami turystyki na obszarach wiejskich na terenie Dolnego Śląska i Małopolski.
3. Wskazanie przykładów wykorzystywania walorów kulturowych i przyrodniczych okolicy.
4. Zachęcenie uczestników do podejmowania podobnych inicjatyw na terenie województwa kujawsko-pomorskiego.
5. Zdobycie wiedzy i umiejętności w zakresie doradzania na temat przedsiębiorczości na obszarach wiejskich.
6. Tworzenie sieci współpracy pomiędzy mieszkańcami obszarów wiejskich (rolnikami, właścicielami obiektów turystyki wiejskiej, rolnikami prowadzący sprzedaż bezpośrednią produktów rolnych lub rolniczy handel detaliczny - RHD zajmujący się przetwórstwem na niewielką skalę), doradcami rolniczymi.                                                                                                        </t>
  </si>
  <si>
    <t>Innowacyjne rozwiązania w przedsiębiorczości na obszarach wiejskich – dobre przykłady z Dolnego Śląska i Małopolski.</t>
  </si>
  <si>
    <t>Liczba emisji</t>
  </si>
  <si>
    <t>II -  IV</t>
  </si>
  <si>
    <t>mieszkańcy obszarów wiejskich, rolnicy,  przetwórcy, przedsiębiorcy, pracownicy naukowi, doradcy rolniczy, potencjalni członkowie grup operacyjnych, z województwa kujawsko-pomorskiego</t>
  </si>
  <si>
    <t>Liczba nagranych felietonów</t>
  </si>
  <si>
    <t>Felieton</t>
  </si>
  <si>
    <t>Celem operacji jest prezentacja i wspieranie innowacji z zakresu krótkich łańcuchów dostaw żywności w województwie kujawsko-pomorskim. Ponadto zaprezentowane będą dobre praktyki z zakresu wprowadzania na rynek żywności produkowanej przez rolników i małe przedsiębiorstwa ze szczególnym uwzględnieniem współpracy w tym zakresie. Cel będzie zrealizowany poprzez produkcję felietonów i ich emisję na antenie TVP 3 Bydgoszcz.  Bohaterami felietonów będą  przetwórcy z regionu, naukowcy, eksperci, wszyscy ci, którzy pracują na rzecz rozwoju krótkich  łańcuch dostaw żywności. W felietonach zaprezentowana będzie również GO Wiejska e-skrzynka, która jest przykładem innowacyjnego działania w tym zakresie.</t>
  </si>
  <si>
    <t>Innowacje w krótkich łańcuchach dostaw żywności w województwie kujawsko-pomorskim.</t>
  </si>
  <si>
    <t>Łączna liczba wyświetleń</t>
  </si>
  <si>
    <t>Liczba relacji</t>
  </si>
  <si>
    <t>Relacja z poletek demonstracyjnych</t>
  </si>
  <si>
    <t>Celem operacji jest upowszechnienie i propagowanie innowacji w produkcji roślinnej poprzez popularyzację postępu hodowlanego roślin uprawnych jak i w obszarze technologii uprawy, nawożenia, ochrony roślin i nawadniania. Cel ten zostanie osiągnięty poprzez zorganizowanie Krajowych Dni Pola w Minikowie.  Na poletkach odmianowych zaprezentowany zostanie potencjał hodowlany szerokiej gamy gatunków roślin uprawnych. Corocznie impreza cieszy się bardzo dużym zainteresowaniem.  Celem operacji jest także wymiana fachowej wiedzy w obszarze postępu hodowlanego, technologii uprawy, ochrony roślin, nawożenia oraz nawadniania, a także innowacji w obszarze rolnictwa precyzyjnego. Będzie to możliwe dzięki zorganizowaniu dwóch wideokonferencji, dwóch relacji z warsztatów polowych oraz emisji filmu.</t>
  </si>
  <si>
    <t>Krajowe Dni Pola Minikowo 2020 – innowacyjne rozwiązania w uprawie roślin</t>
  </si>
  <si>
    <t>Końskowola ul. Pożowska 8, 24-130 Końskowola</t>
  </si>
  <si>
    <t>Lubelski Ośrodek Doradztwa Rolniczego w Końskowoli</t>
  </si>
  <si>
    <t>rolnicy,
przedstawiciele doradztwa rolniczego,  przedsiębiorcy, przedstawiciele instytucji rolniczych, około rolniczych i naukowych</t>
  </si>
  <si>
    <t>webinarium</t>
  </si>
  <si>
    <t>Celem operacji jest upowszechnianie wiedzy na temat innowacyjnych technologii w produkcji świń. Podczas webinarium przedstawione będą alternatywy do stosowania poekstrakcyjnej śruty sojowej w żywieniu świń. Zgodnie z założeniami Programów wieloletnich: „Ulepszanie krajowych źródeł białka roślinnego, ich produkcji, systemu obrostu i wykorzystania w paszach” oraz „Zwiększenie wykorzystania krajowego białka paszowego dla produkcji wysokiej jakości produktów zwierzęcych w warunkach zrównoważonego rozwoju” chcemy przedstawić możliwości stosowania w żywieniu krajowych roślinnych pasz wysokobiałkowych. Warto zachęcać do stosowania i promować zarówno krajowe pasze wysokobiałkowe (łubiny, bobik, groch, wyka, soja) jak i pasze rzepakowe które wciąż nie są wystarczająco wykorzystywane a potrafią obniżyć koszty produkcji. Podczas webinarium będzie poruszony również temat przechowywania odchodów zwierzęcych oraz wykorzystania ich w biogazowniach rolniczych.</t>
  </si>
  <si>
    <t>Produkcja świń w dobie zmieniających się warunków produkcji z uwzględnieniem wpływu na środowisko</t>
  </si>
  <si>
    <t>film relacja</t>
  </si>
  <si>
    <t>relacja</t>
  </si>
  <si>
    <t>pokazy polowe</t>
  </si>
  <si>
    <t>I - III</t>
  </si>
  <si>
    <t>rolnicy, osoby planujące rozpocząć działalność rolniczą, 
przedstawiciele doradztwa rolniczego,  przedsiębiorcy, przedstawiciele instytucji rolniczych, około rolniczych i naukowych, przedstawiciele organizacji i stowarzyszeń, osoby zainteresowane tematyką</t>
  </si>
  <si>
    <t>wykłady</t>
  </si>
  <si>
    <t xml:space="preserve">Celem operacji jest przedstawienie założeń Zielonego Ładu, wskazanie praktycznych przykładów poprzez zaprezentowanie niektórych elementów technologii produkcji mających na celu ochronę gleb, bioróżnorodności, ograniczenia emisji związków azotu, przeciwdziałania zmianom klimatu i zapobieganie skutkom suszy. Na poletkach pokazowych i w nasadzeniach zaprezentujemy rozwiązania, które mogą być przykładem tzw. ekoschematów, które rolnik będzie mógł zastosować w swoim gospodarstwie. Zaprezentujemy również innowacyjne rozwiązania w maszynach i urządzeniach pozwalające na osiągnięcie głównych celów Zielonego Ładu takich jak zmniejszenie zużycia nawozów i środków ochrony roślin i inne zagadnienia związane ze strategią „od Pola do stołu". Pokazy polowe, poletka demonstracyjne, pokazy sprzętu, stoiska firmowe będą zorganizowane na polu doświadczalno-wdrożeniowym LODR w Końskowoli, dadzą możliwość podniesienia wiedzy przez uczestników, stanowiąc tym samym doskonałą okazję do wymiany doświadczeń oraz szerokiej dyskusji w wybranych aspektach. Jest to przedsięwzięcie, które umożliwi młodym rolnikom dostęp do wiedzy i innowacji w zakresie nowoczesnych technologii, które będą obejmowały kwestie dotyczące doskonalenia szeroko rozumianej agrotechniki, w celu uzyskania zadowalających plonów  o dobrej jakości.
</t>
  </si>
  <si>
    <t>Zielony AgroPiknik Młodych Rolników</t>
  </si>
  <si>
    <t>Przedstawiciele Państwowego Gospodarstwa Wodnego Wody Polskie, przedstawiciele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</si>
  <si>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wideokonferencja</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</si>
  <si>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pilotażowych Lokalnych Partnerstw ds. Wody, na terenie każdego powiatu województwa lubelskiego, w których skład wejdą przedstawiciele  administracji publicznej, rolników, doradztwa rolniczego, nauki.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t>
  </si>
  <si>
    <t>Lokalne Partnerstwo  ds. Wody (LPW)</t>
  </si>
  <si>
    <t>I - II</t>
  </si>
  <si>
    <t>Celem operacji i jest zaprezentowanie nowych odmian i nowoczesnych technologii uprawy co wpłynie na wydajniejszą produkcję i zaprocentuje lepszą jakością finalnego surowca. Organizowana wideokonferencja ma poruszyć te wszystkie zagadnienia przedstawiając najnowsze rozwiązania agro-technologiczne pozwalające zadbać o bezpieczeństwo żywności, zwiększyć wydajność i poprawić jakość finalnego surowca. Webinarium będzie okazją do przybliżenia zagadnień związanych z innowacjami oraz możliwościami uzyskania wsparcia w ramach działania "Współpraca".</t>
  </si>
  <si>
    <t>Nowoczesna agrotechnika warzyw kapustnych</t>
  </si>
  <si>
    <t>Celem operacji jest poprawa wydajności i jakości produkowanych owoców poprzez poszerzenie przez rolników wiedzy potrzebnej do prowadzenia nowoczesnej uprawy oraz bezpiecznej ochrony tego gatunku. Potrzeba dużej wiedzy aby prowadzić bezpieczną i skuteczną ochronę i uzyskać wysoki plon, dobrej jakości bez pozostałości pestycydów. Aby wyjść naprzeciw potrzebom rolników dotyczącym poszerzenia wiedzy na temat uprawy, doboru odmian i ochrony potrzebne są szkolenia z tego zakresu. Webinarium będzie okazją do przybliżenia zagadnień związanych z innowacjami oraz możliwościami uzyskania wsparcia w ramach działania "Współpraca".</t>
  </si>
  <si>
    <t>Nowoczesne technologie w uprawie maliny i jeżyny</t>
  </si>
  <si>
    <t>II - IV</t>
  </si>
  <si>
    <t>rolnicy,
przedstawiciele doradztwa rolniczego,  przedsiębiorcy, przedstawiciele instytucji rolniczych, około rolniczych i naukowych, przedstawiciele administracji publicznej</t>
  </si>
  <si>
    <t xml:space="preserve">Celem operacji jest podwyższenie poziomu wiedzy uczestników wyjazdu studyjnego w zakresie możliwości poprawy jakości powietrza, wykorzystania technologii OZE oraz ich zastosowania w gospodarstwach rolnych i przedsiębiorczości. Dla osiągnięcia celu zorganizowany zostanie wyjazd studyjny na terenie woj. lubelskiego, które jest jednym z liderów w walce ze złą jakością powietrza oraz jest bardzo efektywnym regionem wykorzystującym środki UE, mające na celu poprawę jakości powietrza. Program wyjazdu został przygotowany w ten sposób, by naświetlić uczestnikom stan aktualny jakości powietrza w Polsce oraz pokazać możliwości wykorzystania OZE w gospodarstwach rolnych, przedsiębiorczości, energetyce komunalnej. Wyjazd będzie okazją do upowszechniania wiedzy w zakresie inicjatyw promujących innowacyjne rozwiązania z zakresie poprawy jakości powietrza z wykorzystaniem odnawialnych źródeł energii, umożliwi wymianę doświadczeń między uczestnikami oraz nawiązanie stałej współpracy między nimi.
</t>
  </si>
  <si>
    <t>Ekoinnowacyjność w gospodarstwach rolnych - wykorzystanie odnawialnych źródeł energii</t>
  </si>
  <si>
    <t xml:space="preserve">film relacja </t>
  </si>
  <si>
    <t>rolnicy, początkujący pszczelarze, osoby zainteresowane tematyką</t>
  </si>
  <si>
    <t>Celem operacji jest wspieranie i rozwój pszczelarstwa z powodu coraz częściej pojawiających się informacji o ginięciu owadów zapylających, w tym pszczoły miodnej, podniesienie poziomu wiedzy i świadomość osób zainteresowanych tematyką pszczelarską w zakresie aktualnych szans i problemów w pszczelarstwie. Ze względu na duże zainteresowanie warsztatami przeprowadzonymi w 2020 roku, organizowana jest II edycja.  Uczestnicy warsztatów zdobędą wiedzę i umiejętności z zakresu zakładania i prowadzenia pasieki oraz wykorzystania nowoczesnych narzędzi w monitorowaniu i zarządzaniu pasieką. Dodatkowo powstanie film relacja, który będzie zamieszczony na stronie internetowej i kanale youtube.</t>
  </si>
  <si>
    <t>Nowoczesne rozwiązania w zakładaniu i prowadzeniu pasieki</t>
  </si>
  <si>
    <t>rolnicy, przetwórcy, osoby zainteresowane tworzeniem grup operacyjnych w zakresie przetwórstwa mleka</t>
  </si>
  <si>
    <t xml:space="preserve">Celem operacji jest zachęcenie uczestników do współpracy w zakresie tworzenia grup operacyjnych EPI ukierunkowanych na realizację innowacyjnych projektów oraz podniesienie poziomu wiedzy i wymiana doświadczeń pomiędzy polskimi producentami sera. Wyjazd studyjny przyczyni się także do budowy powiązań i sieci kontaktów pomiędzy rolnikami, oraz rolnikami a innymi uczestnikami łańcucha innowacji zainteresowanych tworzeniem grup operacyjnych. Uzupełnienie wiedzy wśród osób, które rozpoczynają lub planują swoją przygodę z serowarstwem farmerskim/rzemieślniczym jest szczególnie ważne, gdyż staje się gwarancją produkcji serów o pożądanych cechach jakościowych, bezpiecznych dla konsumenta przy jednoczesnym osiąganiu korzystnego wyniku ekonomicznego. Stworzenie odpowiedniej płaszczyzny dla uczestników wyjazdu  zainteresowanych podniesieniem poziomu wiedzy i umiejętności zachęci do tworzenia potencjalnych grup operacyjnych w ramach działania „Współpraca” oraz sieci kontaktów ukierunkowanych na wspólne innowacyjne przedsięwzięcia w rolnictwie i na obszarach wiejskich. </t>
  </si>
  <si>
    <t>W stronę innowacji: wyjazd studyjny do woj. dolnośląskiego - regionu produkcji serów</t>
  </si>
  <si>
    <t xml:space="preserve">Celem operacji jest zachęcenie uczestników do współpracy w zakresie tworzenia grup operacyjnych EPI ukierunkowanych na realizację innowacyjnych projektów, a także przekazanie wiedzy na temat krótkich łańcuchów dostaw, ekologii, świadomym wyborze zdrowego żywienia. Wyjazd studyjny przyczyni się także do budowy powiązań i sieci kontaktów pomiędzy rolnikami, oraz rolnikami a innymi uczestnikami łańcucha innowacji zainteresowanych tworzeniem grup operacyjnych. Realizacja operacji ułatwił transfer wiedzy i innowacji w rolnictwie oraz na obszarach wiejskich, a co za tym idzie pomoże zawiązać współpracę pomiędzy podmiotami zajmującymi się rolnictwem i przetwórstwem ekologicznym, a  także przyczyni się do promocji innowacji w rolnictwie i produkcji żywności ekologicznej oraz może pomóc w utworzeniu potencjalnej grupy operacyjnej, która działałaby w obszarze innowacyjnych metod stosowanych w przetwórstwie ekologicznym i rolnictwie. </t>
  </si>
  <si>
    <t>Z NATURY innowacyjne… - Innowacyjne formy działalności na terenach wiejskich. Ziołowy zakątek. Innowacyjne zastosowanie ziół w gospodarstwie</t>
  </si>
  <si>
    <t>rolnicy, mieszkańcy obszarów wiejskich, osoby zainteresowane tematyką</t>
  </si>
  <si>
    <t xml:space="preserve">Celem operacji jest zachęcenie uczestników do współpracy w zakresie tworzenia grup operacyjnych EPI ukierunkowanych na realizację innowacyjnych projektów, a także wspieranie rozwoju innowacyjnej przedsiębiorczości na obszarach wiejskich Lubelszczyzny w zakresie wykorzystania ziół. Poprzez warsztaty możliwe jest podnoszenie wiedzy i umiejętności w obszarze lokalnego przetwórstwa, zachęcanie do tworzenia partnerstw podejmujących wspólne innowacyjne przedsięwzięcia w zakresie produkcji, promocji, certyfikacji i wprowadzania do obrotu produktów naturalnych wysokiej jakości. Z obserwacji rynku zielarskiego wynika, że popyt na zioła od kilku lat sukcesywnie wzrasta, a prognozy na przyszłość są również bardzo obiecujące. Aby odpowiedzieć na potrzebę, która powstała w skutek szerokiego zapotrzebowania na praktyczną wiedzę zielarską, chcemy zorganizować praktyczne warsztaty dla mieszkańców obszarów wiejskich. Dogłębne poznanie roślin leczniczych i spożywczych jest gwarantem udanego ich stosowania. Stworzenie odpowiedniej płaszczyzny dla uczestników warsztatów  zainteresowanych podniesieniem poziomu wiedzy i umiejętności zachęci do tworzenia potencjalnych grup operacyjnych w ramach działania „Współpraca” oraz sieci kontaktów ukierunkowanych na wspólne innowacyjne przedsięwzięcia w rolnictwie i na obszarach wiejskich. </t>
  </si>
  <si>
    <t>Innowacje w zielarstwie i kosmetyce naturalnej</t>
  </si>
  <si>
    <t>rolnicy, przetwórcy, osoby zainteresowane tematyką</t>
  </si>
  <si>
    <t xml:space="preserve">Celem operacji jest wspieranie rozwoju innowacyjnej przedsiębiorczości na obszarach wiejskich Lubelszczyzny w zakresie przetwórstwa mięsa poprzez podnoszenie wiedzy i umiejętności w obszarze lokalnego przetwórstwa, zachęcanie do tworzenia partnerstw podejmujących wspólne innowacyjne przedsięwzięcia w zakresie produkcji, promocji, certyfikacji i wprowadzania do obrotu regionalnej żywności wysokiej jakości. Warsztaty obejmują poznawanie oryginalnych starych receptur i nowych technologii masarskich. Niektóre z nich są chronione przed zapomnieniem i przekazywane z pokolenia na pokolenie. Na kursie dla początkujących można nauczyć się wyrobu wędlin domowym sposobem. Jest to bardzo przydatne w dobie wysoko przetwarzanych wyrobów masarskich, których jakość jest zaniżana, aby obniżyć koszty produkcji. Zdobyta wiedza teoretyczna i praktyczna z pewnością odmieni dotychczasowy sposób życia i odżywiania. Realizacja operacji pozwoli na poszerzenie wiedzy na temat możliwości przetwórstwa produktów wytwarzanych w małych gospodarstwach, poznanie innowacyjnych możliwości jakie daje przetwórstwo, zapoznanie z wybranymi przykładami dobrych praktyk, umożliwi określonej grupie odbiorców poznanie nowych technologii związanych z wytwarzaniem i sprzedażą produktów na poziomie gospodarstwa, a także da możliwość ich zaadaptowania do potrzeb własnego rozwoju. </t>
  </si>
  <si>
    <t>Innowacje w przetwórstwie produktów pochodzenia zwierzęcego</t>
  </si>
  <si>
    <t>rolnicy, przetwórcy, posiadacze winnic, producenci wina, osoby zainteresowane tematyką</t>
  </si>
  <si>
    <t>Celem operacji jest podniesienie poziomu wiedzy w zakresie innowacyjnych rozwiązań uprawy winorośli z wykorzystaniem zasobów środowiska naturalnego,  nowoczesnego podejścia do technologii przetwórstwa owoców winorośli wpływającego na podniesienie walorów produkowanego wina oraz wspieranie transferu wiedzy. Przetwórstwo produktów rolnych, jest doskonałą szansą na poprawę dochodowości gospodarstw, zwłaszcza tych małych. Gatunkiem idealnie wpisującym się w ten segment działalności rolniczej jest wyrób wina z winogron. Aby jednak zapewnić surowiec do produkcji wina trzeba na szerszą skalę wprowadzać winorośl do produkcji i doskonalić technologię jej uprawy. Poprzez organizację warsztatów chcemy pomóc lokalnym przetwórcom w podniesieniu poziomu wiedzy w zakresie innowacyjnych rozwiązań uprawy winorośli, nowoczesnego podejścia do technologii przetwórstwa owoców winorośli, wpływającego na podniesienie walorów produkowanego wina oraz wspieranie transferu wiedzy.</t>
  </si>
  <si>
    <t xml:space="preserve">Innowacje w winiarstwie </t>
  </si>
  <si>
    <t xml:space="preserve">Celem operacji jest zwiększenie świadomości rolników i mieszkańców obszarów wiejskich na temat wpływu zadrzewień na produkcję rolną i klimat oraz zapoznanie z agroleśnictwem uznanym za jedną z najważniejszych innowacji ostatnich czasów. W ramach przeprowadzonych wykładów zostaną przedstawione informacje na temat gospodarowania w systemach rolno-drzewnych. Zostaną omówione gatunki polecane do nasadzeń w naszych warunkach klimatycznych, oraz przykłady z innych państw, w jaki sposób odbywa się uprawa w tego typu założeniach. Omówione zostaną korzyści wprowadzania nasadzeń drzew i krzewów w produkcji zwierzęcej. Przedstawione zostaną przykłady założeń leśno-pastwiskowych, które zapewniają korzystne warunki dla zwierząt - stanowią miejsce schronienia, bogate źródło paszy, miejsce odpoczynku, ale także wzbogacają bioróżnorodność na pastwiskach, mogą stanowić bariery dla zwierząt, ograniczające ich przemieszczanie miedzy kwaterami. Przeprowadzenie webinarium  przyczyni się do wzrostu świadomości rolników i mieszkańców obszarów wiejskich, dotyczącej znaczenia zadrzewień dla lokalnych ekosystemów, ale także w kontekście globalnym. Wpłynie na świadome podejmowanie decyzji podczas planowania zagospodarowania przestrzeni na obszarach wiejskich.
</t>
  </si>
  <si>
    <t>Rola agroleśnictwa w przeciwdziałaniu zmianom klimatu</t>
  </si>
  <si>
    <t>rolnicy, producenci rolni, przedstawiciele doradztwa rolniczego, członkowie stowarzyszeń działających na terenach wiejskich, firmy poszukujące żywności wysokiej jakości</t>
  </si>
  <si>
    <t xml:space="preserve">Celem operacji jest ukierunkowanie zarówno producentów i konsumentów na działania zmierzające do rozwoju produkcji ekologicznej w Polsce. W obecnym czasie, kiedy priorytetem staje się zwiększanie powierzchni upraw ekologicznym bardzo ważną kwestią jest kształtowanie świadomości ekologicznej. Zarówno świadomość konsumencka, jak również świadomość klimatyczna mają duży wpływ na kształtowanie nawyków żywieniowych wśród społeczeństwa kształtujących popyt na produkty ekologiczne. Duże znaczenie ma również edukacja ekologiczna rolników, którzy potencjalnie mogą przestawiać swoje gospodarstwa na metody ekologiczne.  W ramach konferencji zostaną przedstawione dobre praktyki gospodarowania metodą ekologiczną, opowiedziane przez rolników, którzy już od kilkunastu lat  prowadzą z powodzeniem swoje gospodarstwa właśnie w ten sposób. Poruszone zostaną również zagadnienia związane ze zmianami klimatycznymi na świecie i ich wpływem na życie człowieka. </t>
  </si>
  <si>
    <t>Świadomość konsumenta a kształtowanie rynków produkcji ekologicznej w Polsce</t>
  </si>
  <si>
    <t>Celem operacji jest upowszechnianie wiedzy na temat innowacyjnych technologii uprawy roślin bobowatych grubonasiennych (groch, bobik, łubiny) oraz soi, których wykorzystanie będzie sprzyjało łagodzeniu skutków niekorzystnego oddziaływania warunków glebowo-klimatycznych na wzrost i rozwój ww. gatunków oraz umożliwi uzyskanie zadowalających plonów o dobrej jakości.  Uprawa roślin bobowatych grubonasiennych ma duże znaczenie gospodarcze. Rośliny te wiążą wolny azot z powietrza (obniża się koszty nawożenia azotowego). Pozostawiają bardzo dobre stanowisko dla rośliny następczej np. zbóż, rzepaku czy kukurydzy. Rośliny bobowate mogą być uprawiane w każdym gospodarstwie z uwzględnieniem warunków glebowo-klimatycznych. Webinarium będzie okazją do przybliżenia zagadnień związanych z innowacjami oraz możliwościami uzyskania wsparcia w ramach działania "Współpraca".</t>
  </si>
  <si>
    <t>Nowe technologie uprawy roślin bobowatych grubonasiennych oraz soi</t>
  </si>
  <si>
    <t>Celem operacji jest upowszechnianie wiedzy na temat innowacyjnych technologii uprawy rzepaku, w celu uzyskania zadowalających plonów nasion o dobrej jakości, prowadzonej w sposób bezpieczny dla środowiska. Dodatkowo operacja będzie miała wpływ na przeciwdziałanie nowym zagrożeniom w uprawie rzepaku i dostosowanie gospodarstw do zmieniającego się rynku. W ostatnim czasie duże znaczenie ma również dostosowanie agrotechniki rzepaku do zmian klimatu i coraz częstszych okresów bezdeszczowych. Wymaga to poszukiwania nowych rozwiązań technologicznych szczególnie związanych z uprawą gleby i sposobem siewu. W związku z tym istnieje coraz większa konieczność uprawy rzepaku metodami zabezpieczającymi zapasy wody glebowej, w tym metodami bezorkowymi. Realizacja operacji jest odpowiedzią na szybko rosnący udział rzepaku w strukturze zasiewów, wymusza również stosowania odpowiednio dobieranych roślin do płodozmianu oraz wysiew poplonów i roślin towarzyszących które mogą korzystnie wpływać nie tylko na rozwój samych roślin, ale również pozytywnie oddziaływać na glebę. Webinarium będzie okazją do przybliżenia zagadnień związanych z innowacjami oraz możliwościami uzyskania wsparcia w ramach działania "Współpraca".</t>
  </si>
  <si>
    <t>Innowacyjne technologie uprawy rzepaku na terenie województwa lubelskiego</t>
  </si>
  <si>
    <t>Celem operacji jest upowszechnianie wiedzy na temat innowacyjnych technologii w chowie i hodowli trzody chlewnej. Doskonalenie w zakresie żywienia, nowych technologii stwarza szanse na rozwój ale również poprawę funkcjonowania gospodarstw utrzymujących świnie. Rozwiązania które pojawiają się na rynku mają pomagać i ułatwiać pracę rolnikom.  Dodatkowo muszą pamiętać aby gospodarować zgodnie z aktualnymi przepisami prawa. Konferencja w formie webinarium będzie okazją do wymiany doświadczeń między uczestnikami, przybliżenia zagadnień związanych z Siecią na rzecz innowacji w rolnictwie i na obszarach wiejskich oraz możliwościami uzyskania wsparcia w ramach działania "Współpraca".</t>
  </si>
  <si>
    <t>Innowacyjne technologie w chowie i hodowli trzody chlewnej</t>
  </si>
  <si>
    <t>rolnicy</t>
  </si>
  <si>
    <t xml:space="preserve">Celem operacji jest zachęcenie uczestników do współpracy w zakresie tworzenia grup operacyjnych EPI ukierunkowanych na realizację innowacyjnych projektów w zakresie krótkich łańcuchów dostaw, a także rozwoju przedsiębiorczości na obszarach wiejskich poprzez podniesienie poziomu wiedzy i umiejętności w zakresie serowarstwa wykorzystującego surowce pochodzące z własnego gospodarstwa. Poprzez warsztaty możliwe jest przekazanie uczestnikom nie tylko wiedzy teoretycznej ale także umiejętności praktycznych z zakresu przetwórstwa, systemów certyfikacji żywności, skracania łańcuchów dostaw czy innowacji w zakresie przetwórstwa mleka. Stworzenie odpowiedniej płaszczyzny dla uczestników warsztatów zainteresowanych podniesieniem poziomu wiedzy i umiejętności zachęci do tworzenia potencjalnych grup operacyjnych w ramach działania „Współpraca” oraz sieci kontaktów ukierunkowanych na wspólne innowacyjne przedsięwzięcia w rolnictwie i na obszarach wiejskich. </t>
  </si>
  <si>
    <t>Innowacje w lubelskim serowarstwie</t>
  </si>
  <si>
    <t>producenci ziemniaka lub zamierzający podjąć taką produkcję w celu zwiększenia rentowności swoich gospodarstw rolnych, doradcy rolniczy,  producenci mogący być prekursorami technik nawodnieniowych w województwie lubelskim zdolni dać pozytywny przykład w zakresie gospodarowania wodą, inne podmioty zainteresowane tematyką</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</si>
  <si>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Organizowana w ramach operacji konferencja w formie webinaru  będzie miała charakter innowacyjno-edukacyjny. Zdobyta wiedza pozwoli na transfer wiedzy w zakresie dobrych praktyk wdrażania innowacji w rolnictwie i na obszarach wiejskich oraz promowania innowacyjnych technologii uprawy ziemniaka w województwie lubelskim.</t>
  </si>
  <si>
    <t>Nowoczesna i bezpieczna hodowla ziemniaka w województwie lubelskim</t>
  </si>
  <si>
    <t>wydruk raportu</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</si>
  <si>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t>
  </si>
  <si>
    <t>emisja telewizyjna</t>
  </si>
  <si>
    <t>potencjalni członkowie grup operacyjnych, rolnicy, mieszkańcy obszarów wiejskich, pracownicy naukowi, pracownicy jednostek doradztwa rolniczego</t>
  </si>
  <si>
    <t>film promocyjny</t>
  </si>
  <si>
    <t>Celem operacji jest prezentacja i wspieranie innowacji w rolnictwie, w tym w produkcji i przetwórstwie w gospodarstwach dostarczających żywność bezpośrednio do konsumenta. W formie filmów zaprezentowane będą dobre praktyki w zakresie przetwarzanie i sprzedaży produktów z gospodarstwa rolnego z terenu województwa lubelskiego, co wpłynie na podwyższenie wiedzy potencjalnych członków grup operacyjnych, rolników, przetwórców i doradców rolnych, zwiększenie poziomu wiedzy dotyczącej wdrażania innowacji w rolnictwie oraz pozyskiwania środków na innowacje.</t>
  </si>
  <si>
    <t>Dobre i zdrowe – przetwarzanie i sprzedaż produktów z gospodarstwa rolnego</t>
  </si>
  <si>
    <t>rolnicy,
przedstawiciele doradztwa rolniczego, przedsiębiorcy, przedstawiciele instytucji rolniczych, około rolniczych i naukowych przedstawiciele stowarzyszeń</t>
  </si>
  <si>
    <t>Celem operacji jest przekazywanie wiedzy i informacji merytorycznych potrzebnych rolnikom i odpowiadającym na aktualne potrzeby zdiagnozowane na danym terenie, dotyczące sposobów zwalczania aktualnie występujących chorób i szkodników roślin, nowych technologii w uprawach roślin polowych, agrotechniki i wykorzystania nowoczesnych maszyn. Filmy nagrane będą na polach doświadczalno-wdrożeniowych LODR w Końskowoli w oparciu o prowadzone doświadczenia i obserwacje na kolekcjach roślin - zboża, ziemniaki, kukurydza, soja itp.  Filmy zamieszczone będą na stronie internetowej ośrodka oraz na portalu społecznościowym ośrodka. Pozwolą w dobie epidemii COVID-19 na współpracę z rolnikami, dokształcanie, przekazanie najnowszej wiedzy, transfer innowacji za pośrednictwem Internetu. Realizacja operacji zapewni ułatwienie wymiany wiedzy fachowej w zakresie wdrażania innowacji w rolnictwie i na obszarach wiejskich. Realizacja filmów jest  to efektywna forma upowszechniania wiedzy i doświadczeń we wdrażaniu innowacji, ukazująca dobre praktyki.</t>
  </si>
  <si>
    <t>Cykl filmów instruktażowych w zakresie nowoczesnych technologii uprawy roślin polowych</t>
  </si>
  <si>
    <t>materiał publikowany w internecie</t>
  </si>
  <si>
    <t>rolnicy,
przedstawiciele doradztwa rolniczego, przedsiębiorcy, przedstawiciele instytucji rolniczych, około rolniczych i naukowych przedstawiciele stowarzyszeń, osoby zainteresowane tematyką</t>
  </si>
  <si>
    <t xml:space="preserve"> Celem operacji jest podniesienie wiedzy oraz nabycie doświadczenia w zakresie ekologicznej technologii uprawy malin i borówki, innowacyjnych rozwiązań oraz pozyskanie nowych kontaktów wśród rolników, doradców, przedsiębiorców. Organizacja 2 wyjazdów studyjnych podczas których uczestnicą wezmą udział w konferencji oraz wizytach studyjnych w gospodarstwie ma zachęcić rolników do podejmowania nowych wyzwań. W formie wykładów uczestnicy otrzymają informacje dotyczące ekologicznej technologii uprawy malin i borówki z uwzględnieniem min. doboru odmian, środków ochrony roślin i nawozów, przygotowania gleby pod uprawę itd. W pierwszym dniu planowany jest wyjazd studyjnych dla grupy ukierunkowanej na produkcję malin, w drugim dniu dla producentów borówki. </t>
  </si>
  <si>
    <t>Ekologiczna uprawa owoców miękkich – malina i borówka</t>
  </si>
  <si>
    <t>rolnicy, początkujący pszczelarze</t>
  </si>
  <si>
    <t xml:space="preserve">Celem operacji jest wspieranie i rozwój pszczelarstwa z powodu coraz częściej pojawiających się informacji o ginięciu owadów zapylających, w tym pszczoły miodnej. Chcąc zatrzymać proces wymierania populacji pszczół, zadbać o przyszłość ludzkości, warto propagować tradycję pszczelarską wśród społeczeństwa, należy podnieść poziom wiedzy i świadomość osób zainteresowanych tematyką pszczelarską w zakresie aktualnych szans i problemów w pszczelarstwie. Na potrzeby realizacji operacji będzie zakupiony pokazowy ul wraz wyposażeniem (waga, czujniki do prowadzenia pomiarów, kamera), w którym prowadzone będą obserwacje i odczyty oraz stałe monitorowanie pracy ula i życia pszczół dzięki zamontowanej kamerce, będzie prowadzona transmisja online. Uczestnicy warsztatów zdobędą wiedzę i umiejętności z zakresu zakładania i prowadzenia pasieki.  Realizacja operacji zapewni ułatwienie wymiany wiedzy fachowej w zakresie wdrażania innowacji w rolnictwie i na obszarach wiejskich. </t>
  </si>
  <si>
    <t>Celem operacji jest wspieranie rozwoju innowacyjnej przedsiębiorczości na obszarach wiejskich Lubelszczyzny w zakresie serowarstwa poprzez podnoszenie wiedzy i umiejętności w obszarze lokalnego przetwórstwa, zachęcanie do tworzenia partnerstw podejmujących wspólne innowacyjne przedsięwzięcia w zakresie produkcji, promocji, certyfikacji i wprowadzania do obrotu regionalnej żywności wysokiej jakości. Ze względu na duże zainteresowanie udziałem w dotychczasowych warsztatach związanych z serowarstwem oraz zapotrzebowaniem zgłaszanym przez mieszkańców obszarów wiejskich zostanie zorganizowana kolejna operacja w tym temacie. Warsztaty będą okazją do wymiany doświadczeń między uczestnikami, przybliżenia zagadnień związanych z Siecią na rzecz innowacji w rolnictwie i na obszarach wiejskich oraz możliwościami uzyskania wsparcia w ramach działania "Współpraca".</t>
  </si>
  <si>
    <t xml:space="preserve">II ABC serowarstwa w województwie lubelskim </t>
  </si>
  <si>
    <t>rolnicy,
przedstawiciele doradztwa rolniczego,  przedsiębiorcy, przedstawiciele instytucji rolniczych, około rolniczych i naukowych, osoby zainteresowane tematyką</t>
  </si>
  <si>
    <t>wyjazd studyjny, warsztaty</t>
  </si>
  <si>
    <t xml:space="preserve">Celem operacji jest podniesienie wiedzy w zakresie organizacji i funkcjonowania grup operacyjnych na przykładzie istniejącej grupy operacyjnej w województwie lubelskim. Podczas wyjazdu studyjnego uczestnicy zapoznają się z doświadczeniami  grupy operacyjnej Agroleśnictwo w Dolinie Zielawy, realizującej  innowacyjny temat w ramach dofinansowania. Wyjazd będzie okazją do wymiany wiedzy poznania korzyści płynących ze współpracy nauki i praktyki, a także napotykanych problemów. Uczestnicy wezmą udział w warsztatach zielarskich, warsztatach polowych na plantacjach agroleśnych oraz prezentacji produktów powstałych na bazie ziół z gospodarstw uczestniczących w projekcie. </t>
  </si>
  <si>
    <t>Innowacyjne wdrożenia oraz doświadczenia w organizacji grup operacyjnych w województwie lubelskim</t>
  </si>
  <si>
    <t>relacja w telewizji</t>
  </si>
  <si>
    <t xml:space="preserve">konferencja </t>
  </si>
  <si>
    <t>Celem operacji jest upowszechnianie wiedzy na temat innowacyjnych technologii uprawy ziemniaków, w celu uzyskania zadowalających plonów o dobrej jakości oraz  możliwości przerobu i wykorzystania skrobi ziemniaczane w przemyśle. Realizacja operacji jest odpowiedzią na potrzebę szukania nowych rozwiązań w wykorzystaniu ziemniaków, a dokładniej skrobi ziemniaczanej. Pokazy polowe (pokaz zbioru ziemniaków z wykorzystaniem nowoczesnych maszyn, prezentacja firm) oraz konferencja będą zorganizowane na poletkach doświadczalno-wdrożeniowych LODR w Końskowoli, dadzą możliwość podniesienia wiedzy przez uczestników, stanowiąc tym samym doskonałą okazję do wymiany doświadczeń oraz szerokiej dyskusji w wybranych aspektach. Jest to przedsięwzięcie, które umożliwi rolnikom dostęp do wiedzy i innowacji w zakresie nowoczesnych technologii uprawy ziemniaka, które będą obejmowały kwestie dotyczące doskonalenia szeroko rozumianej agrotechniki tego gatunku, w celu uzyskania zadowalających plonów bulw o dobrej jakości. Ponadto podczas konferencji zostaną poruszone kwestie możliwości wykorzystania skrobi ziemniaczanej w przemyśle. Są to niezbędne warunki, aby ten kierunek produkcji miał szansę na perspektywiczny rozwój. Realizacja operacji jest odpowiedzią na potrzebę szukania nowych rozwiązań w wykorzystaniu ziemniaków, a dokładniej skrobi ziemniaczanej. Operacja będzie okazją do przybliżenia zagadnień związanych z Siecią na rzecz innowacji w rolnictwie i na obszarach wiejskich oraz możliwościami uzyskania wsparcia w ramach działania "Współpraca".</t>
  </si>
  <si>
    <t>Dzień Ziemniaka - Innowacyjne technologie uprawy ziemniaka oraz możliwości wykorzystania skrobi w przemyśle</t>
  </si>
  <si>
    <t>ekologiczni producenci rolni, rolnicy, przedstawiciele doradztwa rolniczego, przedsiębiorcy, przedstawiciele instytucji rolniczych, około rolniczych i naukowych, przedstawiciele stowarzyszeń i grup producenckich, osoby zainteresowane tematyką</t>
  </si>
  <si>
    <t>Celem operacji jest popularyzacja wśród producentów ekologicznych krótkich łańcuchów dostaw żywności (Paczka od rolnika, RWS, Kooperatywy spożywcze), które mogą stanowić urozmaicenie  możliwości sprzedaży oraz wzrost znaczenia i upowszechnienie współpracy między rolnikami jako narzędzie poprawy konkurencyjności na obszarach wiejskich. W przypadku trudności ze zbytem produktów ekologicznych, oraz w sytuacji osiągania niewystarczającego wynagrodzenia za produkowaną żywność, krótkie łańcuchy dostaw i sprzedaż bezpośrednio do konsumenta pomoże rolnikom ekologicznym uzyskać korzystniejsze ceny za swoje polny. Prelekcje osób bezpośrednio związanych z konkretnymi metodami dystrybucji żywności mogą okazać się inspiracją dla zainteresowanych rolników ekologicznych, oraz pomogą rozpocząć podobne inicjatywy w ich własnych gospodarstwach z wykorzystaniem innowacyjnych rozwiązań. Konferencja w formie webinarium będzie okazją do wymiany doświadczeń między uczestnikami, przybliżenia zagadnień związanych z Siecią na rzecz innowacji w rolnictwie i na obszarach wiejskich oraz możliwościami uzyskania wsparcia w ramach działania "Współpraca".</t>
  </si>
  <si>
    <t>Organizacja kanałów i możliwości sprzedaży produktów ekologicznych.</t>
  </si>
  <si>
    <t>rolnicy, producenci rolni, przedstawiciele doradztwa rolniczego, członkowie stowarzyszeń działających na terenach wiejskich, firmy poszukujące żywności wysokiej jakości, osoby zainteresowane tematyką</t>
  </si>
  <si>
    <t>Celem operacji jest wielokierunkowe oddziaływanie na świadomość oraz operatywność mieszkańców obszarów wiejskich. Podnoszenie świadomości ekologicznej tej grupy społecznej, wśród której znajdują się również producenci rolni ma istotny wpływ na jakość produkowanej żywności, stan zasobów przyrodniczych, co przekłada się w znacznym stopniu na kondycję i zdrowie szerszego grona konsumentów. Organizacja konferencji w formie webinarium będzie miała na celu pobudzenie aktywności mieszkańców obszarów wiejskich poprzez wymianę doświadczeń, inspirację do poszukiwania nowych kierunków rozwoju oraz szans na innowacyjną produkcję, będącą źródłem dochodu. Obecnie produkcja żywności doskonałej jakości oraz dbałość o stan środowiska uważa się za jedną z najbardziej dynamicznie rozwijających się dziedzin życia, które mają przed sobą perspektywistyczny rozwój. Celem operacji będzie również powstanie siatki kontaktów między konsumentami poszukującymi zdrowej, ekologicznej żywności oraz cennych surowców zielarskich a producentami rolnymi, którzy pragną wytwarzać żywność z uwzględnieniem szacunku do przyrody i zasad zrównoważonego rozwoju. Webinarium będzie okazją do wymiany doświadczeń między uczestnikami, przybliżenia zagadnień związanych z Siecią na rzecz innowacji w rolnictwie i na obszarach wiejskich oraz możliwościami uzyskania wsparcia w ramach działania "Współpraca".</t>
  </si>
  <si>
    <t>Środowiskowe uwarunkowania zdrowia na obszarach wiejskich</t>
  </si>
  <si>
    <t>Celem operacji jest podniesienie wiedzy w zakresie uprawy, technologii produkcji  i pielęgnacji roślin ozdobnych oraz innowacyjnych rozwiązań możliwych do zastosowania w gospodarstwach szkółkarskich. Wykładowcami na webinarium będą m.in. pracownicy naukowi zajmujący się zagadnieniami szkółkarstwa, mający wiedzę i doświadczenie w zakresie nowych rozwiązań, które mogą zostać zaimplementowane w gospodarstwach rolnych. Konferencja w formie webinarium będzie okazją do wymiany doświadczeń między uczestnikami, przybliżenia zagadnień związanych z Siecią na rzecz innowacji w rolnictwie i na obszarach wiejskich oraz możliwościami uzyskania wsparcia w ramach działania "Współpraca".</t>
  </si>
  <si>
    <t xml:space="preserve">Innowacyjne technologie uprawy roślin ozdobnych </t>
  </si>
  <si>
    <t>Celem operacji jest poszukiwanie partnerów do współpracy w ramach działania „Współpraca” poprzez realizacje operacji, której celem jest  upowszechnianie i wymiana wiedzy oraz doświadczeń z zakresu innowacji technologicznych w produkcji drobiarskiej.  W webinarium wezmą udział uczestnicy zainteresowani możliwością współpracy we wdrażaniu innowacyjnych technologii oraz stymulowanie do takiej współpracy. Udział w webinarium będzie odpowiedzią na innowacje w produkcji drobiarskiej i oczekiwania konsumentów oraz umożliwi powstanie organizacji grupy operacyjnej wśród rolników, doradców, przedstawicieli działających w branży drobiarskiej z terenu województwa lubelskiego. Konferencja w formie webinarium będzie okazją do wymiany doświadczeń między uczestnikami, przybliżenia zagadnień związanych z Siecią na rzecz innowacji w rolnictwie i na obszarach wiejskich oraz możliwościami uzyskania wsparcia w ramach działania "Współpraca".</t>
  </si>
  <si>
    <t>Innowacyjne technologie w produkcji drobiarskiej</t>
  </si>
  <si>
    <t>Celem operacji jest upowszechnianie wiedzy na temat innowacyjnych technologii uprawy kukurydzy, których wykorzystanie będzie sprzyjało łagodzeniu skutków niekorzystnego oddziaływania warunków glebowo-klimatycznych na wzrost i rozwój kukurydzy oraz umożliwi uzyskanie zadowalających plonów o dobrej jakości. Kukurydza jest rośliną bardzo dobrze gospodarującą zapasami wody glebowej, to susza i upały, szczególnie występujące na przełomie czerwca i lipca mogą niekorzystnie oddziaływać na rośliny. Dlatego tak ważne jest przestrzeganie zasad właściwej agrotechniki, które pozwalają złagodzić wpływ stresu suszy i często uratować znaczny plon. Odpowiedni płodozmian, właściwa uprawa roli itp. mają na celu zminimalizowanie parowania wody z gleby. Konferencja w formie webinarium będzie okazją do wymiany doświadczeń między uczestnikami, przybliżenia zagadnień związanych z Siecią na rzecz innowacji w rolnictwie i na obszarach wiejskich oraz możliwościami uzyskania wsparcia w ramach działania "Współpraca".</t>
  </si>
  <si>
    <t>Wykorzystanie nowych technologii  uprawy sposobem na łagodzenie skutków niekorzystnego oddziaływania warunków glebowo-klimatycznych na wzrost i rozwój kukurydzy</t>
  </si>
  <si>
    <t>Celem operacji jest ułatwianie transferu wiedzy i innowacji w rolnictwie w zakresie innowacyjnych rozwiązań w nawadnianiu warzyw gruntowych. Przedmiotem operacji jest konferencja obejmująca tematykę dotyczącą racjonalnego gospodarowania wodą  z wykorzystaniem nowoczesnych agrotechnik, w tym wykorzystania innowacyjnych rozwiązań w nawadnianiu połączonym z fertygacją przez polskich naukowców . Wykładowcami na konferencji będą m.in. pracownicy naukowi zajmujący się zagadnieniami nawadniania, mający wiedzę i doświadczenie w zakresie nowych rozwiązań, które mogą zostać zaimplementowane w gospodarstwach rolnych. Konferencja będzie okazją do wymiany doświadczeń między uczestnikami, przybliżenia zagadnień związanych z Siecią na rzecz innowacji w rolnictwie i na obszarach wiejskich oraz możliwościami uzyskania wsparcia w ramach działania "Współpraca".</t>
  </si>
  <si>
    <t xml:space="preserve">Innowacyjne rozwiązania w nawadnianiu warzyw gruntowych </t>
  </si>
  <si>
    <t>Kalsk 91, 66 - 100 Sulechów</t>
  </si>
  <si>
    <t>Lubuski Ośrodek Doradztwa Rolniczego</t>
  </si>
  <si>
    <t>II - III</t>
  </si>
  <si>
    <t>Rolnicy, producenci rolni, hodowcy, mieszkańcy obszarów wiejskich, właściciele gospodarstw ekologicznych,  jednostki naukowe i samorządowe, specjaliści LODR i inne osoby zainteresowane wdrażaniem innowacji w rolnictwie i na obszarach wiejskich.</t>
  </si>
  <si>
    <t xml:space="preserve">Głównym celem operacji będzie poznanie innowacyjnych kierunków działań prowadzonych przez Instytut Zootechniki PIB w Balicach. Zapoznanie uczestników z wiedzą prezentowaną przez naukowców i specjalistów przedmiotowego Instytutu, prowadzącego prace rozwojowe, obejmujących hodowlę wszystkich gatunków zwierząt gospodarskich, produkcję bezpiecznej żywności w warunkach przyjaznych dla zwierząt i środowiska przyrodniczego, a także wykorzystanie zwierząt gospodarskich dla celów biomedycznych. Ponadto, celem operacji będzie poznanie zakresu działań prowadzonych przez instytut, dotyczących hodowli i produkcji zwierzęcej, zdolnej do konkurowania na rynku europejskim opierającej się na najnowszych osiągnięciach nauki polskiej i światowej w dziedzinie hodowli i produkcji zwierzęcej.
</t>
  </si>
  <si>
    <t>Zwierzęta użytkowe - kierunek chowu i hodowli na przykładzie polskich doświadczeń.</t>
  </si>
  <si>
    <t>Rolnicy, mieszkańcy obszarów wiejskich, przedsiębiorcy, doradcy i specjaliści rolniczy, jednostki naukowe  i samorządowe.</t>
  </si>
  <si>
    <t>warsztaty polowe</t>
  </si>
  <si>
    <t xml:space="preserve">Przedmiotem operacji jest bezpośrednia demonstracja upraw połączona z przekazem fachowej wiedzy w zakresie innowacyjnej produkcji roślinnej. Celem operacji jest wymiana doświadczeń pomiędzy uczestnikami w obszarze postępu technologii uprawy, ochrony roślin, nawożenia oraz nawadniania, a także innowacji w sektorze rolnictwa precyzyjnego.Będzie to możliwe dzięki zorganizowaniu przedmiotowych warsztatów polowych połączonych z demonstracją pól uprawnych. „Dni Pola” odpowiednio w dwóch regionach (południowy i północny) woj. lubuskiego przyczynią się do poznanie i wskazanie nowych ścieżek rozwoju oraz możliwości zastosowania innowacyjnych rozwiązań w rolnictwie. W ramach operacji wezmą udział początkujący jak i doświadczone osoby wykorzystujące nowatorskie rozwiązania w produkcji roślinnej, co przyczyni się do nawiązania współpracy lubuskich rolników. </t>
  </si>
  <si>
    <t>"DNI POLA" w województwie lubuskim. Innowacyjne rozwiązania wspierające produkcję roślinną z naciskiem na produkcję polskiego białka.</t>
  </si>
  <si>
    <t>20 x 20</t>
  </si>
  <si>
    <t>Przedstawiciele administracji publicznej reprezentujący sektor gospodarki wodnej, spółek wodnych, izby rolniczej, lasów państwowych, parków narodowych i krajobrazowych, instytutów naukowych/uczelni rolniczych, organizacji pozarządowych, rolnicy, właściciele stawów rybnych,
przedstawiciele podmiotów doradczych, przedsiębiorcy mający oddziaływanie na stan wód na danym terenie, inne podmioty zainteresowane tematem.</t>
  </si>
  <si>
    <t xml:space="preserve">spotkanie </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</si>
  <si>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Lokalnych Partnerstw ds. Wody wzorem pilotażowej operacji na terenie powiatu świebodzińskiego w 2020 r. W skład przedmiotowych partnerstw należeć będą przedstawiciele  administracji publicznej, rolników, doradztwa rolniczego i nauki.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wodą w rolnictwie i na obszarach wiejskich na terenie województwa lubuskiego.</t>
  </si>
  <si>
    <t>Lokalne Partnerstwo ds. Wody (LPW)</t>
  </si>
  <si>
    <t>Winiarze, rolnicy, uczestnicy spotkań zespołów tematycznych, przetwórcy, przedstawicieli instytucji naukowych, samorządowych i doradczych zainteresowanych innowacjami w uprawie winorośli na poczet rozwoju sieci innowacji w rolnictwie na terenie województwa lubuskiego.</t>
  </si>
  <si>
    <t>Celem operacji jest podniesienie świadomości w zakresie nowoczesnej uprawy winorośli, innowacyjnego podejścia do technologii przetwórstwa owoców wpływającego na podniesienie walorów produkowanego wina oraz znaczenie winiarstwa w województwie lubuskim. Ponadto, poszerzenie wiedzy ze wskazaniem nowych rozwiązań w uprawie winorośli w polskich warunkach klimatycznych. Przedmiotem operacji będzie pokazanie potrzeb oraz problemów, nad których rozwiązaniami mogą pracować lubuscy winiarze. Nawiązane kontakty z winnicami przyczynią się do wzbogacenia bazy o potencjalnych partnerów sieci na rzecz innowacji w rolnictwie.</t>
  </si>
  <si>
    <t>Innowacyjne formy prowadzenia winorośli</t>
  </si>
  <si>
    <t>Uczestnicy spotkań zespołów tematycznych, rolnicy, przedsiębiorcy,  winiarze, przedstawicieli instytucji naukowych, samorządowych i doradczych zainteresowani innowacjami w uprawie winorośli.</t>
  </si>
  <si>
    <t>Celem wyjazdu jest zapoznanie uczestników, głównie lubuskich winiarzy z gruzińską innowacyjną (kachetyjską) metodą produkcji wina. W ramach wyjazdu zostaną też przekazane informacje poświęcone wsparciu, jakie gruziński rząd oferuje producentom produktów regionalnych. Podniesienie poziomu wiedzy i wymiana doświadczeń pomiędzy polskimi producentami wina a producentami z Gruzji. Poznanie tradycji, wskazanie nowych ścieżek rozwoju oraz możliwości zastosowania innowacyjnych rozwiązań. Ułatwianie wymiany wiedzy i rezultatów działań pomiędzy uczestnikami dla rozwoju obszarów wiejskich. W wyjeździe wezmą udział początkujący jak i doświadczone osoby w produkcji wina co przyczyni się do przekazania doświadczeń a przy tym wskazania nowych ścieżek rozwoju, możliwości zastosowania innowacyjnych rozwiązań uprawy winorośli oraz nawiązanie współpracy.</t>
  </si>
  <si>
    <t>Innowacyjna technologia produkcji wina - Gruzja kolebką światowego winiarstwa</t>
  </si>
  <si>
    <t>Rolnicy, producenci rolni, hodowcy, mieszkańcy obszarów wiejskich, właściciele gospodarstw agroturystycznych,  jednostki naukowe i samorządowe, specjaliści LODR i inne osoby zainteresowane wdrażaniem innowacji w rolnictwie i na obszarach wiejskich.</t>
  </si>
  <si>
    <t>spotkania informacyjne</t>
  </si>
  <si>
    <t>Celem poszczególnych Zespołów Tematycznych ds. innowacji jest inicjowanie wymiany wiedzy i doświadczeń, identyfikacji bieżących problemów oraz poszukiwanie możliwości ich rozwiązania pomiędzy przedstawicielami róznych środowisk np. rolników, doradców, jednostek naukowych i samorządowych,  przedsiębiorców czy hodowców. Tematyka wokół powstałych zespołów ściśle odpowiada na potrzeby i charakter województwa lubuskiego. Przy tym, powstałe zespoły będą podstawą dla tworzących się inicjatyw na poczet rozwoju innowacji w rolnictwie.</t>
  </si>
  <si>
    <t>Spotkania Zespołów Tematycznych ds. innowacji</t>
  </si>
  <si>
    <t>Właściciele gospodarstw agroturystycznych, mieszkańcy obszarów wiejskich, rolnicy, hodowcy, specjaliści LODR, uczestnicy targów rolniczych.</t>
  </si>
  <si>
    <t>liczba pokazów</t>
  </si>
  <si>
    <t>pokaz</t>
  </si>
  <si>
    <t>Przekazanie wiedzy w dziedzinie innowacyjnych rozwiązań technologicznych oraz hodowli zwierząt, w tym użytkowych z naciskiem na nowatorską hodowlę alpak w gospodarstwie i rolę alpakoterapii. Wystawa zwierząt podczas targów rolniczych będzie okazją do przekazu informacji w zakresie hodowli  dla szerokiego grona zainteresowanych.</t>
  </si>
  <si>
    <t>Innowacje podczas Targów Rolniczych</t>
  </si>
  <si>
    <t>Mieszkańcy obszarów wiejskich, właściciele gospodarstw ekologicznych, rolnicy, instytucje naukowe i samorządowe, przedsiębiorcy, przetwórcy oraz specjaliści LODR i inni zainteresowani innowacyjnymi aspektami tematyki zdrowej żywności.</t>
  </si>
  <si>
    <t>Celem konferencji oraz wyjazu studyjnego jest przekazanie wiedzy teoretycznej potwierdzonej praktyką w zakresie rolnictwa ekologicznego, uprawy ziół, skracaniu łańcucha dostaw żywności, rozwoju innowacyjnych form działalności na terenach wiejskich.</t>
  </si>
  <si>
    <t>Z NATURY innowacyjne… - alternatywne źródła dochodu gospodarstwa rolnego.</t>
  </si>
  <si>
    <t>Uczestnicy zespołów tematycznych, mieszkańcy obszarów wiejskich, rolnicy, hodowcy bydła oraz przedsiębiorcy i przedstawiciele jednostek naukowych oraz samorządowych, właściciele gospodarstw agroturystycznych zainteresowani nowymi rozwiązaniami w dziedzinie produkcji zwierzęcej oraz agroturystyki.</t>
  </si>
  <si>
    <t>Rolnicy, hodowcy bydła, przedsiębiorcy, przetwórcy, przedstawicieli instytucji naukowych, samorządowych i doradczych zainteresowanych innowacjami w chowie i hodowli bydła w Polsce oraz na świecie.</t>
  </si>
  <si>
    <t>konferencja + wyjazd studyjny</t>
  </si>
  <si>
    <t xml:space="preserve">Głównym celem operacji będzie podniesienie poziomu wiedzy na temat aktualnych innowacji technologicznych w produkcji bydła mięsnego oraz identyfikacja potrzeb i problemów w tym zakresie. Porównanie rozwoju polskiej hodowli z produkcją światową. Wyjazd studyjny zrealizowany w danym gospodarstwie bezpośrednio po konferencji pozwoli na konfrontację zdobytej wiedzy z praktyką. Takie połączenie form realizacji operacji najbardziej wpisuje się w efektywną współpracę rolników z hodowcami, przedsiębiorcami, przetwórcami oraz jednostkami naukowymi i doradczymi dla rozwoju sieci na rzecz innowacji. </t>
  </si>
  <si>
    <t>Innowacje w chowie i hodowli bydła mięsnego w Polsce i na świecie.</t>
  </si>
  <si>
    <t xml:space="preserve">Rolnicy, przedsiębiorcy branży rolnej, przedstawiciele świata nauki oraz specjaliści LODR i inni zainteresowani tworzeniem grup operacyjnych EPI w dziedzinie systemów zarządzania wodą </t>
  </si>
  <si>
    <t>Celem operacji jest upowszechnienie i praktyczne wdrożenie wiedzy na temat innowacyjnych systemów nawadniania na przykładzie portugalskich gospodarstw rolnych oraz sklasyfikowanie potrzeb i problemów nad którymi przyszłe Grupy Operacyjne w ramach Działania "Współpraca" w tej tematyce mogą pracować. Dobre praktyki portugalskich rolników w zakresie stosowania rozwiązań zapobiegania skutkom suszy będą wskazówką dla nowych ścieżek rozwoju oraz możliwości zastosowania innowacyjnych rozwiązań w województwie lubuskim. Operacja będzie okazją do nawiązania międzynarodowych kontaktów, poszukiwania partnerów do współpracy w ramach Działania "Współpraca".</t>
  </si>
  <si>
    <t>Innowacyjne rozwiązania problemów suszy na przykładzie portugalskich gospodarstw rolnych. Regionalne systemy zarządzania wodą.</t>
  </si>
  <si>
    <t>materiał informacyjny</t>
  </si>
  <si>
    <t>Konkurs na Najlepsze Gospodarstwo Ekologiczne w województwie lubuskim</t>
  </si>
  <si>
    <t>Konkurs Najlepszy Doradca Ekologiczny</t>
  </si>
  <si>
    <t xml:space="preserve">Rolnicy, przetwórcy, mieszkańcy obszarów wiejskich, przedstawiciele doradztwa rolniczego i nauki, administracja rządowa i samorządowa,  instytucje pracujące na rzecz rolnictwa  ekologicznego </t>
  </si>
  <si>
    <t>Celem operacji jest promocja dobrych praktyk w rolnictwie ekologicznym, innowacyjnych rozwiązań wdrażanych w ekologicznych gospodarstwach rolnych. Podczas konferencji zaprezentowane zostaną przykłady dobrych praktyk w  gospodarstwach rolnych oraz możliwości rozwoju sektora rolnictwa ekologicznego w Polsce. W ramach operacji zostanie opracowana i wydana broszura poświęcona najnowszym a zarazem innowacyjnym rozwiązaniom w dziedzinie ekologicznej technologii produkcji rolniczej co będzie miało znaczący wpływ  na rozwój gospodarstw ekologicznych w szczególności na efektywność ich funkcjonowania. Organizowany w ramach operacji Konkurs "Najlepsze Gospodarstwo Ekologiczne" będzie uhonorowaniem najlepszych gospodarstw, które upowszechniają ekologiczne metody produkcji rolnej, a  także propagują poprzez swoją działalność innowacyjne i prośrodowiskowe rozwiązania. "Konkurs Najlepszy Doradca Ekologiczny" wpłynie na popularyzację i promowanie osiągnieć doradców w zakresie innowacji dotyczących rolnictwa ekologicznego. Operacja przyczyni się do zacieśnienia współpracy pomiędzy uczestnikami, a także umożliwi wymianę wiedzy i doświadczeń pomiędzy prelegentami a uczestnikami operacji.</t>
  </si>
  <si>
    <t>Rolnictwo ekologiczne - szansą rozwoju gospodarstwa rolnego</t>
  </si>
  <si>
    <t xml:space="preserve"> nakład</t>
  </si>
  <si>
    <t>materiały informacyjne</t>
  </si>
  <si>
    <t>Rolnicy, przetwórcy, producenci żywności, każdy potencjalny nabywca produktów wytworzonych lokalnie, mieszkańcy obszarów wiejskich zainteresowani prawidłowym odżywianiem, zakupem produktów wysokiej jakości, wytworzonych lokalnie.</t>
  </si>
  <si>
    <t>Krótkie Łańcuchy Dostaw - alternatywą dla gospodarstw w województwie lubuskim</t>
  </si>
  <si>
    <t>Przedstawiciele Państwowego Gospodarstwa Wodnego Wody Polskie, administracji publicznej, spółki wodnej, izby rolniczej, lasów państwowych, parków narodowych i krajobrazowych, instytutów naukowych/uczelni rolniczych, organizacji pozarządowych, rolnicy, właściciele stawów rybnych,
przedstawiciele podmiotów doradczych, przedsiębiorcy mający oddziaływanie na stan wód na danym terenie, inne podmioty zainteresowane tematem.</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</si>
  <si>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wodą w rolnictwie i na obszarach wiejskich na terenie województwa lubuskiego.</t>
  </si>
  <si>
    <t>film krótkometrażowy</t>
  </si>
  <si>
    <t>pokaz polowy</t>
  </si>
  <si>
    <t>2 x 50</t>
  </si>
  <si>
    <t xml:space="preserve">liczba szkoleń </t>
  </si>
  <si>
    <t>Nowoczesna i bezpieczna hodowla ziemniaka w województwie lubuskim</t>
  </si>
  <si>
    <t>Rolnicy, mieszkańcy obszarów wiejskich, przedsiębiorcy, doradcy i specjaliści rolniczy, potencjalni członkowie Grup Operacyjnych z województwa lubuskiego</t>
  </si>
  <si>
    <t>Innowacyjne metody produkcji roślinnej w ramach organizowanych "Dni Pola" w Złotniku</t>
  </si>
  <si>
    <t>drukowane materiały informacyjne</t>
  </si>
  <si>
    <t>Podstawowym celem operacji jest aktywizacja inicjatyw wśród pszczelarzy w ramach powstania potencjalnych Grup Operacyjnych na terenie województwa lubuskiego. Rozwój pszczelarstwa w województwie lubuskim spotyka się z przeszkodami związanymi m.in. z  wycinką robinii akacjowej na dużą skalę prowadząca do zmniejszenia bazy pożytkowej, przy tym nieumiejętne stosowanie przez rolników środków ochrony roślin, które to są podstawą dla przedstawienia innowacyjnych rozwiązań prowadzenia gospodarki pasiecznej w zgodzie z naturą. Ponadto, celem operacji będzie przygotowanie materiału drukowanego będącego swoistym poradnikiem prawidłowych zachowań mieszkańców obszarów wiejskich dla ochrony pszczół oraz właściwego prowadzenia gospodarki pasiecznej. Tym samym, operacja przyczyni się do nawiązanie kontaktów pomiędzy środowiskiem pszczelarzy, ale i samymi rolnikami zainteresowanymi udziałem w projektach w ramach Działania "Współpraca".</t>
  </si>
  <si>
    <t>Innowacyjne rozwiązania wspierające rozwój gospodarki pasiecznej na przykładzie województwa lubuskiego.</t>
  </si>
  <si>
    <t>Operacja skierowana jest dla uczestników spotkań zespołów tematycznych, rolników, przedsiębiorców,  przetwórców, winiarzy, przedstawicieli instytucji naukowych, samorządowych i doradczych zainteresowanych innowacjami w uprawie winorośli na poczet powstania Grup Operacyjnych w ramach Działania "Współpraca" na terenie województwa lubuskiego.</t>
  </si>
  <si>
    <t xml:space="preserve">Innowacje w uprawie i pielęgnacji winorośli w województwie lubuskim. </t>
  </si>
  <si>
    <t xml:space="preserve">Grupę docelową , do której skierowana będzie operacja to potencjalni zainteresowani utworzeniem Grupy Operacyjnej wśród rolników, właścicieli gospodarstw agroturystycznych, mieszkańców obszarów wiejskich, zagród edukacyjnych, przedstawicieli organizacji zainteresowanych utworzeniem gospodarstwa opiekuńczego oraz specjalistów LODR, którzy będą wsparciem merytorycznym tworzonych gospodarstw.   </t>
  </si>
  <si>
    <t xml:space="preserve">Realizacja operacji przyczyni się do powstania filmu krótkometrażowego w zakresie innowacyjnej formy działalności jaką jest prowadzenie gospodarstwa opiekuńczego. W filmie, który umieszczony zostanie na stronie Ośrodka wskazany będzie kontakt umożliwiający zainteresowanych utworzeniem Grupy Operacyjnej w ramach Działania "Współpraca". Tym samym operacja, wpłynie na nawiązanie kontaktów pomiędzy Ośrodkiem a gospodarstwami. Taki sposób innowacyjnego prowadzenia gospodarstwa jest wciąż mało znany na terenie województwa lubuskiego, stąd potrzeba realizacji przedmiotowej operacji. Operacja przyczyni się do zapoznania gospodarstw z dobrą praktyką prowadzenia gospodarstw opiekuńczych na poczet powstania potencjalnej Grupy Operacyjnej. </t>
  </si>
  <si>
    <t>Gospodarstwa opiekuńcze przykładem innowacyjnej formy działalności dla lubuskich gospodarstw.</t>
  </si>
  <si>
    <t xml:space="preserve">Grupę docelową będą stanowić rolnicy, przedsiębiorcy branży rolnej, przedstawiciele świata nauki oraz jednostki doradcze zainteresowani stworzeniem Grupy Operacyjnej w aspekcie nowatorskich systemów zarządzania wodą oraz budowanieniem sieci kontaktów na poczet europejskiego partnerstwa innowacji. </t>
  </si>
  <si>
    <t xml:space="preserve">Celem operacji jest aktywizacja mieszkańców obszarów wiejskich w celu tworzenia partnerstw na rzecz realizacji projektów nakierowanych na nowatorskie rozwiązania techniki melioracyjnej, których autorami są  potencjalni partnerzy zainteresowani stworzeniem Grup Operacyjnych w ramach Działania "Współpraca". Operacja przyczyni się do zapoznania się z nowymi rozwiązaniami, które mogą zostać zastosowane w praktyce w gospodarstwach rolnych. W ramach operacji przedstawione zostaną m. in. przez jednostkę naukową zagadnienia związane z systemem nawadniania upraw, wiedza i doświadczenie w zakresie ochrony i kształtowaniu zasobów wodnych na terenach wiejskich. Operacja pozwoli na sklasyfikowanie potrzeb i problemów, nad którymi przyszłe Grupy Operacyjne w tej tematyce mogą pracować. Dobre praktyki polskich rolników w zakresie zastosowania rozwiązań zapobiegania skutkom suszy będą wskazówką dla nowych ścieżek rozwoju oraz możliwości zastosowania innowacyjnych rozwiązań w województwie lubuskim w ramach tworzących się Grup Operacyjnych. </t>
  </si>
  <si>
    <t>Innowacyjne rozwiązania w nawadnianiu upraw w aspekcie niedoboru wody na terenach wiejskich.</t>
  </si>
  <si>
    <t>spotkania informacyjno-promocyjne</t>
  </si>
  <si>
    <t>Celem poszczególnych Zespołów Tematycznych ds. innowacji jest inicjowanie wymiany wiedzy i doświadczeń, identyfikacji bieżących problemów oraz poszukiwania możliwości ich rozwiązania pomiędzy przedstawicielami różnych środowisk np. rolników, doradców, jednostek naukowych i samorządowych,  przedsiębiorców czy hodowców. Tematyka wokół powstałych zespołów ściśle odpowiada na potrzeby i charakter województwa lubuskiego. Przy tym, powstałe zespoły będą podstawą dla tworzących się potencjalnych Grup Operacyjnych.</t>
  </si>
  <si>
    <t>Spotkania Zespołów Tematycznych ds. innowacji.</t>
  </si>
  <si>
    <t>Operacja skierowana jest dla rolników, hodowców bydła, przedsiębiorców, przetwórców, przedstawicieli instytucji naukowych, samorządowych i doradczych zainteresowanych udziałem w Grupach Operacyjnych związanych z innowacjami w chowie i hodowli bydła w gospodarstwie rolnym.</t>
  </si>
  <si>
    <t xml:space="preserve">Głównym celem operacji będzie podniesienie poziomu wiedzy na temat aktualnych innowacji technologicznych w produkcji bydła mięsnego oraz zapoznanie się przez odbiorców - potencjalnych partnerów sieci - z potrzebami i problemami partnerów potencjalnych Grup Operacyjnych. Zaprezentowane w filmie przez jednostki naukowe oraz specjalistów z dziedziny chowu i hodowli bydła treści merytoryczne będą podstawą do identyfikacji problemów i innowacyjnych rozwiązań w gospodarstwach rolnych zajmujących się hodowlą bydła na terenie województwa lubuskiego i tym samym podstawą do tworzenia się Grup Operacyjnych w ramach Działania "Współpraca". W ramach operacji zostaną opracowane materiały informacyjne dot. hodowli bydła na terenie województwa lubuskiego stanowiące podstawę do weryfikacji potencjalnych partnerów do Grup Operacyjnych oraz przykładów innowacyjnych rozwiązań, które mogą być przedmiotem projektów w ramach Działania "Współpraca". Przedmiotem operacji będzie opracowanie filmu krótkometrażowego przedstawiającego zagadnienia chowu i hodowli bydła od strony merytorycznej przez naukowców, specjalistów w tej dziedzinie podpartej przykładami innowacyjnych praktyk stosowanych w gospodarstwach na terenie województwa lubuskiego. Film zostanie zamieszczony na stronie internetowej Ośrodka oraz serwisie społecznościowym (krajowy SIR) co przyczyni się do wspierania tworzenia sieci współpracy partnerskiej na poczet powstania  potencjalnych Grup Operacyjnych.  </t>
  </si>
  <si>
    <t>Innowacje w chowie i hodowli bydła mięsnego na terenie województwa lubuskiego.</t>
  </si>
  <si>
    <t xml:space="preserve"> liczba pokazów</t>
  </si>
  <si>
    <t xml:space="preserve">III   </t>
  </si>
  <si>
    <t>Promocja hodowli zwierząt - alpaki nowatorską inicjatywą dla gospodarstw agroturystycznych w województwie lubuskim.</t>
  </si>
  <si>
    <t xml:space="preserve">  Operacja skierowana jest dla rolników, mieszkańców obszarów wiejskich, ekologów, przetwórców, specjalistów LODR oraz jednostek naukowych, producentów zainteresowanych innowacjami rolniczymi znającymi specyfikę oraz problemy terenu woj. lubuskiego.</t>
  </si>
  <si>
    <r>
      <t xml:space="preserve">Zaprezentowanie dobrych praktyk w zakresie wdrażania innowacyjnych rozwiązań w rolnictwie i na obszarach wiejskich w zakresie uprawy ziół jako alternatywnego źródła dochodu w gospodarstwie rolnym oraz wykorzystania ziół w żywieniu człowieka i hodowli zwierząt. Poza tym, celem wyjazdu będzie przekazanie wiedzy mazowieckich pszczelarzy i zastosowanych przez nich rozwiązań w tematyce pszczelarskiej. Wizyta u praktyków, utworzonej Grupy Operacyjnej </t>
    </r>
    <r>
      <rPr>
        <i/>
        <sz val="11"/>
        <rFont val="Calibri"/>
        <family val="2"/>
        <charset val="238"/>
        <scheme val="minor"/>
      </rPr>
      <t>Agroleśnictwo w Dolinie Zielawy</t>
    </r>
    <r>
      <rPr>
        <sz val="11"/>
        <rFont val="Calibri"/>
        <family val="2"/>
        <charset val="238"/>
        <scheme val="minor"/>
      </rPr>
      <t xml:space="preserve"> będzie najlepszym motywatorem i źródłem informacji dla uczestników zainteresowanych mechanizmem wsparcia finansowego w ramach Działania "Współpraca".  </t>
    </r>
  </si>
  <si>
    <t>Innowacje w uprawie, przetwórstwie i dystrybucji lubelskich ziół oraz dobre praktyki mazowieckich pszczelarzy.</t>
  </si>
  <si>
    <t xml:space="preserve"> </t>
  </si>
  <si>
    <t>Łódzki Ośrodek Doradztwa Rolniczego z siedzibą w Bratoszewicach     ul. Nowości 32;  95-011 Bratoszewice</t>
  </si>
  <si>
    <t>Łódzki Ośrodek Doradztwa Rolniczego</t>
  </si>
  <si>
    <t>rolnicy, przedstawiciele doradztwa, przedstawiciele administracji publicznej, potencjalni partnerzy LPW</t>
  </si>
  <si>
    <t>16       
                                           800</t>
  </si>
  <si>
    <t xml:space="preserve">      
ilość spotkań                
                                                                                                                    liczba uczestników 
spotkań</t>
  </si>
  <si>
    <t xml:space="preserve">Celem operacji jest zastosowanie innowacyjnego podejścia dla działań związanych z łagodzeniem skutków suszy na obszarach wiejskich województwa łódzkiego. Jego istota polega na stworzeniu grup osób współpracujących nad zrównoważoną gospodarką wodną. Celem projektu jest aktywizacja  i integracja mieszkańców obszarów wiejskich i podmiotów odpowiedzialnych za gospodarkę wodną na danym obszarze, wraz ze zdefiniowaniem problemów oraz potrzeb związanych z szeroko pojętą gospodarką wodną.  </t>
  </si>
  <si>
    <t>Lokalne Partnerstwo do spraw Wody 2021</t>
  </si>
  <si>
    <t xml:space="preserve"> doradcy rolniczy, pracownicy jednostek doradztwa rolniczego, instytucje pracujące na rzecz rolnictwa  ekologicznego oraz osoby zainteresowane tematem</t>
  </si>
  <si>
    <t>Celem operacji jest promocja dobrych praktyk w zakresie rolnictwa ekologicznego opartego na wyspecjalizowanej kadrze doradczej pracującej na innowacyjnych metodach i rozwiązaniach w systemie rolnictwa ekologicznego. Konkurs ma za zadanie zachęcić doradców do podejmowania nowych wyzwań na rzecz innowacji w rolnictwie ekologicznym oraz do podnoszenia swoich kompetencji w tym zakresie. Operacja wpłynie na promocję systemu rolnictwa ekologicznego oraz doradztwa z zakresu innowacji w  ekologii, produkcji i przetwórstwa metodami ekologicznymi.</t>
  </si>
  <si>
    <t>rolnicy ekologiczni, mieszkańcy obszarów wiejskich, doradcy rolniczy, pracownicy jednostek doradztwa rolniczego, instytucje pracujące na rzecz rolnictwa ekologicznego oraz osoby zainteresowane tematem</t>
  </si>
  <si>
    <t xml:space="preserve">konkurs </t>
  </si>
  <si>
    <t>Celem operacji jest szerzenie dobrych praktyk w zakresie rolnictwa ekologicznego, propagowanie innowacyjnych rozwiązań  w ekologicznych gospodarstwach rolnych oraz rozpowszechnianie wiedzy z zakresu rolnictwa ekologicznego.  Organizowany w ramach operacji Konkurs "Najlepsze Gospodarstwo Ekologiczne" będzie uhonorowaniem najlepszych gospodarstw, które upowszechniają  ekologiczne metody produkcji rolnej, a  także propagują poprzez swoją działalność innowacyjne i prośrodowiskowe rozwiązania.  Operacja przyczyni się do zacieśnienia współpracy pomiędzy uczestnikami, a także umożliwi wymianę wiedzy i doświadczeń.</t>
  </si>
  <si>
    <t>Konkurs na Najlepsze Gospodarstwo Ekologiczne - finał wojewódzki</t>
  </si>
  <si>
    <t>pszczelarze, rolnicy, przedstawiciele instytucji działających na rzecz rolnictwa, mieszkańcy obszarów wiejskich, pracownicy naukowi, doradcy rolniczy, pracownicy jednostek doradztwa rolniczego</t>
  </si>
  <si>
    <t>1              
                                    30</t>
  </si>
  <si>
    <t xml:space="preserve">                                                    liczba wyjazdów
                                                   liczba uczestników wyjazdu</t>
  </si>
  <si>
    <t>Celem operacji jest aktywizowanie uczestników w kierunku nawiązania bliższej współpracy na rzecz tworzenia innowacyjnych projektów w zakresie pszczelarstwa w ramach działania "Współpraca". Operacja zrealizowana w formie wyjazdu studyjnego ułatwi nawiązywanie kontaktów pomiędzy pszczelarzami, rolnikami, przedstawicielami doradztwa oraz nauki, a także pokaże dobre praktyki współpracy w tym zakresie. Realizacja operacji przyczyni się również do podniesienia poziomu wiedzy w zakresie innowacyjnych rozwiązań stosowanych w branży pszczelarskiej.</t>
  </si>
  <si>
    <t>Współpraca i tworzenie partnerstw w branży pszczelarskiej</t>
  </si>
  <si>
    <t>rolnicy, mieszkańcy obszarów wiejskich, pracownicy naukowi, doradcy rolniczy, pracownicy jednostek doradztwa rolniczego oraz innych instytucji związanych z branżą rolniczą, osoby zainteresowane tematem</t>
  </si>
  <si>
    <t>1     
                                1   
                                 1      
80</t>
  </si>
  <si>
    <t xml:space="preserve">
liczba konferencji   
                                                                                   liczba nagranych filmów
liczba emisji telewizyjnych   
liczba uczestników konferencji</t>
  </si>
  <si>
    <t>konferencja                                                                             film krótkometrażowy                                                        emisja telewizyjna</t>
  </si>
  <si>
    <t>Celem operacji jest zaprezentowanie uczestnikom postępu hodowlanego w produkcji roślinnej oraz innowacyjnych rozwiązań agrotechnicznych m.in. w uprawach zbóż, rzepaku, roślin bobowatych. Konferencja ma za zadanie bezpośrednie przedstawienie najnowszej wiedzy i praktycznych rozwiązań, a także wymianę doświadczeń jej uczestników. Konferencja pozwoli przybliżyć te zagadnienia w sposób teoretyczny oraz praktyczny podczas wizyty na poletkach demonstracyjnych ŁODR, gdzie będzie można zobaczyć około 300 odmian różnych gatunków roślin, głównie zbóż, rzepaku i bobowatych. W celu dotarcia do większej liczby odbiorców planowany jest  film z przedmiotowego wydarzenia oraz jego emisja w telewizji o zasięgu regionalnym.</t>
  </si>
  <si>
    <t>Prezentacja postępu hodowlanego w produkcji roślinnej</t>
  </si>
  <si>
    <t xml:space="preserve">Łódzki Ośrodek Doradztwa Rolniczego z siedziba w Bratoszewicach </t>
  </si>
  <si>
    <t>rolnicy, przetwórcy RHD, przedstawiciele Kół Gospodyń Wiejskich, mieszkańcy obszarów wiejskich, pracownicy naukowi, doradcy rolniczy, pracownicy jednostek doradztwa rolniczego</t>
  </si>
  <si>
    <t>1                 
                                   30</t>
  </si>
  <si>
    <t xml:space="preserve">                                                    liczba wyjazdów
                                        liczba uczestników wyjazdu</t>
  </si>
  <si>
    <t xml:space="preserve">Operacja ma na celu popularyzację rzadko wykorzystywanych innowacyjnych rozwiązań dotyczących przetwórstwa i produkcji żywności fermentowanej oraz możliwości sprzedaży produktów fermentowanych w ramach RHD. W ramach operacji zostaną omówione możliwości wprowadzenia przetwórstwa produktów fermentowanych m.in. serów, wina, pieczywa na zakwasie, różnego rodzaju kiszonek do gospodarstw edukacyjnych na terenie województwa łódzkiego jako rozszerzenie ich dotychczasowej działalności. W ramach operacji planowany jest wyjazd studyjny podczas którego zostaną przeprowadzone wykłady z tematyki przetwórstwa i właściwości żywności fermentowanej oraz wizyty praktyczne w gospodarstwach zajmujących się przetwórstwem oraz produkcją produktów fermentowanych. Realizacja operacji może przyczynić się do wzrostu producentów rolnych zajmujących się przetwórstwem i produkcją produktów fermentowanych w regionie, co sprawi, że staną się oni bardziej konkurencyjni na rynku i bardziej widoczni dla konsumenta. </t>
  </si>
  <si>
    <t>Przetwórstwo w kierunku produktów fermentowanych w ramach RHD.</t>
  </si>
  <si>
    <t>sadownicy, rolnicy, mieszkańcy obszarów wiejskich, pracownicy naukowi, doradcy rolniczy, pracownicy jednostek doradztwa rolniczego</t>
  </si>
  <si>
    <t>1                  
                                     30</t>
  </si>
  <si>
    <t xml:space="preserve">Celem operacji jest nawiązanie bliższej współpracy na rzecz tworzenia innowacyjnych projektów w zakresie uprawy winorośli i produkcji wina w ramach działania "Współpraca". Wyjazd studyjny poszerzy wiedzę uczestników w zakresie nowych rozwiązań w uprawie i pielęgnacji winorośli oraz zapozna z przepisami prawno-ekonomicznymi dotyczącymi założenia i prowadzenia winnic. Organizacja operacji pozwoli na zdobycie wiedzy praktycznej w ww. tematyce oraz pokaże możliwości współpracy i wdrożenia innowacji w gospodarstwach poprzez działanie "Współpraca". Dzięki operacji zostaną nawiązane kontakty między uczestnikami, które będą płaszczyzną wymiany wiedzy i mogą zaowocować powstaniem  grupy operacyjnej w tym zakresie na terenie województwa łódzkiego . </t>
  </si>
  <si>
    <t>Innowacje w uprawie i pielęgnacji winorośli. Wymagania prawno - ekonomiczne prowadzenia winnicy.</t>
  </si>
  <si>
    <t>pszczelarze, rolnicy, mieszkańcy obszarów wiejskich, pracownicy naukowi, doradcy rolniczy, pracownicy jednostek doradztwa rolniczego</t>
  </si>
  <si>
    <t xml:space="preserve">                                                    liczba wyjazdów
                                                      liczba uczestników wyjazdu</t>
  </si>
  <si>
    <t xml:space="preserve">Celem wyjazdu jest zapoznanie uczestników z nowymi możliwościami i dobrymi praktykami uzyskanym przez podmioty związane z pszczelnictwem. Wyjazd studyjny przyczyni się do zebrania nowych  doświadczeń i wiedzy z zakresu m.in. prowadzenia pasieki, leczenia pszczół w zmieniających się warunkach środowiskowych i klimatycznych, znaczenia roślin i ziół miododajnych w hodowli pszczół, hodowli pszczół rasy buckfast.  Niniejszy wyjazd jest niezwykle istotny dla pszczelarzy z woj. łódzkiego, ponieważ pozwoli na unowocześnienie ich gospodarstw pasiecznych, nabycia nowych doświadczeń i wiedzy z zakresu hodowli pszczół co bez wątpienia przyczyni się do zwiększenia jakości produkcji oraz rentowności gospodarstw na terenie woj. łódzkiego. </t>
  </si>
  <si>
    <t xml:space="preserve">Innowacje w prowadzeniu pasieki i hodowli pszczół  </t>
  </si>
  <si>
    <t>rolnicy ekologiczni, mieszkańcy obszarów wiejskich, doradcy rolniczy, pracownicy jednostek doradztwa rolniczego, pracownicy naukowi, instytucje pracujące na rzecz rolnictwa  ekologicznego</t>
  </si>
  <si>
    <t xml:space="preserve">1
30                                                                                                                                                                                                                                                                                                                                                                                                            </t>
  </si>
  <si>
    <t xml:space="preserve">                                                   liczba wyjazdów
ilość uczestników wyjazdu                                    </t>
  </si>
  <si>
    <t>Celem operacji jest promocja dobrych praktyk w rolnictwie ekologicznym, innowacyjnych rozwiązań wdrażanych w ekologicznych gospodarstwach rolnych oraz rozpowszechnianie wiedzy z zakresu rolnictwa ekologicznego. Podczas wyjazdu studyjnego zaprezentowane zostaną przykłady dobrych praktyk w  gospodarstwach rolnych oraz możliwości rozwoju sektora rolnictwa ekologicznego w Polsce. Wyjazd ma za zadanie poszerzenie wiedzy uczestników oraz ukazanie prostych innowacyjnych metod w rolnictwie ekologicznym.</t>
  </si>
  <si>
    <t xml:space="preserve"> doradcy rolniczy, pracownicy jednostek doradztwa rolniczego, pracownicy naukowi, instytucje pracujące na rzecz rolnictwa  ekologicznego</t>
  </si>
  <si>
    <t xml:space="preserve">Celem konkursu jest popularyzacja i promowanie najlepszych osiągnięć doradców w zakresie rolnictwa ekologicznego. Operacja wpłynie  na promocję systemu rolnictwa ekologicznego oraz doradztwa z zakresu innowacji w  ekologii, produkcji i przetwórstwa metodami ekologicznymi. </t>
  </si>
  <si>
    <t>Celem operacji jest szerzenie dobrych praktyk w zakresie rolnictwa ekologicznego,  wdrażanie innowacyjnych rozwiązań  w ekologicznych gospodarstwach rolnych oraz rozpowszechnianie wiedzy z zakresu rolnictwa ekologicznego.  Organizowany w ramach operacji Konkurs "Najlepsze Gospodarstwo Ekologiczne" będzie uhonorowaniem najlepszych gospodarstw, które upowszechniają  ekologiczne metody produkcji rolnej, a  także propagują poprzez swoją działalność innowacyjne i prośrodowiskowe rozwiązania.  Operacja przyczyni się do zacieśnienia współpracy pomiędzy uczestnikami, a także umożliwi wymianę wiedzy i doświadczeń.</t>
  </si>
  <si>
    <t>XIII edycja ogólnopolskiego Konkursu na Najlepsze Gospodarstwo Ekologiczne - finał wojewódzki</t>
  </si>
  <si>
    <t>potencjalni partnerzy LPW</t>
  </si>
  <si>
    <t>4  
                                    200</t>
  </si>
  <si>
    <t xml:space="preserve">
ilość spotkań    
liczba uczestników spotkań</t>
  </si>
  <si>
    <t xml:space="preserve">Celem operacji jest zastosowanie innowacyjnego podejścia terytorialnego dla łagodzenia problemów związanych z zarządzaniem wodą na obszarach wiejskich. Jego istota polega na stworzeniu płaszczyzny współpracy pomiędzy różnymi podmiotami mającymi wpływ w ty zakresie. Celem jest aktywizacja i integracja środowisk lokalnych poprzez wzajemne poznanie zakresów działania i potrzeb,
diagnoza sytuacji w zakresie zarządzania zasobami wody pod kątem potrzeb rolnictwa i mieszkańców obszarów wiejskich, a także wypracowanie wspólnych rozwiązań na rzecz poprawy szeroko pojętej gospodarki wodnej w rolnictwie i na obszarach wiejskich.
</t>
  </si>
  <si>
    <t>Lokalne Partnerstwo do spraw Wody</t>
  </si>
  <si>
    <t>producenci ziemniaka lub zamierzający podjąć taką produkcję, rolnicy, mieszkańcy obszarów wiejskich, pracownicy naukowi, doradcy rolniczy, pracownicy jednostek doradztwa rolniczego, inne podmioty zainteresowane tematyką</t>
  </si>
  <si>
    <t>2
100</t>
  </si>
  <si>
    <t xml:space="preserve">
ilość szkoleń
liczba uczestników szkoleń</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</si>
  <si>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szkolenia będą miało charakter innowacyjno-edukacyjny. Zdobyta wiedza pozwoli na transfer wiedzy w zakresie dobrych praktyk wdrażania innowacji w rolnictwie i na obszarach wiejskich oraz promowania innowacyjnych technologii uprawy ziemniaka w województwie łódzkim.</t>
  </si>
  <si>
    <t>Innowacyjna uprawa ziemniaka w województwie łódzkim</t>
  </si>
  <si>
    <t>potencjalni członkowie grup operacyjnych, rolnicy, mieszkańcy obszarów wiejskich, pracownicy naukowi, doradcy rolniczy, pracownicy jednostek doradztwa rolniczego</t>
  </si>
  <si>
    <t xml:space="preserve">1 
1 </t>
  </si>
  <si>
    <t xml:space="preserve">
liczba nagranych filmów
liczba emisji telewizyjnych</t>
  </si>
  <si>
    <t>film krótkometrażowy,
emisja telewizyjna</t>
  </si>
  <si>
    <t xml:space="preserve">Celem operacji jest prezentacja i wspieranie innowacji w rolnictwie, w tym w produkcji i przetwórstwie w gospodarstwach, które weszły w skład grupy operacyjnej pn. Polski Ocet Owocowy i wdrożyły nową technologię wytwarzania octu owocowego. Zaprezentowane będą dobre praktyki w gospodarstwach sadowniczych i w winnicy, co wpłynie na podwyższenie wiedzy potencjalnych członków grup operacyjnych, rolników, przetwórców i doradców rolnych, zwiększenie poziomu wiedzy dotyczącej wdrażania innowacji w rolnictwie oraz pozyskiwania środków na innowacje. </t>
  </si>
  <si>
    <t>Polski Ocet Owocowy -  współpraca z Instytutem Biotechnologii Przemysłu Rolno-Spożywczego im. prof. Wacława Dąbrowskiego</t>
  </si>
  <si>
    <t>1
1
5000</t>
  </si>
  <si>
    <t>liczba nagranych filmów
liczba emisji telewizyjnych
 ilość ulotek</t>
  </si>
  <si>
    <t xml:space="preserve"> film krótkometrażowy,
emisja telewizyjna,
ulotka</t>
  </si>
  <si>
    <t xml:space="preserve">Celem operacji jest prezentacja i wspieranie innowacji w rolnictwie, w tym w produkcji i przetwórstwie w gospodarstwach dostarczających żywność bezpośrednio do konsumenta, co wpisuje się do tegorocznego naboru w ramach działania "Współpraca" skierowanego do powstających grup operacyjnych, których celem jest skrócenie łańcucha dostaw. Zaprezentowane będą dobre praktyki sprzedaży z gospodarstw rolnych oraz inicjatywy promocujące ww. sprzedaż m.in. łódzki e-bazarek. Założone cele wpłyną na podwyższenie wiedzy potencjalnych członków grup operacyjnych, rolników, przetwórców i doradców rolnych dotyczącej wdrażania innowacji w rolnictwie oraz pozyskiwania środków w ramach działania "Współpraca".  </t>
  </si>
  <si>
    <t>Od pola do stołu – przetwarzanie i sprzedaż produktów z gospodarstwa rolnego</t>
  </si>
  <si>
    <t>rolnicy, mieszkańcy obszarów wiejskich, pracownicy naukowi, doradcy rolniczy,  pracownicy jednostek doradztwa rolniczego</t>
  </si>
  <si>
    <t xml:space="preserve">
1
 30 
1
1                                                                                       </t>
  </si>
  <si>
    <t xml:space="preserve">
konferencja       
liczba uczestników operacji
liczba nagranych filmów
 liczba emisji telewizyjnych</t>
  </si>
  <si>
    <t>konferencja
film krótkometrażowy,
emisja telewizyjna</t>
  </si>
  <si>
    <t xml:space="preserve">Ostatnie lata charakteryzowały się niedostatkiem opadów w okresie wegetacji kukurydzy. Celem operacji jest zapoznanie uczestników z nowoczesnymi metodami produkcji kukurydzy w uprawie na ziarno, które przeciwdziałają skutkom suszy, umożliwiając uzyskanie zadowalających plonów dobrej jakości. W ramach  operacji odbędzie się konferencja, która przyczyni się do podniesienia poziomu wiedzy ww. zakresie. Dodatkowym ważnym praktycznym elementem konferencji będzie prezentacja odmian kukurydzy w uprawie na ziarno na poletkach demonstracyjnych ŁODR zs. w Bratoszewicach.     </t>
  </si>
  <si>
    <t>Przeciwdziałanie skutkom suszy na przykładzie innowacyjnych metod uprawy kukurydzy na ziarno</t>
  </si>
  <si>
    <t>konferencja
liczba uczestników operacji</t>
  </si>
  <si>
    <t>Priorytetowym celem operacji jest stworzenie, opracowanie oraz omówienie możliwości innowacyjnych kierunków promocji, a przede wszystkim sprzedaży produktów pszczelich. Poprzez bezpośrednią wymianę doświadczeń pomiędzy samymi producentami, doradcami rolniczymi, jak i specjalistami z dziedziny promocji i sprzedaży w ramach RHD produktów pszczelich, uczestnicy spotkania, zdobędą nową, bezcenną wiedzę na temat możliwości poszerzenia swojej działalności. Konferencja ma za zadanie poszerzenie wiedzy uczestników oraz ukazanie prostych innowacyjnych metod marketingowych na rynkach w XXI wieku. Dzięki operacji producenci produktów pszczelich będą mogli bez trudu zwiększyć swoje możliwości sprzedażowe, a co za tym idzie również finansowe co bez wątpienia przełoży się bezpośrednio na rozwój gospodarstw w woj. łódzkim.</t>
  </si>
  <si>
    <t>„Rolniczy Handel Detaliczny – innowacyjny kierunek promocji i sprzedaży produktów pszczelich”</t>
  </si>
  <si>
    <t>ul. Osiedlowa 9,  32-082 Karniowice</t>
  </si>
  <si>
    <t>Małopolski Ośrodek Doradztwa Rolniczego</t>
  </si>
  <si>
    <t>Rolnicy, mieszkańcy obszarów wiejskich, przedstawiciele instytucji i organizacji działających na rzecz rolnictwa, mieszkańcy województwa małopolskiego, osoby zainteresowane tematem.</t>
  </si>
  <si>
    <t>liczba zorganizowanych stoisk promocyjno - wystawienniczych</t>
  </si>
  <si>
    <t>stoisko promocyjno-wystawiennicze</t>
  </si>
  <si>
    <t>Celem operacji jest promocja produktów lokalnych oraz wsparcie ich sprzedaży w ramach krótkich łańcuchów dostaw żywności.  Realizacja operacji sprzyja nawiązywaniu kontaktów pomiędzy producentami żywności a konsumentami zainteresowanymi produktami lokalnymi.  Przedmiotem operacji jest stworzenie stoisk promujących dziedzictwo kulinarne regionu w czasie 2 wystaw rolniczych planowanych przez Małopolski Ośrodek Doradztwa Rolniczego w roku 2021.  W czasie wydarzeń dystrybuowane będą materiały promocyjne, przewidziano degustację produktów tradycyjnych, organizowane będą konkursy itp.    Tematem operacji będzie popularyzacja sprzedaży żywności w ramach krótkich łańcuchów dostaw.</t>
  </si>
  <si>
    <t>Innowacyjna Małopolska</t>
  </si>
  <si>
    <t>łączna liczba egzemplarzy publikacji</t>
  </si>
  <si>
    <t>liczba uczestników konferencji stacjonarnych lub w trybie zdalnym</t>
  </si>
  <si>
    <t xml:space="preserve">Rolnicy, właściciele gospodarstw agroturystycznych,  mieszkańcy obszarów wiejskich, przedstawiciele podmiotów doradczych, przedstawiciele instytucji i organizacji działających na rzecz rolnictwa, osoby zainteresowane tematem. </t>
  </si>
  <si>
    <t>liczba konferencji stacjonarnych lub w trybie zdalnym</t>
  </si>
  <si>
    <t>konferencja, publikacja</t>
  </si>
  <si>
    <t xml:space="preserve">Celem operacji jest wzmocnienie branży agroturystycznej, przygotowanie jej na zakończenie pandemii wirusa SARS-CoV-2 oraz aktywizowanie do podejmowania odpowiednich działań. Wobec wyzwań powodujących zmiany w branży przedstawione zostaną nowe możliwości i kierunki rozwoju w zmienionej rzeczywistości gospodarczej.  Przedsięwzięcie pokaże możliwości wzmocnienia i nawiązywania kontaktów pomiędzy gospodarstwami agroturystycznymi a podmiotami działającymi na rzecz rozwoju turystyki wiejskiej.  Przedmiotem operacji jest organizacja konferencji dla 100 uczestników, opracowanie i wydanie publikacji oraz katalogu gospodarstw agroturystycznych. Tematem operacji jest wspieranie rozwoju przedsiębiorczości na obszarach wiejskich przez podnoszenie poziomu wiedzy i umiejętności uczestników. </t>
  </si>
  <si>
    <t>Agroturystyka a dziedzictwo kulturowe w okresie zagrożenia epidemiologicznego</t>
  </si>
  <si>
    <t>liczba uczestników wyjazdów szkoleniowych</t>
  </si>
  <si>
    <t>Pszczelarze, rolnicy, mieszkańcy obszarów wiejskich, przedstawiciele podmiotów doradczych, przedstawiciele instytucji i organizacji działających na rzecz rolnictwa.</t>
  </si>
  <si>
    <t>liczba wyjazdów szkoleniowych</t>
  </si>
  <si>
    <t>wyjazd szkoleniowy</t>
  </si>
  <si>
    <t xml:space="preserve">Celem operacji jest  promowanie nowoczesnych i innowacyjnych rozwiązań w produkcji pszczelarskiej oraz wspieranie tworzenia sieci kontaktów pomiędzy różnymi grupami interesariuszy.   Przedmiotem operacji jest zorganizowanie wyjazdów szkoleniowych w celu zapoznania uczestników z najlepszymi pasiekami południowej Polski.  Tematem operacji jest wspieranie rozwoju sieci współpracy partnerskiej dotyczącej rolnictwa  oraz przedsiębiorczości na obszarach wiejskich. </t>
  </si>
  <si>
    <t>Nowoczesna produkcja pszczelarska w Małopolsce</t>
  </si>
  <si>
    <t>Rolnicy, mieszkańcy obszarów wiejskich, przedstawiciele instytucji i organizacji działających na rzecz rolnictwa, osoby zainteresowane tematem, mieszkańcy województwa małopolskiego.</t>
  </si>
  <si>
    <t>liczba audycji telewizyjnych</t>
  </si>
  <si>
    <t>audycja telewizyjna</t>
  </si>
  <si>
    <t>Celem operacji jest  zaprezentowanie udanych przykładów przedsięwzięć  dotyczących innowacyjnych form przetwórstwa i sprzedaży produktów rolnych oraz wsparcie tworzenia krótkich łańcuchów dostaw.   Przedmiotem operacji będzie wyprodukowanie oraz wyemitowanie w telewizji naziemnej o zasięgu regionalnym 2 programów (reportaży).  Tematem operacji będzie upowszechnianie wiedzy w zakresie tworzenia krótkich łańcuchów dostaw i małego przetwórstwa.</t>
  </si>
  <si>
    <t>Innowacyjne formy funkcjonowania krótkich łańcuchów dostaw żywności</t>
  </si>
  <si>
    <t>liczba uczestników konferencji w trybie zdalnym</t>
  </si>
  <si>
    <t>Przedstawiciele Państwowego Gospodarstwa Wodnego Wody Polskie, administracji publicznej, lasów państwowych, parków narodowych i krajobrazowych, spółek wodnych, instytutów naukowych, uczelni rolniczych, organizacji pozarządowych, rolnicy, właściciele stawów rybnych, przedstawiciele podmiotów doradczych, przedsiębiorcy mający oddziaływanie na stan wód na danym terenie, inne podmioty i osoby zainteresowane tematem, mieszkańcy województwa małopolskiego.</t>
  </si>
  <si>
    <t>liczba konferencji w trybie zdalnym</t>
  </si>
  <si>
    <t xml:space="preserve">konferencje w trybie zdalnym, audycje telewizyjne, publikacje  </t>
  </si>
  <si>
    <t xml:space="preserve">Celem operacji jest  wsparcie tworzenia sieci kontaktów pomiędzy lokalnym społeczeństwem a instytucjami i urzędami w zakresie gospodarki wodnej na obszarach wiejskich ze szczególnym uwzględnieniem rolnictwa.  Operacja jest kontynuacją działań rozpoczętych podczas pilotażu w roku 2020.  Przedmiotem operacji jest tworzenie Partnerstw ds. Wody, obejmujących swym zasięgiem kolejne powiaty województwa małopolskiego.  Tematem operacji jest:  wzajemne poznanie zakresów działania i potrzeb związanych z gospodarowaniem wodą członków LPW,   identyfikacja  problemów w obszarze zarządzania zasobami wody pod kątem potrzeb rolnictwa i mieszkańców obszarów wiejskich  oraz potencjalnych możliwości ich rozwiązania a także upowszechnianie dobrych praktyk w zakresie gospodarki wodnej i oszczędnego gospodarowania nią w rolnictwie i na obszarach wiejskich.   </t>
  </si>
  <si>
    <t>Lokalne Partnerstwo ds. Wody (LPW) w Małopolsce.</t>
  </si>
  <si>
    <t>liczba egzemplarzy publikacji</t>
  </si>
  <si>
    <t>liczba szkoleń w trybie zdalnym</t>
  </si>
  <si>
    <t>Rolnicy, mieszkańcy obszarów wiejskich, przedstawiciele instytucji i organizacji działających na rzecz rolnictwa, pracownicy publicznych i prywatnych jednostek doradztwa rolniczego, doradcy rolniczy.</t>
  </si>
  <si>
    <t>konkurs, szkolenie, publikacja</t>
  </si>
  <si>
    <t>Celem operacji jest promocja dobrych praktyk i innowacyjnych rozwiązań w rolnictwie ekologicznym.  W ramach operacji zrealizowany konkurs na najlepsze gospodarstwo ekologiczne (etap wojewódzki w Małopolsce) oraz konkurs na najlepszego doradcę ekologicznego  (etap wojewódzki w Małopolsce).   Ponadto zrealizowany zostanie cykl szkoleń w formie zdalnej  dotyczących nowoczesnych rozwiązań w produkcji ekologicznej oraz wydana zostanie publikacja.</t>
  </si>
  <si>
    <t>Rolnictwo ekologiczne szansą dla rolników i konsumentów w Małopolsce.</t>
  </si>
  <si>
    <t>Rolnicy, mieszkańcy obszarów wiejskich, przedstawiciele instytucji i organizacji działających na rzecz rolnictwa, przedsiębiorcy, pracownicy jednostek doradztwa rolniczego.</t>
  </si>
  <si>
    <t xml:space="preserve">Celem operacji jest popularyzacja innowacyjnych rozwiązań w zakresie produkcji ziemniaka oraz ułatwianie wymiany wiedzy fachowej.  W ramach operacji zostanie zorganizowana konferencja w formie zdalnej dla grupy 45 osób.   Realizacja operacji wspiera cele SIR poprzez wymianę doświadczeń oraz wzmacnianie sieci kontaktów pomiędzy podmiotami działającymi na rzecz rolnictwa. </t>
  </si>
  <si>
    <t xml:space="preserve">Nowoczesna i bezpieczna uprawa ziemniaka w Małopolsce. </t>
  </si>
  <si>
    <t>3 / 1000</t>
  </si>
  <si>
    <t>liczba publikacji / liczba egzemplarzy publikacji</t>
  </si>
  <si>
    <t>2 / 100</t>
  </si>
  <si>
    <t xml:space="preserve">liczba opracowanych ekspertyz  (raportów) / liczba wydanych egzemplarzy </t>
  </si>
  <si>
    <t>planowana liczba uczestników spotkań lub spotkań zdalnych</t>
  </si>
  <si>
    <t>Przedstawiciele Państwowego Gospodarstwa Wodnego Wody Polskie, administracji publicznej, spółki wodnej,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i osoby zainteresowane tematem.</t>
  </si>
  <si>
    <t>liczba spotkań lub spotkań zdalnych</t>
  </si>
  <si>
    <t>spotkanie, ekspertyza, film,  publikacja</t>
  </si>
  <si>
    <t>Celem operacji jest zainicjowanie współpracy oraz stworzenie sieci kontaktów miedzy lokalnym społeczeństwem a instytucjami i urzędami, w zakresie gospodarki wodnej na obszarach wiejskich ze szczególnym uwzględnieniem rolnictwa na obszarze małopolski.  Przedmiotem operacji jest powołanie  pilotażowego  Partnerstwa ds. Wody, obejmującego swym zasięgiem dwa powiaty,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W ramach operacji zostaną zorganizowane spotkania (stacjonarne lub w formie zdalnej)  osób zaangażowanych w tworzenie LPW,   zostaną opracowane oraz wydane (w nakładzie 50 egzemplarzy każdy)  2 odrębne raporty końcowe (ekspertyzy)  dla powiatów proszowickiego oraz miechowskiego,  zrealizowane zostaną 2 filmy informacyjne dotyczące  ochrony zasobów wodnych  (udostępnienie na stronie www.modr.pl) oraz zostaną opracowane  i wydane  3 publikacje (2 broszury oraz 1 ulotka) w łącznym nakładzie 1000 egzemplarzy.</t>
  </si>
  <si>
    <t>Lokalne Partnerstwo ds. Wody (LPW).</t>
  </si>
  <si>
    <t>Rolnicy, mieszkańcy obszarów wiejskich, przedstawiciele instytucji i organizacji działających na rzecz rolnictwa, mieszkańcy województwa małopolskiego,</t>
  </si>
  <si>
    <t xml:space="preserve">Celem operacji jest aktywizacja odbiorców w kierunku podejmowania współpracy na rzecz rozwoju przedsiębiorczości na obszarach wiejskich w tym do realizacji wspólnych projektów w ramach działania "Współpraca" PROW na lata 2014-2020.   W programach zaprezentowane zostaną  przykłady udanych przedsięwzięć. Przedmiotem operacji będzie wyprodukowanie oraz wyemitowanie w telewizji o zasięgu regionalnym 3 programów telewizyjnych  promujących podejmowanie wspólnych działań na rzecz rozwoju obszarów wiejskich.  Tematem operacji będzie wspieranie rozwoju sieci współpracy partnerskiej dotyczącej rolnictwa  oraz przedsiębiorczości na obszarach wiejskich </t>
  </si>
  <si>
    <t>Współpraca na rzecz rozwoju innowacyjnej Małopolski.</t>
  </si>
  <si>
    <t>liczba uczestników wyjazdów studyjnych</t>
  </si>
  <si>
    <t>Rolnicy, przedstawiciele instytucji i organizacji działających na rzecz rolnictwa, pracownicy jednostek doradztwa rolniczego.</t>
  </si>
  <si>
    <t>liczba zorganizowanych wyjazdów studyjnych</t>
  </si>
  <si>
    <t>Produkcja zielarska jako dodatkowe źródło dochodu w gospodarstwie.</t>
  </si>
  <si>
    <t>Rolnicy, mieszkańcy obszarów wiejskich, przedstawiciele instytucji i organizacji działających na rzecz rolnictwa, pracownicy jednostek doradztwa rolniczego, osoby zainteresowane tematem.</t>
  </si>
  <si>
    <t>Celem operacji jest wyposażenie odbiorców w wiedzę  w zakresie prowadzenia przetwórstwa produktów rolnych na niewielką skalę w gospodarstwie.   Poprzez promowanie  małego przetwórstwa operacja wspiera tworzenie krótkich łańcuchów dostaw.   Przedmiotem operacji jest nagranie 3 filmów  instruktażowych.  Operacja wpisuje się w temat dotyczący wzmacniania rozwoju przedsiębiorczości przez podnoszenie poziomu wiedzy i umiejętności w obszarze małego przetwórstwa lokalnego.</t>
  </si>
  <si>
    <t>Małe przetwórstwo w gospodarstwie rolnym.</t>
  </si>
  <si>
    <t>ilość uczestników wyjazdów studyjnych</t>
  </si>
  <si>
    <t>02-456 Warszawa, ul. Czereśniowa 98</t>
  </si>
  <si>
    <t>Mazowiecki Ośrodek Doradztwa Rolniczego z siedzibą w Warszawie</t>
  </si>
  <si>
    <t>mieszkańcy obszarów wiejskich  zainteresowani małym przetwórstwem lokalnym,  rolnicy, przedstawiciele KGW, organizacji pozarządowych i pracownicy JDR</t>
  </si>
  <si>
    <t>ilość wyjazdów studyjnych</t>
  </si>
  <si>
    <t>Celem operacji jest transfer wiedzy i wdrażanie innowacji na obszarach wiejskich w zakresie produkcji żywności w warunkach domowych w ramach  krótkich łańcuchów żywnościowych. Operacja będzie stanowiła wsparcie innowacyjnych działań w ramach działalności pozarolniczej mieszkańców obszarów wiejskich. Operacja zakłada działania na rzecz tworzenia sieci kontaktów dla podmiotów, które będą wdrażać innowacyjne sposoby na poprawę dochodowości gospodarstw rolnych, poprzez bezpośrednie zaangażowanie w niej różnych podmiotów - doradcy, rolnicy, przedstawiciele organizacji pozarządowych.</t>
  </si>
  <si>
    <t>Przetwórstwo jako innowacyjny sposób na poprawę dochodowości gospodarstw rolnych</t>
  </si>
  <si>
    <t>pszczelarze, rolnicy, mieszkańcy obszarów wiejskich, pracownicy JDR</t>
  </si>
  <si>
    <t>Celem operacji jest zapoznanie pszczelarzy, mieszkańców obszarów wiejskich oraz doradców z innowacjami w zakresie gospodarki pasiecznej w dobie zmian klimatu. Rosnąca globalna temperatura,  gwałtowne zjawiska pogodowe przynoszą szereg negatywnych konsekwencji dla zapylaczy. Zwiększenie temperatur ma wpływ na większą śmiertelność rodzin pszczelich. Celem nadrzędnym operacji jest wymiana wiedzy pomiędzy uczestnikami biorącymi udział w spotkaniu, a także podzielenie się bogatym doświadczeniem na polu gospodarki pasiecznej w dobie zmian klimatu. Aby w pełni zrozumieć zachodzące procesy przyrodnicze należy skupić się na polu nowych doświadczeń naukowych, wspierających nowoczesne rolnictwo.</t>
  </si>
  <si>
    <t>VII Mazowiecka Konferencja Pszczelarska „Ratujmy Pszczoły”  innowacyjne rozwiązania w dobie zmian klimatu</t>
  </si>
  <si>
    <t>rolnicy prowadzący gospodarstwa ekologiczne i rolnicy zainteresowani przestawieniem swoich gospodarstw na ekologiczne metody produkcji, mieszkańcy obszarów wiejskich</t>
  </si>
  <si>
    <t xml:space="preserve">Celem operacji jest rozpowszechnienie wśród rolników oraz mieszkańców obszarów wiejskich najnowszej wiedzy na temat bioróżnorodności, która jest nierozerwalnie połączona z rolnictwem ekologicznym. To właśnie na różnorodności biologicznej rolnik  ekologiczny opiera prawidłowe funkcjonowanie swojego gospodarstwa. Podczas konferencji będą przekazane informacje na temat dobrych praktyk sprzyjających i pozytywnie oddziałowujących na środowisko przyrodnicze oraz zostaną przedstawione innowacje i możliwości ich zastosowania w rolnictwie ekologicznym. 
Konkurs na "Najlepsze Gospodarstwo Ekologiczne" zostanie zrealizowany w ramach operacji aby docenić najlepsze gospodarstwa, które są najbardziej zaangażowane w upowszechnianie metod ekologicznej produkcji a  także będące skutecznym narzędziem chroniącym bioróżnorodność. Prezentacja najlepszych, najbardziej rozwiniętych gospodarstw ekologicznych w ramach konkursu aktywizuje pozostałych rolników i mieszkańców obszarów wiejskich wpływając na przyspieszenie tempa rozwoju rolnictwa ekologicznego. Konkurs motywuje pozostałych rolników do  planowania rozwoju, modernizacji, inwestowania i wdrażania innowacji w swoich  gospodarstwach oraz do przestawiania gospodarstw konwencjonalnych na metody ekologiczne. Konkurs na "Najlepsze gospodarstwo ekologiczne" jest formą, która poprzez promowanie i rozpowszechnianie pozytywnego wizerunku rolnictwa ekologicznego w województwie mazowieckim, potencjalnie wpłynie na wzrost świadomości konsumentów w tym zakresie. Kładąc nacisk na zacieśnianie współpracy pomiędzy uczestnikami operacji należy podkreślić ich zaangażowanie w wymianę wiedzy i doświadczeń. </t>
  </si>
  <si>
    <t>Rolnictwo ekologiczne szansą na zwiększenie bioróżnorodności</t>
  </si>
  <si>
    <t>rolnicy, mieszkańcy obszarów wiejskich, przedsiębiorcy, przedstawiciele doradztwa rolniczego, osoby zainteresowane tematem</t>
  </si>
  <si>
    <t>ilość filmów</t>
  </si>
  <si>
    <t>informacje i publikacje w internecie</t>
  </si>
  <si>
    <t>Celem operacji jest podniesienie świadomości producentów i przedsiębiorców rolnych w zakresie korzyści jakie daje wdrażanie innowacyjnych rozwiązań i współpracy między nauką i praktyką. Operacja zakłada zaprezentowanie przykładów dobrych praktyk producentów i przedsiębiorców rolnych, którzy wyróżniają się osiąganymi efektami technologicznymi i ekonomicznymi, rozwijają swą działalność przy pomocy funduszy unijnych oraz przy współpracy z doradztwem i nauką. Operacja ma za zadanie usprawnienie transferu wiedzy i informacji na temat praktycznych rozwiązań w rolnictwie.</t>
  </si>
  <si>
    <t>Współdziałanie na rzecz rozwoju mazowieckiej wsi</t>
  </si>
  <si>
    <t>rolnicy, mieszkańcy obszarów wiejskich, przedsiębiorcy, pracownicy JDR, przedstawiciele nauki, osoby zainteresowane tworzeniem grup operacyjnych</t>
  </si>
  <si>
    <t xml:space="preserve">Operacja ma na celu inicjowanie współpracy pomiędzy producentami rolnymi, przedsiębiorcami, przedstawicielami nauki i doradztwa, dotyczącej możliwości podejmowania wspólnych inicjatyw w zakresie działania "Współpraca” w ramach PROW 2014-2020 w ramach wdrażania innowacyjnych rozwiązań przez grupy operacyjne. Celem operacji jest upowszechnianie wiedzy z zakresu wspólnego i innowacyjnego działania producentów rolnych. Wskazanie uczestnikom korzyści działania grupowego, w tym m.in. obniżenie kosztów produkcji, wprowadzenie nowych technologii, lepszą organizację zbytu i przede wszystkim  zwiększenie ich siły przetargowej na rynku. </t>
  </si>
  <si>
    <t>Formalne i nieformalne formy wspólnego i innowacyjnego działania producentów rolnych</t>
  </si>
  <si>
    <t>ilość uczestników szkoleń</t>
  </si>
  <si>
    <t>rolnicy, mieszkańcy obszarów wiejskich, pracownicy JDR, przedsiębiorcy, osoby zainteresowane tworzeniem grup operacyjnych</t>
  </si>
  <si>
    <t>ilość szkoleń</t>
  </si>
  <si>
    <t xml:space="preserve">Celem operacji jest poszukiwanie partnerów  do współpracy w ramach działania „Współpraca” poprzez wspieranie  tworzenia sieci kontaktów pomiędzy rolnikami, przedsiębiorcami rolnymi, doradcami, przedstawicielami instytucji naukowych, przedstawicielami instytucji rolniczych i około rolniczych wspierających wdrażanie innowacji na obszarach wiejskich w zakresie wypracowania nowych,  rozwiązań w produkcji pasz objętościowych z TUZ w zmieniających się warunkach klimatycznych, celem pozyskania zdrowej żywności. Zakres operacji obejmował będzie: zdobycie wiedzy przez uczestników szkolenia z tematyki „Innowacje łąkowo-pastwiskowe w produkcji mleka i wołowiny” oraz  działanie na rzecz  poszukiwania partnerów do współpracy w ramach działania „Współpraca’’ - zapoznanie uczestników z założeniami działania "Współpraca", doświadczeniami przydatnych w tworzeniu i funkcjonowaniu grup operacyjnych. Dzięki operacji zostaną nawiązane kontakty pomiędzy uczestnikami operacji, które mogą stanowić podstawę do stworzenia potencjalnej grupy operacyjnej zainteresowanej szukaniem innowacyjnych rozwiązań w zakresie produkcji mleka i wołowiny. </t>
  </si>
  <si>
    <t>Innowacje łąkowo-pastwiskowe w produkcji mleka i wołowiny</t>
  </si>
  <si>
    <t>ilość uczestników konferencji</t>
  </si>
  <si>
    <t>mieszkańcy obszarów wiejskich  zainteresowani małym przetwórstwem lokalnym oraz  prowadzeniem działalności turystycznej, agroturystycznej i edukacyjnej,  przedstawiciele KGW, organizacji pozarządowych,  pracownicy JDR, osoby zainteresowane tematem</t>
  </si>
  <si>
    <t>ilość konferencji</t>
  </si>
  <si>
    <t xml:space="preserve">Celem operacji jest ułatwianie wymiany wiedzy fachowej oraz dobrych praktyk w zakresie wdrażania innowacji w rolnictwie i na obszarach wiejskich w zakresie działalności pozarolniczej. Cel zostanie zrealizowany poprzez wspieranie rozwoju innowacyjnych form przedsiębiorczości pozarolniczej. Operacja przyczyni się do upowszechnienia wiedzy z zakresu prowadzenia działalności turystycznej na terenach wiejskich oraz przetwórstwa żywności w gospodarstwie rolnym. Operacja będzie stanowiła wsparcie podejmowania innowacyjnych działań w kierunku rozwijania i doskonalenia działalności pozarolniczej tj. prowadzenie działalności turystycznej, agroturystycznej i edukacyjnej  oraz wytwarzania i sprzedaży produktów na rynek lokalny. </t>
  </si>
  <si>
    <t xml:space="preserve">Wsparcie w innowacyjnej działalności pozarolniczej </t>
  </si>
  <si>
    <t>rolnicy, przedstawiciele doradztwa rolniczego, mieszkańcy obszarów wiejskich, partnerzy SIR, partnerzy systemu AKIS</t>
  </si>
  <si>
    <t>Celem operacji jest poszerzanie współpracy i wymiany wiedzy pomiędzy partnerami systemu Wiedzy i Innowacji w Rolnictwie (AKIS), w szczególności pomiędzy nauką a praktyką rolniczą.</t>
  </si>
  <si>
    <t>Współpraca miedzy nauką a praktyką - przykłady innowacyjnych rozwiązań</t>
  </si>
  <si>
    <t>rolnicy, pracownicy jednostek doradztwa rolniczego, przedsiębiorcy, mieszkańcy obszarów wiejskich, pszczelarze</t>
  </si>
  <si>
    <t xml:space="preserve">Celem operacji jest zapoznanie uczestników z innowacyjnymi rozwiązaniami w gospodarce pasiecznej oraz przedstawienie możliwości praktycznego zastosowania tych rozwiązań, promowanie innowacyjnych rozwiązań stosowanych w pszczelarstwie w tym w sposobach prowadzenie pasieki,  pozyskiwania i konfekcjonowania miodu. </t>
  </si>
  <si>
    <t>Apiturystyka</t>
  </si>
  <si>
    <t>rolnicy, przedstawiciele doradztwa rolniczego, mieszkańcy obszarów wiejskich</t>
  </si>
  <si>
    <t>liczba audycji</t>
  </si>
  <si>
    <t>audycja w telewizji</t>
  </si>
  <si>
    <t xml:space="preserve">Celem operacji jest poszerzanie współpracy i wymiany wiedzy pomiędzy partnerami systemu Wiedzy i Innowacji w Rolnictwie (AKIS), w szczególności pomiędzy doradztwem a praktyką rolniczą w województwie mazowieckim. Cel będzie realizowany poprzez aktywizację mieszkańców obszarów wiejskich w celu tworzenia partnerstw oraz wspieranie aktywnego tworzenia sieci kontaktów pomiędzy podmiotami zainteresowanymi oraz wspierającymi wdrażanie innowacyjnych rozwiązań oraz realizację wspólnych projektów w rolnictwie, produkcji żywności, leśnictwie i na obszarach wiejskich. </t>
  </si>
  <si>
    <t>Agroakcja: kooperacja!</t>
  </si>
  <si>
    <t>publikacja/materiał drukowany</t>
  </si>
  <si>
    <t>Producenci ziemniaka lub osoby zamierzające podjąć taką produkcję,  doradcy rolniczy, inne podmioty zainteresowane tematyką</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</si>
  <si>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szkolenie będzie miało charakter innowacyjno-edukacyjny. Zdobyta wiedza pozwoli na transfer wiedzy w zakresie dobrych praktyk wdrażania innowacji w rolnictwie i na obszarach wiejskich oraz promowania innowacyjnych technologii uprawy ziemniaka w województwie mazowieckim.</t>
  </si>
  <si>
    <t>Nowoczesna i bezpieczna uprawa ziemniaka w województwie mazowieckim</t>
  </si>
  <si>
    <t>rolnicy, doradcy rolni, przedsiębiorcy, mieszkańcy obszarów wiejskich</t>
  </si>
  <si>
    <t>Celem operacji jest nabycie kompetencji w zakresie umiejętności pracy w zespole oraz skutecznego współdziałania w grupie, które są niezbędne we współpracy pomiędzy członkami Grup Operacyjnych EPI. Rozwój umiejętności interpersonalnych beneficjentów jest niezbędny przy zawiązywaniu nowych Grup oraz we współpracy pomiędzy członkami już istniejących Grup Operacyjnych. Operacja ma celu ułatwienie, a także zwiększenia efektywności współpracy, pomiędzy potencjalnymi beneficjentami działania  M16 PROW 2014-2020, na rzecz realizacji wielopodmiotowych przedsięwzięć w zakresie innowacji.</t>
  </si>
  <si>
    <t>Efektywna współpraca z grupą</t>
  </si>
  <si>
    <t>rolnicy, przedsiębiorcy, mieszkańcy obszarów wiejskich</t>
  </si>
  <si>
    <t>Celem operacji jest ułatwianie wymiany wiedzy fachowej oraz dobrych praktyk w zakresie wdrażania innowacji w rolnictwie i na obszarach wiejskich w obszarze skutków zmian klimatu i jego wpływu na rolnictwo mazowieckiej wsi. Cel operacji zostanie zrealizowany poprzez upowszechnienie wiedzy i doświadczeń we wdrażaniu innowacji mających na celu niwelowanie skutków zmian klimatu w produkcji rolniczej oraz działalności pozarolniczej.</t>
  </si>
  <si>
    <t>Rolnictwo wobec zmian klimatu</t>
  </si>
  <si>
    <t>publikacja "Dobra praktyka Higieniczna i Produkcyjna jako podstawa do rozwoju innowacyjnego przetwórstwa żywności w warunkach domowych"</t>
  </si>
  <si>
    <t>publikacja "Agroturystyka wschodniego Mazowsza - przykłady innowacyjnych rozwiązań"</t>
  </si>
  <si>
    <t>ilość wyróżnionych</t>
  </si>
  <si>
    <t>właściciele gospodarstw agroturystycznych i turystyki wiejskiej, rolnicy, mieszkańcy obszarów wiejskich, przedsiębiorcy, Koła Gospodyń Wiejskich, organizacje pozarządowe, doradcy</t>
  </si>
  <si>
    <t>ilość nagrodzonych</t>
  </si>
  <si>
    <t>Celem operacji jest ułatwianie wymiany wiedzy fachowej oraz dobrych praktyk w zakresie wdrażania innowacji w rolnictwie i na obszarach wiejskich w obszarze działalności pozarolniczej. Cel zostanie zrealizowany poprzez wspieranie rozwoju innowacyjnych form przedsiębiorczości pozarolniczej. Operacja przyczyni się do upowszechnienia wiedzy z zakresu przetwórstwa żywności w gospodarstwie rolnym oraz możliwości wprowadzenie innowacji w agroturystyce, a tym samym doskonalenie oferty agroturystycznej. Operacja będzie stanowiła wsparcie podejmowania innowacyjnych działań w kierunku rozwijania działalności pozarolniczej tj. wytwarzania i sprzedaży produktów na rynek lokalny oraz prowadzenie działalności turystycznej, agroturystycznej i edukacyjnej.</t>
  </si>
  <si>
    <t>Innowacje w działalności pozarolniczej</t>
  </si>
  <si>
    <t>rolnicy, przedstawiciele doradztwa rolniczego, mieszkańcy obszarów wiejskich, partnerzy SIR, jednostki naukowo-badawcze</t>
  </si>
  <si>
    <t>Celem operacji jest inicjowanie tworzenia lokalnych partnerstw jako potencjalnych grup operacyjnych aplikujących o środki w ramach działania "Współpraca". Cel będzie realizowany poprzez aktywizację mieszkańców obszarów wiejskich w celu tworzenia partnerstw oraz wspieranie aktywnego tworzenia sieci kontaktów pomiędzy podmiotami zainteresowanymi oraz wspierającymi wdrażanie innowacyjnych rozwiązań oraz realizację wspólnych projektów w rolnictwie, produkcji żywności, leśnictwie i na obszarach wiejskich. Zaplanowane w ramach konferencji sesje warsztatowe mają na celu zapoczątkowanie prac zespołów tematycznych, które będą wyłonione poprzez analizę potrzeb uczestników. Operacja ma również na celu ułatwianie wymiany wiedzy, doświadczeń oraz dobrych praktyk w zakresie realizowania projektów mających podnieść poziom innowacyjności polskiego sektora rolno-spożywczego, ze szczególnych uwzględnieniem wielopodmiotowego podejścia na przykładzie grup operacyjnych EPI. Celem operacji jest przekazanie wiedzy i informacji na temat nowoczesnych rozwiązań, innowacyjnych produktów oraz prowadzonych  badań uzyskanych od instytucji badawczo naukowych oraz uczelni rolniczych przy współudziale  przedsiębiorców działających na rzecz rolnictwa.</t>
  </si>
  <si>
    <t>Forum "Sieciowanie na Mazowszu narzędziem budowy lokalnych partnerstw"</t>
  </si>
  <si>
    <t xml:space="preserve"> Celem konferencji jest budowanie świadomości producentów żywca wieprzowego w zakresie nowoczesnych i alternatywnych form żywienia, w oparciu o współpracę z ośrodkami doradczymi i naukowymi, poprzez transfer wiedzy na poziomie gospodarstwa. Zapoznanie hodowców z innowacjami z zakresu hodowli trzody chlewnej i systemami produkcyjnymi, ze szczególnym uwzględnieniem pasz bez GMO.</t>
  </si>
  <si>
    <t>Żywienie trzody chlewnej paszami bez GMO w świetle działalności grup producenckich</t>
  </si>
  <si>
    <t>rolnicy, mieszkańcy obszarów wiejskich, Koła Gospodyń Wiejskich, organizacje pozarządowe, przedstawiciele doradztwa rolniczego, osoby zainteresowane tematem</t>
  </si>
  <si>
    <t>Celem operacji jest wsparcie rolników w podejmowaniu i prowadzeniu innowacyjnych form działalności pozarolniczej. Uczestnicy zapoznają się z tematyką w zakresie zakładania i prowadzenia pozarolniczej działalności gospodarczej, nabędą wiedzę dotyczącą form działalności opiekuńczej oraz możliwości wykorzystania w tym celu zasobów terenów wiejskich. Operacja wspierać będzie działania na rzecz tworzenia sieci kontaktów dla podmiotów wspierających wdrażanie innowacji na obszarach wiejskich (naukowcy, rolnicy, mieszkańcy obszarów wiejskich i przedstawiciele organizacji pozarządowych).</t>
  </si>
  <si>
    <t>Wsparcie rolników w podejmowaniu i rozwoju działalności pozarolniczej</t>
  </si>
  <si>
    <t>pszczelarze, rolnicy, mieszkańcy obszarów wiejskich</t>
  </si>
  <si>
    <t>Głównym celem konferencji jest zapoznanie pszczelarzy, mieszkańców obszarów wiejskich, doradców, z innowacjami w zakresie gospodarki pasiecznej. Operacja przyczyni się do przekazania aktualnej, podpartej badaniami naukowymi wiedzy z zakresu zagadnień pszczelarskich, co przedłoży się na lepszą efektywność pracy pszczelarzy jak również poprawi jakość uzyskiwanego miodu. W obecnych czasach w dobie dużej chemizacji rolnictwa problemem jest utrzymanie odpowiedniej zdrowotności rodzin pszczelich i zapobieganie ich wymieraniu. Przekazanie naukowej wiedzy z zakresu innowacyjnych metod zwalczania chorób i szkodników pszczół przyczyni się do poprawy zdrowotności w pasiekach, a tym samym podniesienie opłacalność i innowacyjność w produkcji.</t>
  </si>
  <si>
    <t>VI Mazowiecka Konferencja Pszczelarska „Ratujmy Pszczoły” – Innowacje w gospodarce pasiecznej</t>
  </si>
  <si>
    <t>rolnicy, mieszkańcy obszarów wiejskich, przedsiębiorcy, przedstawiciele doradztwa rolniczego</t>
  </si>
  <si>
    <t>Celem działania jest wspieranie transferu wiedzy i innowacji w rolnictwie poprzez zwiększenie świadomości producentów rolnych o zasadności przeprowadzania zabiegu wapnowania gleb, co ma istotny wpływ na produkcję zdrowej żywności. Konferencja ma na celu tworzenie sieci kontaktów pomiędzy światem nauki a producentami. Jednocześnie skupia rolników, mieszkańców obszarów wiejskich, przedsiębiorców oraz doradców zainteresowanych tą tematyką.</t>
  </si>
  <si>
    <t>Regeneracja środowiska gleb poprzez ich wapnowanie</t>
  </si>
  <si>
    <t>rolnicy, przedstawiciele doradztwa rolniczego, przedsiębiorcy, instytucje powiązane z branżą rolniczą</t>
  </si>
  <si>
    <t xml:space="preserve">       Celem operacji jest propagowanie innowacyjnych technologii uprawy truskawki, aby otrzymany produkt finalny, czyli owoc był zdrowy np. zastosowanie biostymulatorów w postaci mikro i makroelementów, czy też naturalnych preparatów biobójczych w walce z patogenami. Operacja przedstawi zalety nowoczesnej produkcji, wdrażania innowacji i współpracy innych podmiotów.</t>
  </si>
  <si>
    <t>Produkujemy zdrową truskawkę</t>
  </si>
  <si>
    <t>Koła Gospodyń Wiejskich, mieszkańcy obszarów wiejskich, rolnicy, osoby zainteresowane tematem</t>
  </si>
  <si>
    <t>Celem operacji jest transfer wiedzy i innowacji w zakresie krótkich łańcuchów dostaw w ramach tworzenia i wprowadzania na rynek produktu tradycyjnego zgodnie z obowiązującymi przepisami, a także wzmocnienie współpracy w regionie w celu wdrażania innowacji.</t>
  </si>
  <si>
    <t>Produkt regionalny, tradycyjny i lokalny jako źródło dodatkowego dochodu w gospodarstwie rolnym</t>
  </si>
  <si>
    <t>rolnicy prowadzący gospodarstwa ekologiczne i rolnicy zainteresowani przestawieniem swoich gospodarstw na ekologiczne metody produkcji</t>
  </si>
  <si>
    <t>Celem operacji jest promocja dobrych praktyk w rolnictwie ekologicznym, innowacyjnych rozwiązań wdrażanych w ekologicznych gospodarstwach rolnych. Podczas konferencji zaprezentowane zostaną przykłady dobrych praktyk w  gospodarstwach rolnych oraz możliwości rozwoju sektora rolnictwa ekologicznego w Polsce. Organizowany w ramach operacji Konkurs "Najlepsze Gospodarstwo Ekologiczne" będzie uhonorowaniem najlepszych gospodarstw, które upowszechniają  ekologiczne metody produkcji rolnej, a  także propagują poprzez swoją działalność innowacyjne i prośrodowiskowe rozwiązania. Operacja przyczyni się do zacieśnienia współpracy pomiędzy uczestnikami, a także umożliwi wymianę wiedzy i doświadczeń.</t>
  </si>
  <si>
    <t>Rolnictwo ekologiczne - nowe wyzwania</t>
  </si>
  <si>
    <t>Wsparcie dla tworzenia Lokalnych Partnerstw ds. Wody</t>
  </si>
  <si>
    <t>rolnicy, mieszkańcy obszarów wiejskich, przedsiębiorcy</t>
  </si>
  <si>
    <t>Celem operacji jest przedstawienie innowacyjnych metod upraw roślin zbożowych, a tym samym zwiększenie  dochodowości gospodarstw. Upowszechnianie innowacyjnych technologii uprawy i kierunków produkcji prowadzących do zwiększenia efektywności w gospodarstwie.</t>
  </si>
  <si>
    <t>Innowacyjność i efektywność w uprawie zbóż w województwie mazowieckim</t>
  </si>
  <si>
    <t>rolnicy, mieszkańcy obszarów wiejskich</t>
  </si>
  <si>
    <t>Celem operacji jest upowszechnianie innowacyjnych rozwiązań dotyczących żywienia bydła mlecznego, wynikających z badań i doświadczeń naukowych. Transfer wiedz z zakresu innowacyjnych pasz, a w konsekwencji o wydajnej, dbającej o wysoką jakość produkcji mleka.</t>
  </si>
  <si>
    <t>Innowacyjne żywienie bydła mlecznego wpływające na zdrowotność stada</t>
  </si>
  <si>
    <t>Celem operacji jest transfer najnowszych osiągnięć nauki i rozwiązań technologicznych z zakresu uprawy papryki w tunelach, w tym szczególnie tematyka nawadniania w oparciu o aktualne przepisy prawa, a także nowoczesne komputerowe systemy nawadniania i nawożenia.</t>
  </si>
  <si>
    <t>Innowacyjne rozwiązania w uprawie papryki pod osłonami wysokimi</t>
  </si>
  <si>
    <t>rolnicy, mieszkańcy obszarów wiejskich, przedstawiciele doradztwa rolniczego, przedsiębiorcy</t>
  </si>
  <si>
    <t>Celem operacji jest upowszechnianie wiedzy w zakresie innowacyjnych rozwiązań dotyczących uprawy roślin warzywniczych w tunelach foliowych z uwzględnieniem najnowszych systemów wspomagających uprawy, pomagających ulepszyć strukturę i zoptymalizować warunki, w których dojrzewać będzie plon.</t>
  </si>
  <si>
    <t>Innowacyjne metody uprawy warzyw w tunelach foliowych</t>
  </si>
  <si>
    <t>rolnicy, przedstawiciele doradztwa rolniczego</t>
  </si>
  <si>
    <t>Celem działania jest wspieranie transferu wiedzy i innowacji w rolnictwie poprzez zwiększenie świadomości producentów rolnych o konieczności wprowadzenia działań ograniczających powstawanie amoniaku w trakcie realizacji zwykłych praktyk rolniczych i hodowlanych oraz innowacyjnych metodach jego redukcji. Operacja ma na celu tworzenie sieci kontaktów między instytucjami naukowym a producentami, skupia rolników, mieszkańców obszarów wiejskich oraz doradców rolniczych zainteresowanych tą tematyką.</t>
  </si>
  <si>
    <t>Innowacyjne metody redukcji amoniaku w różnych systemach utrzymania zwierząt gospodarskich</t>
  </si>
  <si>
    <t>rolnicy, mieszkańcy obszarów wiejskich, producenci żywności, przedstawiciele KGW, organizacje pozarządowe, przedstawiciele jednostek naukowych, przedstawiciele doradztwa rolniczego</t>
  </si>
  <si>
    <t>Celem operacji jest wskazanie producentom rolnym innowacyjnych możliwości przetwarzania surowców z gospodarstwa rolnego oraz ich sprzedaż w ramach krótkich łańcuchów dostaw (w ramach dostaw bezpośrednich, sprzedaży bezpośredniej, działalności marginalnej, lokalnej i ograniczonej oraz rolniczego handlu detalicznego). Planowana konferencja umożliwi zidentyfikowanie obszarów problemowych wymagających innowacyjnych rozwiązań w sektorach rolnym i spożywczym oraz wymianę wiedzy i umiejętności pomiędzy producentami, przedstawicielami jednostek naukowych, przetwórcami żywności, doradcami i konsumentami.</t>
  </si>
  <si>
    <t>Innowacje w wielofunkcyjnym rozwoju gospodarstwa rolnego – przetwórstwo na poziomie gospodarstwa</t>
  </si>
  <si>
    <t>rolnicy, mieszkańcy obszarów wiejskich, przedstawiciele doradztwa rolniczego</t>
  </si>
  <si>
    <t>Celem operacji jest upowszechnianie innowacyjnych praktyk rolniczych z zakresu zapobiegania i zwalczania chorób oraz prawidłowego żywienia bydła, co przyczyni się do poprawy zdrowotności zwierząt i lepszej wydajności mleka. Operacja zakłada wspieranie transferu wiedzy i innowacji w rolnictwie, a także działania na rzecz tworzenia sieci kontaktów dla doradców i służb wspierających wdrażanie innowacji na obszarach wiejskich, poprzez poszerzanie wiedzy zakresu innowacyjnych rozwiązań związanych z chowem i hodowlą bydła mlecznego.</t>
  </si>
  <si>
    <t>Czynniki wpływające na sukces w chowie i hodowli bydła mlecznego</t>
  </si>
  <si>
    <t>Celem operacji jest podniesienie jakości działań przy uprawie kukurydzy poprzez propagowanie innowacyjnych praktyk rolniczych na obszarach wiejskich, co przyczyni się do poprawy zdrowotności roślin kukurydzy. Operacja zakłada wspieranie transferu wiedzy i innowacji w rolnictwie, leśnictwie i na obszarach wiejskich poprzez wspieranie innowacji w rolnictwie, produkcji żywności, leśnictwie i na obszarach wiejskich, a także działania na rzecz tworzenia sieci kontaktów dla doradców i służb wspierających wdrażanie innowacji na obszarach wiejskich, dzięki poszerzaniu wiedzy na temat właściwej uprawy roślin i produkcji żywności przez rolników.</t>
  </si>
  <si>
    <t>Choroby i szkodniki w uprawie kukurydzy</t>
  </si>
  <si>
    <t>rolnicy, mieszkańcy obszarów wiejskich, przedstawiciele KGW, organizacji pozarządowych, przedstawiciele doradztwa rolniczego</t>
  </si>
  <si>
    <t>60</t>
  </si>
  <si>
    <t>Celem operacji jest wspieranie innowacji na obszarach wiejskich w zakresie produkcji żywności w warunkach domowych w ramach tzw. krótkich łańcuchów żywnościowych, będących innowacyjnym rozwiązaniem w działalności pozarolniczej mieszkańców obszarów wiejskich. Bezpośrednie zaangażowanie w niej różnych podmiotów (naukowcy, doradcy, rolnicy, przedstawiciele organizacji pozarządowych, KGW) przyczyni się do zwiększenia ich udziału we wdrażaniu innowacji na obszarach wiejskich w zakresie przetwarzania żywności w gospodarstwach.</t>
  </si>
  <si>
    <t>Bezpieczeństwo żywności – dobra praktyka higieniczna i produkcyjna przy wytwarzaniu żywności w warunkach domowych</t>
  </si>
  <si>
    <t>rolnicy - producenci mleka i wołowiny</t>
  </si>
  <si>
    <t xml:space="preserve">Celem operacji jest wspieranie innowacji w rolnictwie, w produkcji żywności na obszarach wiejskich poprzez podniesienie wiedzy w zakresie innowacyjności pasz objętościowych z traw i motylkowych drobnonasiennych, dotyczący zbiorowisk roślinnych - trwałych użytków zielonych i polowych użytków zielonych. Wskazanie uczestnikom sposobów poprawy surowca z TUZ i możliwości zastosowania innowacyjnych mieszanek traw do renowacji trwałych użytków zielonych i zakładania lucerniaków, wykorzystując największy ich potencjał, uzyskując wzrost produkcji i wyższe dochody.  </t>
  </si>
  <si>
    <t>Innowacje łąkowo –pastwiskowe w trudnej drodze ekonomicznej po lepsze mleko i wołowinę</t>
  </si>
  <si>
    <t>Jednostka</t>
  </si>
  <si>
    <t xml:space="preserve">Budżet brutto operacji  
(w zł)
</t>
  </si>
  <si>
    <t>Harmonogram / termin realizacji
(w ujęciu kwartalnym)</t>
  </si>
  <si>
    <t xml:space="preserve">49-330 Łosiów,
  ul. Główna 1 </t>
  </si>
  <si>
    <t>Opolski Ośrodek Doradztwa Rolniczego w Łosiowie</t>
  </si>
  <si>
    <t>Rolnicy, firmy przetwórstwa rolno-spożywczego i usług rolniczych, doradcy rolni, mieszkańcy obszarów wiejskich oraz osoby zainteresowane tematem.</t>
  </si>
  <si>
    <t>sztuk</t>
  </si>
  <si>
    <t xml:space="preserve">Głównym celem będzie upowszechnianie dobrych praktyk organizacyjnych z zakresu: innowacyjnych technologii produkcji i usług rolniczych, dostosowania sprawdzonych rozwiązań technologicznych do potrzeb rynku. Film zaprezentuje w/w praktyki wśród podmiotów uczestniczących w rozwoju obszarów wiejskich. </t>
  </si>
  <si>
    <t>Dobre praktyki w gospodarstwach rolnych oraz  firmach przetwórstwa rolno - spożywczego i usług rolniczych województwa opolskiego</t>
  </si>
  <si>
    <t>49-330 Łosiów, ul. Główna 1</t>
  </si>
  <si>
    <t xml:space="preserve">Opolski Ośrodek Doradztwa Rolniczego </t>
  </si>
  <si>
    <t xml:space="preserve">Rolnicy, właściciele gospodarstw agroturystycznych oraz obiektów restauracyjno - hotelarskich z terenów wiejskich woj. opolskiego, członkowie stowarzyszeń oraz lokalnych grup działania, przedstawiciele JST z terenów woj. opolskiego, doradcy rolniczy. </t>
  </si>
  <si>
    <t xml:space="preserve">1
40
</t>
  </si>
  <si>
    <t xml:space="preserve"> konferencja
liczba uczestników</t>
  </si>
  <si>
    <t xml:space="preserve">Celem operacji jest aktywizacja mieszkańców wsi na rzecz podejmowania inicjatyw w zakresie rozwoju obszarów wiejskich, w tym kreowania miejsc pracy na terenach wiejskich, prowadzących do dywersyfikacji dochodów gospodarstw rolnych. Operacja polega na zaproponowaniu zmian w oferowanych produktach turystycznych, kreowaniu nowych produktów oraz wdrażaniu lepszych rozwiązań w procesach obsługi klientów, udoskonalanie oferty turystycznej, wprowadzanie innowacji w obsłudze turystów. Wykorzystywanie walorów turystycznych obszaru,  pobudzenie kreatywności właścicieli gospodarstw agroturystycznych w celu stworzenia bogatszej oferty turystycznej.
</t>
  </si>
  <si>
    <t>Innowacje w ofercie turystycznej - kreowanie wizerunku opolskiej wsi</t>
  </si>
  <si>
    <t>Rolnicy, właściciele gospodarstw agroturystycznych oraz rolnych woj. opolskiego, członkowie stowarzyszeń oraz lokalnych grup działania, doradcy rolniczy, osoby zainteresowane tematem.</t>
  </si>
  <si>
    <t xml:space="preserve">1
30
</t>
  </si>
  <si>
    <t>wyjazd studyjny
liczba uczestników</t>
  </si>
  <si>
    <t xml:space="preserve"> wyjazd studyjny</t>
  </si>
  <si>
    <t xml:space="preserve">Celem operacji jest pokazanie dobrych praktyk i innowacji w zakresie produkcji ziół, ich wykorzystania jako źródła dochodu w gospodarstwach rolnych i wpływu na rozwój obszarów wiejskich. Podczas operacji nastąpi zgłębienie wiedzy na temat innowacyjnych metod  wytwarzania produktów z wykorzystaniem ziół, a także ich doboru pod kątem zastosowania ich w kuchni oraz kosmetyce. Uczestnicy dowiedzą  się jakie właściwości zdrowotne i odżywcze posiadają zioła, zapoznają się z uprawą  i gatunkami ziół,  sposobem ich pozyskiwania oraz łączenia ze sobą.  </t>
  </si>
  <si>
    <t xml:space="preserve">Zioła w ogrodzie - innowacyjne wykorzystanie w kuchni i kosmetyce. </t>
  </si>
  <si>
    <t xml:space="preserve">Partnerzy zarejestrowani w bazie Partnerów SIR, potencjalni partnerzy, przedstawiciele jednostek naukowych, przedsiębiorcy, pracownicy jednostek doradztwa rolniczego, rolnicy. </t>
  </si>
  <si>
    <t xml:space="preserve">2
30
</t>
  </si>
  <si>
    <t>spotkania tematyczne
liczba uczestników</t>
  </si>
  <si>
    <t>spotkania tematyczne</t>
  </si>
  <si>
    <t xml:space="preserve">Celem operacji jest powołanie zespołów tematycznych na terenie Opolszczyzny do podejmowania działań prowadzących do wdrażania innowacji w rolnictwie, identyfikowania potrzeb i problemów wymagających nowatorskich rozwiązań, a także wskazania obszarów wymagających przeprowadzenia badań czy zagadnień, którymi mogą zajmować się w przyszłości Grupy Operacyjne EPI. Operacja zakłada ułatwianie wymiany wiedzy, doświadczeń oraz dobrych praktyk, podniesienie wiedzy z zakresu innowacyjności polskiego sektora rolno-spożywczego, ze szczególnych uwzględnieniem wielopodmiotowego podejścia na przykładzie grup operacyjnych EPI. Celem operacji jest również zaproszenie do współpracy osób zainteresowanych podjęciem działań w zakresie  stworzenia grupy operacyjnej aplikującej o środki w ramach działania "Współpraca". </t>
  </si>
  <si>
    <t xml:space="preserve">Opolskie zespoły tematyczne ds. innowacji w rolnictwie - krótkie łańcuchy dostaw </t>
  </si>
  <si>
    <t>49-330 Łosiów,
  ul. Główna 1</t>
  </si>
  <si>
    <t xml:space="preserve">Przedsiębiorcy, rolnicy, osoby z branży rolniczej – winiarzy, przedstawiciele podmiotów doradczych, przedstawiciele świata nauki. </t>
  </si>
  <si>
    <t>1
25</t>
  </si>
  <si>
    <t>szkolenie                                   liczba uczestników</t>
  </si>
  <si>
    <t xml:space="preserve"> szkolenie</t>
  </si>
  <si>
    <t>Celem operacji jest podniesienie poziomu wiedzy w zakresie wpływu zmian warunków klimatycznych na proces winifikacji oraz w  zakresie innowacyjnych rozwiązań w technologii uprawy winorośli. Poruszona zostanie tematyka z zakresu innowacyjnych rozwiązań uprawy winorośli z wykorzystaniem zasobów środowiska naturalnego,  nowoczesnego podejścia do technologii przetwórstwa owoców winorośli wpływającego na  walory produkowanego wina. Operacja dodatkowo wpłynie na budowanie sieci kontaktów pomiędzy rolnikami, mieszkańcami obszarów wiejskich, doradcami oraz przedstawicielami innych instytucji mających wpływ na kształtowanie i rozwój obszarów wiejskich. Ważnym aspektem będzie zainteresowanie możliwością współpracy partnerskiej we wdrażaniu innowacyjnych metod przetwórstwa wina.</t>
  </si>
  <si>
    <t>Innowacyjne w opolskim winiarstwie</t>
  </si>
  <si>
    <t>Producenci rolni, doradcy rolni, spółki i spółdzielnie produkcyjne prowadzące produkcję roślinną na terenie województwa opolskiego i województw ościennych, a także firmy nasienne, chemiczne i nawozowe współpracujące z Opolskim Ośrodkiem Doradztwa Rolniczego w Łosiowie, osoby zainteresowane tematem.</t>
  </si>
  <si>
    <t>1                          400                                            1</t>
  </si>
  <si>
    <t>publikacja                             liczba egzemplarzy                                         wersja online</t>
  </si>
  <si>
    <t xml:space="preserve">publikacja
</t>
  </si>
  <si>
    <t>Celem przewodnika jest ułatwienie pozyskania istotnych  informacji  z naciskiem na doświadczalnictwo odmianowo agrotechniczne dla szerokiego wachlarza potrzeb praktyki rolniczej. W publikacji zawarte będą wszelkie informacje o doświadczeniach tj.  terminy siewu, nazwy odmian, rodzaje oprysków, oraz inne istotne informacje), które są prowadzone na polu doświadczalnym Opolskiego Ośrodka Doradztwa Rolniczego. Doświadczenia zawarte w przewodniku będą przedstawiać kolekcje odmian, doświadczenia nawozowe, agrotechniczne oraz ścisłe (PDO). W przewodniku zawarte będą rodzaje oprysków wraz z substancjami aktywnymi i terminami wykonania zabiegów, wszelkie informacje o nawożeniu doświadczeń oraz o terminach i ilościach wysiewu. Producent rolny skorzysta z przewodnika, jak również będzie mógł do niego wrócić w każdej chwili, gdy pojawią się wątpliwości odnośnie prawidłowej agrotechniki lub doboru odpowiedniej odmiany do siewu. Przewodnik ułatwi rolnikom przyswajanie wiedzy oraz innowacji na różnych spotkaniach czy szkoleniach, jednym z takich spotkań są warsztaty polowe na polu Opolskiego Ośrodka Doradztwa Rolniczego w Łosiowie organizowane w czerwcu jak również ( Dzień soi, Dzień kukurydzy, itp.). Publikacja będzie również dostępna dla producentów rolnych w wersji online na stronie internetowej Ośrodka. Dzięki publikacji można w łatwiejszy sposób propagować nowoczesne rozwiązania w rolnictwie. Przy dużej gamie dostępnych na rynku nowych odmian poszczególnych gatunków roślin uprawnych oraz środków ochrony roślin, czy nawozów, producent rolny zastanawia się często jaką podjąć decyzję, aby była właściwa a jednocześnie gwarantowała skuteczną i opłacalną produkcję. Przewodnik jest narzędziem ułatwiającym wymianę informacji, doświadczeń oraz spostrzeżeń. Wprowadzanie nowoczesnych rozwiązań agrotechnicznych pozwala rolnikowi osiągnięcie wysokich plonów oraz jak najlepszej jakości produktu, dbając o zdrowie ludzi, a co najważniejsze o ochronę środowiska naturalnego.</t>
  </si>
  <si>
    <t>Przewodnik po innowacyjnych doświadczeniach polowych OODR w Łosiowie 2021</t>
  </si>
  <si>
    <t>1                          300                                 1</t>
  </si>
  <si>
    <t>Celem wydania publikacji  jest ułatwianie transferu wiedzy i innowacji w rolnictwie. Publikacja zawiera wszystkie informacje, które dotyczą doświadczeń prowadzonych na polu OODR w Łosiowie w sezonie wegetacyjnym 2019/2020, zarówno ścisłych (PDO) jak i łanowych. Obejmują one swym zakresem nie tylko doświadczalnictwo odmianowe, ale również odmianowo - agrotechniczne i inne niezbędne dla potrzeb praktyki rolniczej. W wynikach doświadczeń polowych prezentowana jest bogata kolekcja odmian roślin uprawnych, a także nowatorskie rozwiązania agrotechniczne z wykorzystaniem do ochrony roślin preparatów z różnych grup chemicznych oraz doświadczenia nawozowe. Producent rolny skorzysta z wyników, jak również będzie mógł do nich wrócić w każdej chwili, gdy pojawią się wątpliwości odnośnie prawidłowej agrotechniki lub doboru odpowiedniej odmiany do siewu. Publikacja posłuży również rolnikom na "warsztatach polowych" organizowanych przez OODR w czerwcu oraz szkoleniach organizowanych przez OODR w Łosiowie ( Dzień Soi, Dzień Kukurydzy, itd.). Opracowanie będzie również dostępne dla producentów rolnych w wersji online na stronie internetowej Ośrodka. Niniejsza publikacja jest pewnym sposobem do propagowania nowoczesnego podejścia do procesu produkcji rolniczej. Przy dużej gamie dostępnych na rynku nowych odmian poszczególnych gatunków roślin uprawnych oraz środków ochrony roślin, czy nawozów, producent rolny zastanawia się często jaką podjąć decyzję, aby była właściwa, a jednocześnie gwarantowała skuteczną i opłacalną produkcję. Za pośrednictwem wyników możliwa jest wymiana informacji, doświadczeń i spostrzeżeń, co może   zainicjować poszukiwanie nowych rozwiązań w agrotechnice roślin uprawnych, dążąc do osiągnięcia wysokich plonów i jak najlepszej jakości produktu pamiętając, że najważniejsze jest zdrowie ludzi i ochrona środowiska naturalnego.</t>
  </si>
  <si>
    <t>Omówienie wyników innowacyjnych doświadczeń polowych Opolskiego Ośrodka Doradztwa Rolniczego
w Łosiowie za rok 2020</t>
  </si>
  <si>
    <t>Hodowcy trzody chlewnej, rolnicy indywidualni działający na terenie województwa opolskiego, doradcy rolniczy, pracownicy jednostek doradztwa rolniczego oraz do osoby zainteresowane hodowali chowem trzody chlewnej</t>
  </si>
  <si>
    <t xml:space="preserve">szkolenie                                               liczba uczestników </t>
  </si>
  <si>
    <t xml:space="preserve">szkolenie </t>
  </si>
  <si>
    <t xml:space="preserve">Celem szkolenia jest wymiana wiedzy, doświadczeń, przedstawienie nowości technicznych i naukowych, nawiązanie kontaktów z przedstawicielami ośrodków naukowo-badawczych i przedstawicielami firm branżowych  w zakresie chowu i hodowli trzody chlewnej w województwie opolskim. Wszystko to ma prowadzić do budowania kontaktów i transferu wiedzy: nauka – doradztwo – praktyka. Podczas operacji nastąpi przeanalizowanie zmian zachodzących na rynku trzody chlewnej i skłonienie producentów do poszukiwania nowatorskich rozwiązań   w celu utrzymania ekonomicznej rentowności produkcji. Dynamicznie zachodzące zmiany na rynku trzody sprawiają, iż hodowcy i producenci wieprzowiny poszukują najnowszych informacji, nowatorskich technologii oraz innowacyjnych rozwiązań w celu utrzymania ekonomicznej rentowności produkcji.
</t>
  </si>
  <si>
    <t>Innowacje w produkcji trzody chlewnej</t>
  </si>
  <si>
    <t>Hodowcy bydła mlecznego, rolnicy indywidualni działający na terenie województwa opolskiego, doradcy rolniczy, pracownicy jednostek doradztwa rolniczego, spółdzielnie mleczarskie oraz do osoby zainteresowane hodowlą bydła mlecznego.</t>
  </si>
  <si>
    <t>Szkolenie                                    liczba uczestników</t>
  </si>
  <si>
    <t>szkolenie on-line</t>
  </si>
  <si>
    <t>Celem szkolenia jest poszerzenie kompetencji hodowców bydła mlecznego, doradców rolniczych i pracowników jednostek doradztwa rolniczego z zakresu wiedzy o technologii i organizacji chowu i hodowli bydła mlecznego, a także zapoznania się z innowacyjnymi rozwiązaniami i dobrymi praktykami utrzymania bydła mlecznego. Inicjatywa polega na upowszechnianiu wiedzy poprzez zaproszenie specjalistów z danej dziedziny, którzy omawiać będą tematy w kontekście dobrostanu i żywienia jako podstawowych czynników wpływających na opłacalność produkcji mleka w Polsce. Grupa docelowa podczas spotkania będzie miała możliwość zadania pytań ekspertom oraz wymienić się doświadczeniem z innymi uczestnikami szkolenia</t>
  </si>
  <si>
    <t>Nowatorskie rozwiązania w hodowli bydła mlecznego</t>
  </si>
  <si>
    <t>Potencjalni partnerzy LPW, przedstawiciele jednostek naukowych, samorządów terytorialnych, spółek wodnych, rolnicy, pracownicy jednostek doradztwa rolniczego oraz osoby zainteresowane tematem.</t>
  </si>
  <si>
    <t xml:space="preserve">
3
750
2</t>
  </si>
  <si>
    <t xml:space="preserve">
broszury
łączna liczba egzemplarzy 
filmy</t>
  </si>
  <si>
    <t xml:space="preserve">
broszury, e-broszury, filmy krótkometrażowe
</t>
  </si>
  <si>
    <t xml:space="preserve">Celem operacji jest promowanie innowacyjnych rozwiązań oraz upowszechnianie doświadczeń w gospodarce wodnej, za pośrednictwem filmów, broszur i e-broszur o nowoczesnych i skutecznych działaniach zapobiegających stratom wody. </t>
  </si>
  <si>
    <t>Zakładanie lokalnych partnerstw do spraw wody (LPW) - nowatorskie elementy racjonalnej gospodarki wodnej na obszarach wiejskich</t>
  </si>
  <si>
    <t xml:space="preserve">10
200
135
</t>
  </si>
  <si>
    <t xml:space="preserve">spotkania tematyczne
liczba uczestników
materiały szkoleniowe
</t>
  </si>
  <si>
    <t>spotkania tematyczne
materiały szkoleniowe</t>
  </si>
  <si>
    <t xml:space="preserve">Operacja ma na celu transfer wiedzy w obrębie lokalnych partnerstw ds. wody, w celu podniesienia świadomości nt. dobrych praktyk w gospodarce wodnej, właściwego funkcjonowania spółek wodnych wraz z ich wsparciem, możliwości dofinasowania inwestycji wodnych, działalność spółek,
i zasad korzystania z wód oraz pozyskania zgód wodnoprawnych.
</t>
  </si>
  <si>
    <t>Szkolenia dla kooperantów lokalnych partnerstw do spraw wody (LPW) - dobre praktyki w gospodarce wodnej</t>
  </si>
  <si>
    <t xml:space="preserve">7
140
250
</t>
  </si>
  <si>
    <t xml:space="preserve">spotkania tematyczne
liczba uczestników
liczba egzemplarzy raportu
</t>
  </si>
  <si>
    <t xml:space="preserve">spotkania tematyczne on-line,
druk raportu 
</t>
  </si>
  <si>
    <t>Celem operacji jest aktywizacja i integracja środowisk lokalnych, aby utworzyć nowoczesne formy współpracy, jakimi są lokalne partnerstwa ds. wody, zajmujące się gospodarką wodną danego obszaru. Spotkania tematyczne pozwolą na pozyskanie wiedzy o koncepcji i roli lokalnych partnerstw wodnych oraz podniesienie świadomości nt. suszy i sposobów minimalizowania jej skutków, zapotrzebowania na wodę dla produkcji rolniczej oraz norm prawnych w zakresie prawa wodnego w funkcjonowaniu spółek wodnych. Opublikowanie diagnostycznego i nowatorskiego "Raportu z zawiązania i prac Lokalnego Partnerstwa ds. Wody powiatu krapkowickiego" ułatwi transfer wiedzy w celu  właściwego przeprowadzenia diagnozy gospodarki wodnej, będącej podstawą podejmowanych działań przyszłych partnerstw.</t>
  </si>
  <si>
    <t>Spotkania tematyczne dt. założenia lokalnych partnerstw do spraw wody (LPW)</t>
  </si>
  <si>
    <t>Producenci rolni i specjaliści/doradcy rolniczy, naukowcy, przedstawiciele biznesu</t>
  </si>
  <si>
    <t>1
24</t>
  </si>
  <si>
    <t>szkolenie - warsztaty polowe                             liczba uczestników szkolenia</t>
  </si>
  <si>
    <t>szkolenie połączone z warszatami polowymi</t>
  </si>
  <si>
    <t>Celem szkolenia połączonego z warsztatami polowymi jest zaprezentowanie dobrych praktyk rolniczych i upowszechnienie stosowanych na niewielką skalę rozwiązań jakimi jest między innymi obecność roślin strączkowych w płodozmianie . Wymiana wiedzy oraz doświadczeń pomiędzy uczestnikami szkolenia ma umożliwić rozwiązywanie problemów towarzyszących uprawie roślin strączkowych i pokazać korzyści płynące z uprawy roślin strączkowych.</t>
  </si>
  <si>
    <t>Innowacje w praktyce - wpływ uprawy roślin strączkowych na środowisko</t>
  </si>
  <si>
    <t>Mieszkańcy województwa opolskiego –  rolnicy i producenci rolni, doradcy rolniczy, pracownicy jednostek doradztwa rolniczego, przedstawiciele samorządów i nauki.</t>
  </si>
  <si>
    <t xml:space="preserve">1
50
</t>
  </si>
  <si>
    <t xml:space="preserve">konferencja online 
liczba uczestników
</t>
  </si>
  <si>
    <t xml:space="preserve">Konferencja online, </t>
  </si>
  <si>
    <t>Głównym celem zadania będzie rozwój wiedzy i podniesienie świadomości rolników na temat produkcji rolnej, która w coraz większym stopniu musi uwzględniać działania prośrodowiskowe. Ochrona środowiska to podjęcie lub zaniechanie działań umożliwiających zachowanie lub przywracanie równowagi przyrodniczej. Przedstawienie innowacyjnych działań związanych z ochroną środowiska tj. wykorzystanie źródeł odnawialnych do produkcji energii w kierunku ochrony powietrza, gleb i wód, kształtowania krajobrazu, zapobiegania zmianom klimatu oraz ochrony zdrowia ludzi i zwierząt, przyczyni się do zmniejszenia ryzyka wystąpienia szkód, bądź zachęci do efektywnego wykorzystywania zasobów naturalnych, w tym środków służących oszczędzaniu energii i stosowania odnawialnych źródeł energii.</t>
  </si>
  <si>
    <t>Dbamy o nasze środowisko – działania na rzecz ochrony środowiska na poziomie gospodarstwa</t>
  </si>
  <si>
    <t>Doradcy rolniczy, pracownicy jednostek doradztwa rolniczego,  rolnicy, samorządowcy, mieszkańcy województwa opolskiego.</t>
  </si>
  <si>
    <t xml:space="preserve">   1   
     40</t>
  </si>
  <si>
    <t>szkolenie z wyjazdem studyjnym
                                                 liczba uczestników</t>
  </si>
  <si>
    <t xml:space="preserve"> szkolenie z wyjazdem studyjnym </t>
  </si>
  <si>
    <t xml:space="preserve">Celem szkolenia jest ułatwienie wymiany wiedzy pomiędzy podmiotami uczestniczącymi w rozwoju obszarów wiejskich poprzez efektywną promocję innowacyjnych praktyk  z zakresu odnawialnych źródeł energii oraz gospodarki niskoemisyjnej. Stworzenie możliwości wymiany doświadczeń z zakresu odnawialnych źródeł energii, zwiększenia udziału zainteresowanych stron we wdrażaniu inicjatyw na rzecz rozwoju obszarów wiejskich. Ważnym czynnikiem definiującym koszty w gospodarstwie rolnym jest zużycie energii. Nabycie wiedzy w zakresie poprawy efektywności energetycznej w gospodarstwach rolnych przyczynia się do obniżenia kosztów związanych z zużyciem energii w gospodarstwie rolnym, a także skutkuje zmniejszeniem oddziaływania gospodarstw rolnych na zmiany klimatu. Zastosowanie odnawialnych źródeł energii przyczynia się do poprawy stanu powietrza poprzez wdrażanie gospodarki niskoemisyjnej. Szkolenie składać się będzie z części teoretycznej i praktycznej wykorzystania odnawialnych źródeł energii do wdrażania gospodarki niskoemisyjnej. Polska zajmuje ostatnie miejsce w Europie pod względem zanieczyszczania powietrza i konieczne jest wdrażanie innowacyjnych metod jakimi są odnawialne źródła energii do poprawy tego stanu. </t>
  </si>
  <si>
    <t xml:space="preserve"> Dobre przykłady zastosowania rozwiązań OZE w gminach</t>
  </si>
  <si>
    <t>Producenci rolni, rolnicy ekologiczni i konwencjonalni, doradcy rolniczy, pracownicy jednostek doradztwa rolniczego, mieszkańcy obszarów wiejskich oraz osoby zainteresowane tematem.</t>
  </si>
  <si>
    <t>1                                                                                          300                                                                    1</t>
  </si>
  <si>
    <t>broszura                                                    liczba egzemplarzy                                               wersja online</t>
  </si>
  <si>
    <t xml:space="preserve">broszura, e-broszura
</t>
  </si>
  <si>
    <t xml:space="preserve">Celem wydania broszury jest ułatwianie transferu wiedzy i innowacji w rolnictwie ekologicznym. Możliwe będzie  upowszechnienie dobrych praktyk w tym obszarze rolnictwa, również z uwzględnieniem nowości możliwych do wdrożenia. Publikacja broszury i upowszechnienie jej wśród osób wzmocni świadomość odbiorców w obszarze produkcji ekologicznej. Produkcja ekologiczna to nie tylko bezpieczna żywność wysokiej jakości, ale również forma ochrony środowiska i odpowiedzialne zarządzanie zasobami naturalnymi.  </t>
  </si>
  <si>
    <t>Dobre praktyki w rolnictwie ekologicznym- rozpowszechnienie wiedzy i rozwiązań.</t>
  </si>
  <si>
    <t>Doradcy rolniczy, pracownicy jednostek doradztwa rolniczego, rolnicy, mieszkańcy obszarów wiejskich oraz osoby zainteresowane tematem.</t>
  </si>
  <si>
    <t xml:space="preserve">1
40 </t>
  </si>
  <si>
    <t>szkolenie z wyjazdem  studyjnym
liczba uczestników</t>
  </si>
  <si>
    <t xml:space="preserve"> szkolenie z wyjazdem studyjnym           </t>
  </si>
  <si>
    <t>Głównym celem i założeniem szkolenia w formie wyjazdu studyjnego jest upowszechnianie dobrych praktyk oraz wyzwań środowiskowych wynikających z Wspólnej Polityki Rolnej dotyczących wprowadzanych Dyrektyw środowiskowych tj.: Programu azotanowego  oraz zapobiegania emisji fosforu. Projekt ma na celu podniesienie wiedzy w zakresie stwarzania optymalnych warunków glebowo-wodnych w produkcji rolniczej, wprowadzania innowacyjnych rozwiązań związanych z wykorzystaniem systemów nawadniających w gospodarstwie rolnym w ograniczaniu deficytu wody. Środowisko glebowe jest wyjątkowo skomplikowanym i delikatnym agrosystemem, dlatego zrozumienie procesów w nim zachodzących oraz ich optymalizacja, pozwolą na maksymalizację pozytywnych efektów w produkcji.</t>
  </si>
  <si>
    <t>Innowacyjne rozwiązania zapobiegające stratom azotu oraz optymalizacja warunków glebowo-wodnych w produkcji rolniczej</t>
  </si>
  <si>
    <t xml:space="preserve">Doradcy rolniczy, pracownicy jednostek doradztwa rolniczego, rolnicy, samorządowcy, urzędy gmin, mieszkańcy województwa opolskiego oraz osoby zainteresowane tematem. </t>
  </si>
  <si>
    <t>1
500
1</t>
  </si>
  <si>
    <t xml:space="preserve">Broszura
ilość egzemplarzy
wersja online                                                                                                                     </t>
  </si>
  <si>
    <t xml:space="preserve">Głównym celem broszury, e-broszury jest podniesienie wiedzy na temat innowacyjnych metod , w tym zastosowania odnawialnych źródeł energii do walki ze smogiem. Smog  stanowi ogromne zagrożenie dla ludzkości, wywołuje wiele chorób .  Największym wytwórcą smogu jesteśmy my ludzie poprzez zastosowanie starych urządzeń grzewczych oraz trujących paliw do ogrzewania naszych domów. Dlatego tak ważne jest uzmysłowienie społeczeństwu jak wielką rolę odgrywa zastosowanie przez nas prostych, bardziej ekologicznych metod, dzięki którym możemy  poprawić  jakość naszego powietrza. Rozpowszechnianie wiedzy na tak ważny temat jest priorytetowym działaniem, które powinniśmy w jak najszerszy sposób rozpowszechniać, bo takie działania na pewno wpłyną na walkę ze smogiem. Projekt będzie obejmował opracowanie, wydrukowanie oraz udostępnienie w wersji online broszury. </t>
  </si>
  <si>
    <t xml:space="preserve"> Zatrzymaj Smog! Innowacyjne rozwiązania walki ze smogiem poprzez zastosowanie nowoczesnych metod energetycznych, w tym zastosowanie odnawialnych źródeł energii</t>
  </si>
  <si>
    <t xml:space="preserve">Broszury
ilość egzemplarzy
wersja online                                                                                                                     </t>
  </si>
  <si>
    <t>Producenci ziemniaka lub zamierzający podjąć taką produkcję oraz przedstawiciele podmiotów doradczych na terenie województwa opolskiego.</t>
  </si>
  <si>
    <t xml:space="preserve">szkolenie on-line </t>
  </si>
  <si>
    <t>Celem projektu jest przedstawienie i oswojenie producentów rolnych z Programem dla Polskiego Ziemniaka MRiRW, który ma na celu gruntowną restrukturyzację branży poprzez wyeliminowanie nieprawidłowości rynkowych i fitosanitarnych jak również wsparcie producentów poprzez promocję polskich produktów żywnościowych</t>
  </si>
  <si>
    <t>1
70</t>
  </si>
  <si>
    <t>szkolenie z warsztatami,
liczba uczestników</t>
  </si>
  <si>
    <t>Potencjalni partnerzy LPW, przedstawiciele jednostek naukowych, samorządów terytorialnych, spółek wodnych, rolnicy, pracownicy jednostek doradztwa rolniczego, oraz osoby zainteresowane tematem.</t>
  </si>
  <si>
    <t>spotkania tematyczne
liczba uczestników
raport
film</t>
  </si>
  <si>
    <t xml:space="preserve">spotkania tematyczne 
raport
film 
</t>
  </si>
  <si>
    <t>Rolnicy, właściciele gospodarstw agroturystycznych oraz obiektów,  doradcy rolni, przedsiębiorcy, mieszkańcy terenów wiejskich, osoby zainteresowane innowacyjnymi rozwiązaniami z zakresu rolnictwa, pracownicy jednostek doradztwa rolniczego.</t>
  </si>
  <si>
    <t xml:space="preserve">wyjazd studyjny
liczba uczestników   </t>
  </si>
  <si>
    <t>wyjazd studyjny 1 dniowy</t>
  </si>
  <si>
    <t xml:space="preserve">Celem operacji jest podniesienie wiedzy w zakresie uprawy i wspólnego rozwiązywania problemów związanych z uprawą, przetwórstwem i zbytem konopi. Operacja wiąże się bezpośrednio z tematami:  Upowszechnianie wiedzy w zakresie innowacyjnych rozwiązań w rolnictwie, produkcji żywności, leśnictwie i na obszarach wiejskich oraz wspieranie tworzenia sieci współpracy partnerskiej dotyczącej rolnictwa i obszarów wiejskich przez podnoszenie poziomu wiedzy w tym zakresie. Celem operacji jest podniesienie wiedzy uczestników w zakresie  innowacyjnych metod produkcji w małych gospodarstwach rolnych a także stymulowanie współpracy w tym obszarze.  </t>
  </si>
  <si>
    <t>Innowacje szansą na rozwój obszarów wiejskich – konopie włókniste</t>
  </si>
  <si>
    <t>5
125</t>
  </si>
  <si>
    <t>szkolenia e-learningowe
liczba uczestników</t>
  </si>
  <si>
    <t>Celem projektu jest zapoznanie jego uczestników z możliwościami wykorzystania Internetu i mediów społecznościowych w działalności marketingowej gospodarstwa rolnego i agroturystycznego.  Zapoznanie z możliwością prowadzenia działalności  agroturystycznej w celu zróżnicowania źródeł utrzymania i zwiększenia dochodów gospodarstwa rolnego.  Przybliżenia możliwości wdrożenia zasad projektowania oferty gospodarstwa rolnego i agroturystycznego zgodnie z charakterem wiejskości i potrzebami klienta, a także sposobami promocji przygotowanej oferty za pomocą znanych platform społecznościowych, możliwości  wykorzystania do promowania produktów gospodarstwa oraz nawiązywania relacji z potencjalnymi klientami. Opracowanie i wdrożenie kompleksowego, nowego modelu uprawy, zbioru, zarządzania gospodarstwem rolnym i agroturystycznym. Projekt zakłada realizację 4 tematów szkoleń: „Agroturystyka jako innowacyjny kierunek rozwoju obszarów wiejskich”, "Wykorzystanie Internetu i social mediów w marketingu gospodarstwa rolnego",  „Źródła finansowania innowacji w agroturystyce”, „Strategiczna ocena przedsięwzięcia innowacyjnego w agroturystyce”, "Agroleśnictwo najważniejsza innowacja w rolnictwie".</t>
  </si>
  <si>
    <t>Szkolenia e-learningowe z zakresu innowacyjnych rozwiązań w gospodarstwach rolnych i agroturystycznych</t>
  </si>
  <si>
    <t>4
1000
4</t>
  </si>
  <si>
    <t>Broszury, e-broszury</t>
  </si>
  <si>
    <t xml:space="preserve">Celem wydanych broszur, e-broszur będzie pokazanie praktycznego wymiaru realizowanych przedsięwzięć, zaprezentowanie „dobrych praktyk” oraz ułatwienia transferu wiedzy z zakresu innowacyjnych rozwiązań w rolnictwie. Projekt będzie obejmował opracowanie, wydrukowanie oraz udostępnienie w wersji online 4 broszur z następującej tematyki: "Chwasty, które żywią i leczą", "Nowoczesna uprawa roślin zielarskich i ich innowacyjne wykorzystanie", „Usługi prozdrowotne jako innowacyjna forma oferty gospodarstw agroturystycznych”, „Naturalne produkty wzmacniające odporność w ofercie gospodarstw agroturystycznych”. Broszury, e-broszury wzmacniają świadomość odbiorców w obszarze produkcji żywności wysokiej jakości, ochrony środowiska i bioróżnorodności, wzbogacania ofert turystycznych i przedstawienie możliwości upraw wartościowych roślin, a także przetwarzania ich na produkty zdrowotne.  </t>
  </si>
  <si>
    <t>Broszury informacyjne z zakresu wdrażania innowacyjnych rozwiązań w rolnictwie i na obszarach wiejskich</t>
  </si>
  <si>
    <t>poradnik online/samouczek</t>
  </si>
  <si>
    <t>Celem projektu  jest zaproponowanie sposobów gromadzenia i wykorzystywania wód opadowych w elastycznych systemach rozproszonych, dostępnych nie tylko dla każdego gospodarstwa domowego, ale także firm i zarządców budynków, dróg itp. Ponadto celem szkolenia będzie przedstawienie powiązań rocznego cyklu opadowego z trendami długofalowymi i możliwościami wpływania na ograniczanie ryzyka powodzi i zmniejszania sutków suszy w oparciu o zmiany zagospodarowania terenu oraz mikroinwestycje funkcjonujące w obszarze filozofii "zero waste".</t>
  </si>
  <si>
    <t>System retencji rozproszonej jako element gospodarowania wodą</t>
  </si>
  <si>
    <t>Producenci rolni, doradcy rolniczy, pracownicy jednostek doradztwa rolniczego, mieszkańcy obszarów wiejskich oraz osoby zainteresowane tematem.</t>
  </si>
  <si>
    <t>1                                            1                                                500</t>
  </si>
  <si>
    <t xml:space="preserve">broszura
e-broszura
liczba egzemplarzy </t>
  </si>
  <si>
    <t xml:space="preserve">Celem wydania broszury oraz e-broszury  jest ułatwianie transferu wiedzy i innowacji w rolnictwie. Możliwe będzie upowszechnianie dobrych praktyk rolniczych: obecności w płodozmianie roślin strączkowych na przykładzie soi, pogłębienie i podniesienie wiedzy na temat jej dobroczynnego oddziaływania na żyzność i urodzajność gleb oraz wskazanie możliwości rozwiązywania problemów obecnie występujących w uprawie tej rośliny, a także transfer wiedzy pomiędzy nauką a praktyką. </t>
  </si>
  <si>
    <t>Soja - ważne wskazówki nowoczesnej uprawy</t>
  </si>
  <si>
    <t>Rolnicy, doradcy rolni, mieszkańcy obszarów wiejskich oraz osoby zainteresowane tematem.</t>
  </si>
  <si>
    <t xml:space="preserve">e-broszura </t>
  </si>
  <si>
    <t>e-broszura</t>
  </si>
  <si>
    <t>Głównym celem opracowania e-broszury  jest przedstawienie innowacyjnych środków i sposobów polepszających bezpieczeństwo i komfort pracy rolników. Omówione zostaną nowatorskie rozwiązania proponowane przez producentów sprzętu rolniczego (pojazdów, maszyn, urządzeń), a także rozwiązania, które rolnik może wdrożyć we własnym zakresie w gospodarstwie. Zaproponowane zostaną także zasady bezpiecznej eksploatacji sprzętu rolniczego.</t>
  </si>
  <si>
    <t xml:space="preserve">Nowoczesne rozwiązania zwiększające bezpieczeństwo i komfort pracy rolników </t>
  </si>
  <si>
    <t>1 
1
 500</t>
  </si>
  <si>
    <t>broszura, e-broszura</t>
  </si>
  <si>
    <t xml:space="preserve">Głównym celem i założeniem broszury, e-broszury jest upowszechnianie dobrych praktyk i wyzwań środowiskowych wynikających z Wspólnej Polityki Rolnej dotyczących wprowadzanych Dyrektyw środowiskowych tj.: Programu azotanowego, Dyrektywy NEC i BAT oraz zapobiegania emisji fosforu. Zarządzanie ryzykiem w rolnictwie oraz wspieranie transferu wiedzy i innowacji w rolnictwie odbędzie się poprzez wydanie broszury. </t>
  </si>
  <si>
    <t>Innowacyjne rozwiązania techniczne zapobiegające zmianom klimatu - racjonalne gospodarowanie wodą w gospodarstwie rolnym i ograniczanie strat azotu w produkcji rolniczej</t>
  </si>
  <si>
    <t xml:space="preserve"> Mieszkańcy województwa opolskiego –  rolnicy i producenci rolni, doradcy rolniczy, pracownicy jednostek doradztwa rolniczego, przedstawiciele samorządów i nauki, laureaci konkursów.</t>
  </si>
  <si>
    <t>1
60
2
13</t>
  </si>
  <si>
    <t>Głównym celem zadania będzie rozwój wiedzy i świadomości rolników na temat produkcji rolnej, która w coraz większym stopniu musi uwzględniać działania prośrodowiskowe.Ochrona środowiska to podjęcie lub zaniechanie działań umożliwiających zachowanie lub przywracanie równowagi przyrodniczej i polega na racjonalnym kształtowaniu środowiska zgodnie z zasadą zrównoważonego rozwoju, przeciwdziałaniu zanieczyszczeniom, przywracaniu elementów przyrodniczych do stanu właściwego. Wdrażanie innowacyjnych działań związanych z ochroną środowiska:( wykorzystanie źródeł odnawialnych do produkcji energii w kierunku ochrony powietrza, gleb i wód, kształtowania krajobrazu, zapobiegania zmianom klimatu oraz ochrony zdrowia ludzi i zwierząt).</t>
  </si>
  <si>
    <t>Ochrona środowiska naturalnego na obszarach wiejskich.</t>
  </si>
  <si>
    <t xml:space="preserve"> Mieszkańcy województwa opolskiego – doradcy rolniczy, pracownicy jednostek doradztwa rolniczego, rolnicy ekologiczni i konwencjonalni zainteresowani przetwórstwem.</t>
  </si>
  <si>
    <t>1
40</t>
  </si>
  <si>
    <t>wyjazd studyjny 3 dniowy</t>
  </si>
  <si>
    <t xml:space="preserve">Celem operacji będzie przeszkolenie  uczestników  podczas 3 dniowego wyjazdu studyjnego z zakresu rolnictwa ekologicznego pn; Możliwości zwiększenia dochodowości gospodarstw ekologicznych - przetwórstwo produktów roślinnych i zwierzęcych". Tworzenie wspólnych struktur handlowych oraz powiązań organizacyjnych producentów żywności ekologicznej kierowanej do konsumentów. Powzięcie wiedzy praktycznej w zakresie innowacyjnych rozwiązań w produkcji ekologicznej żywności, nowatorskich  rozwiązań wpłynie na podwyższenie wiedzy i korzyści płynących z przetwórstwa produktów ekologicznych.   Przedstawione rozwiązania będą inspiracją dla uczestników wyjazdu do zawiązania partnerstw w ramach działania Współpraca.
</t>
  </si>
  <si>
    <t>"Szkolenie wyjazdowe z zakresu rolnictwa ekologicznego pn; Możliwości zwiększenia dochodowości gospodarstw ekologicznych - przetwórstwo produktów roślinnych i zwierzęcych"</t>
  </si>
  <si>
    <t>Doradcy rolniczy, pracownicy jednostek doradztwa rolniczego, rolnicy, samorządowcy, mieszkańcy województwa opolskiego.</t>
  </si>
  <si>
    <t xml:space="preserve">   11 
   11  x20 osób= 220 osób </t>
  </si>
  <si>
    <t>szkolenie w każdym powiecie województwa opolskiego
                                                 liczba uczestników</t>
  </si>
  <si>
    <t>11 szkoleń w każdym powiecie województwa opolskiego</t>
  </si>
  <si>
    <t>Przedsięwzięcie w ramach edukacji z zakresu OZE dla rolników w 11 powiatach województwa opolskiego. Celem operacji jest  zapoznanie uczestników z  innowacyjnymi  rozwiązaniami w  zastosowaniu urządzeń konwencjonalnych oraz oze do poboru ciepła i energii elektrycznej. Zdobyta wiedza przez uczestników szkolenia  przyczyni się do  obniżenia kosztów związanych z zużyciem energii w gospodarstwie rolnym, a także skutkować będzie zmniejszeniem oddziaływania gospodarstw rolnych na zmiany klimatu.</t>
  </si>
  <si>
    <t>Szkolenie z zakresu wiedzy na temat innowacyjnych rozwiązań poboru ciepła i energii elektrycznej  konwencjonalnych oraz oze.</t>
  </si>
  <si>
    <t xml:space="preserve">Producenci rolni, spółki i spółdzielnie produkcyjne prowadzące produkcję roślinną na terenie województwa opolskiego i województw ościennych oraz osób zainteresowanych. </t>
  </si>
  <si>
    <t>1
450
1</t>
  </si>
  <si>
    <t xml:space="preserve">publikacja
liczba egzemplarzy
wersja online </t>
  </si>
  <si>
    <t xml:space="preserve">Celem napisania przewodnika po polu doświadczalnym jest ułatwianie transferu wiedzy i innowacji w rolnictwie. Przewodnik po polu doświadczalnym, w którym będą zapisane wszystkie informacje dotyczące doświadczeń znajdujących się na polu doświadczalnym OODR w Łosiowie, zarówno ścisłych jak i łanowych. Doświadczenia ścisłe (Porejestrowe Doświadczalnictwo Odmianowe), w których badane są nowe odmiany roślin (pszenica, rzepak, żyto, pszenżyto, jęczmień, soja). Celem tych doświadczeń jest stworzenie listy odmian najlepszych do siewu w woj. Opolskim. Celem doświadczeń łanowych jest porównanie zastosowanych środków ochrony roślin, nawozów mineralnych, biostymulatorów i nawozów dolistnych różnych firm chemicznych. Łączna ilość doświadczeń zajmuje 21 ha - 10 doświadczeń ścisłych (PDO) i 18 łanowych. Przewodnik po polu doświadczalnym będzie zawierał spis wszystkich zasianych odmian, zastosowanych nawozów oraz wszelkich zabiegów ochrony roślin, które były zastosowane od początku wegetacji roślin. Producent rolny, nie tylko skorzysta z przewodnika, ale będzie mógł do niego wrócić w każdej chwili, gdy pojawią się wątpliwości odnośnie prawidłowej agrotechniki oraz doboru odpowiedniej odmiany do siewu. Przewodnik po polu doświadczalnym posłuży również rolnikom na "warsztatach polowych" organizowanych przez OODR w czerwcu oraz szkoleniach organizowanych przez OODR w Łosiowie ( Dzień Soi, Dzień Kukurydzy, itd.). </t>
  </si>
  <si>
    <t>Przewodnik po polu doświadczalnym OODR w Łosiowie 2020</t>
  </si>
  <si>
    <t xml:space="preserve">Producenci i hodowcy trzody chlewnej z województwa opolskiego, doradcy rolniczy,  pracownicy jednostek doradztwa rolniczego oraz  osoby zainteresowane hodowlą trzody chlewnej. </t>
  </si>
  <si>
    <t>1
1
250</t>
  </si>
  <si>
    <t xml:space="preserve">Głównym celem operacji będzie pozyskanie wiedzy i informacji poprzez broszurę oraz e-broszurę , która umożliwi producentom trzody chlewnej rozwiązywanie problemów obecnie występujących w produkcji. W produkcji zwierzęcej każdy rok na rynku trzody jest niepewny i nie ma jednej recepty na to jak odnieść sukces. Każdy popełniony błąd np. zły dobór ras, źle zbilansowane dawki żywieniowe, czy przeoczenie symptomów choroby, powoduje podwyższenie kosztów produkcji co może skutkować obniżeniem ekonomiczności gospodarstwa. Broszura, e-broszura umożliwi również przedstawicielom nauki i instytucji przedstawienie problemów z jakimi na co dzień zmagają się producenci i zaproponowanie im nowych, innowacyjnych rozwiązań, które mają na celu poprawę opłacalności hodowli. </t>
  </si>
  <si>
    <t>Chów i hodowla trzody chlewnej – innowacyjne gospodarstwo produkcyjne</t>
  </si>
  <si>
    <t xml:space="preserve">Hodowcy bydła mlecznego, rolnicy indywidualni działający na terenie województwa opolskiego, doradcy rolniczy, pracownicy jednostek doradztwa rolniczego, spółdzielnie mleczarskie, osoby zainteresowane hodowlą bydła mlecznego. </t>
  </si>
  <si>
    <t>1 
1 
250</t>
  </si>
  <si>
    <t xml:space="preserve">Celem operacji jest wydanie broszury oraz e-broszury w których będzie poruszenie  wielu aktualnych kwestii istotnych w hodowli bydła mlecznego, rozwiązywanie problemów obecnie występujących w hodowli oraz efektywny rozwój mleczarstwa na terenie naszego kraju. Specjaliści w dziedzinie zootechniki przedstawiają najnowsze osiągnięcia w hodowli bydła mlecznego, wyniki badań, metody rozrodu oraz innowacje technologiczne stosowane w sektorze mleczarskim. </t>
  </si>
  <si>
    <t>Nowoczesna produkcja mleka</t>
  </si>
  <si>
    <t>Producenci rolni, spółki i spółdzielnie produkcyjne prowadzące produkcję roślinną na terenie województwa opolskiego i województw ościennych oraz osób zainteresowanych, a także firmy nasienne, chemiczne i nawozowe współpracujące z Opolskim Ośrodkiem Doradztwa Rolniczego w Łosiowie.</t>
  </si>
  <si>
    <t>1
300</t>
  </si>
  <si>
    <t>publikacja
liczba egzemplarzy</t>
  </si>
  <si>
    <t>Celem napisania wyników doświadczeń terenowych jest ułatwianie transferu wiedzy i innowacji w rolnictwie. Wyniki doświadczeń terenowych, w których będą zapisane wszystkie informacje dotyczące doświadczeń znajdujących się na polu doświadczalnym OODR w Łosiowie, zarówno ścisłych jak i łanowych oraz plonowania i jakości ziarna. Doświadczenia ścisłe (Porejestrowe Doświadczalnictwo Odmianowe), w których badane są nowe odmiany roślin (pszenica, rzepak, żyto, pszenżyto, jęczmień, soja). Celem tych doświadczeń jest stworzenie listy odmian najlepszych do siewu w woj. Opolskim. Celem doświadczeń łanowych jest porównanie zastosowanych środków ochrony roślin, nawozów mineralnych, biostymulatorów i nawozów dolistnych różnych firm chemicznych. Łączna ilość doświadczeń zajmuje 21 ha - 10 doświadczeń ścisłych (PDO) i 16 łanowych. Wyniki doświadczeń terenowych będą zawierały spis wszystkich zasianych odmian, zastosowanych nawozów oraz wszelkich zabiegów ochrony roślin, które były zastosowane od początku wegetacji roślin. Producent rolny, nie tylko skorzysta z wyników, ale będzie mógł do nich wrócić w każdej chwili, gdy pojawią się wątpliwości odnośnie prawidłowej agrotechniki oraz doboru odpowiedniej odmiany do siewu.</t>
  </si>
  <si>
    <t>Wyniki doświadczeń terenowych za rok 2019</t>
  </si>
  <si>
    <t xml:space="preserve">3
51
</t>
  </si>
  <si>
    <t xml:space="preserve">Celem operacji jest powołanie zespołów tematycznych na terenie Opolszczyzny do podejmowania działań prowadzących do wdrażania innowacji w rolnictwie m.in. poprzez identyfikację potrzeb i problemów wymagających nowatorskich rozwiązań, a także obszarów wymagających przeprowadzenia badań czy zagadnień, którymi mogą zajmować się w przyszłości Grupy Operacyjne EPI. </t>
  </si>
  <si>
    <t>Opolskie zespoły tematyczne ds. innowacji w rolnictwie</t>
  </si>
  <si>
    <t xml:space="preserve">IV </t>
  </si>
  <si>
    <t>Rolnicy, właściciele gospodarstw agroturystycznych oraz obiektów restauracyjno hotelarskich z terenów wiejskich woj. opolskiego, , członkowie stowarzyszeń oraz lokalnych grup działania, przedstawiciele JST z terenów woj. opolskiego, doradcy rolniczy, osoby zainteresowane tematem.</t>
  </si>
  <si>
    <t>3
1
25
 2</t>
  </si>
  <si>
    <t xml:space="preserve">film
webinarium 
 liczba uczestników
sktypty 
</t>
  </si>
  <si>
    <t xml:space="preserve">filmy, webinarium, skrypty </t>
  </si>
  <si>
    <t xml:space="preserve">Celem operacji jest aktywizacja mieszkańców wsi na rzecz podejmowania inicjatyw w zakresie rozwoju obszarów wiejskich, w tym kreowania miejsc pracy na terenach wiejskich, prowadzących do dywersyfikacji dochodów gospodarstw rolnych. Operacja  polega na zaproponowaniu zmian w oferowanych produktach turystycznych, kreowaniu nowych produktów oraz wdrażaniu lepszych rozwiązań w procesach obsługi klientów i zachęcenia do odwiedzania danego regionu. </t>
  </si>
  <si>
    <t xml:space="preserve">Innowacyjne elementy oferty turystycznej  jako narzędzie rozwoju Opolszczyzny </t>
  </si>
  <si>
    <t>Mieszkańcy obszarów wiejskich, rolnicy, właściciele gospodarstw agroturystycznych i zagród edukacyjnych, przedstawiciele podmiotów doradczych , przedstawiciele lokalnych władz, osoby zainteresowane tematem.</t>
  </si>
  <si>
    <t>1 
1</t>
  </si>
  <si>
    <t>Film instruktażowy   dostępny online
Skrypt online</t>
  </si>
  <si>
    <t>Film instruktażowy  dostępny online
Skrypt online</t>
  </si>
  <si>
    <t xml:space="preserve">Celem operacji jest pobudzenie  świadomości mieszkańców wiejskich na temat możliwości wszechstronnego wykorzystywania surowców zielarskich oraz pozyskiwania nowych źródeł dochodu poprzez innowacyjne podejście do zakorzenionych w tradycji metod leczenia terapiami roślinnymi.  </t>
  </si>
  <si>
    <t xml:space="preserve"> Terapie roślinne w profilaktyce zdrowotnej- szansą na innowacyjne wykorzystywanie surowców zielarskich</t>
  </si>
  <si>
    <t xml:space="preserve">Mieszkańcy obszarów wiejskich, rolnicy, właściciele gospodarstw agroturystycznych i zagród edukacyjnych, przedstawiciele podmiotów doradczych. </t>
  </si>
  <si>
    <t xml:space="preserve">1
1                                20        </t>
  </si>
  <si>
    <t>szkolenie online,
film instruktażowy - transmisja online,
liczba uczestników</t>
  </si>
  <si>
    <t xml:space="preserve">szkolenie online
film instruktażowy - transmisja online           </t>
  </si>
  <si>
    <t xml:space="preserve">Celem szkolenia jest wspieranie rozwoju innowacyjnej przedsiębiorczości na obszarach wiejskich Opolszczyzny. Zapoznanie drobnych przetwórców (tj. farmerów, gospodyń, osób prowadzących gospodarstwa agroturystyczne) oraz sympatyków serowarstwa z technologią i specyfiką produkcji serów podpuszczkowych dojrzewających oraz możliwościami wprowadzania do obrotu regionalnej żywności wysokiej jakości. </t>
  </si>
  <si>
    <t xml:space="preserve">Produkcja serów podpuszczkowych dojrzewających w warunkach małej serowarni rzemieślniczej 
</t>
  </si>
  <si>
    <t>1
50</t>
  </si>
  <si>
    <t>konferencja
liczba uczestników</t>
  </si>
  <si>
    <t xml:space="preserve">Celem operacji jest przedstawienie innowacyjnych rozwiązań przez osoby zarejestrowane w bazie Partnerów SIR.   Aktywne tworzenie sieci kontaktów, ich wzajemne sieciowanie, dzięki którym może nawiązać się współpraca  przyczyniająca się do rozwoju polskiego rolnictwa i będąca przez to dobrą praktyką. Ułatwienie wymiany wiedzy, doświadczeń oraz dobrych praktyk w zakresie realizowania przyszłych projektów mających przyczynić się do podniesienia poziomu innowacyjności w sektorze rolno-spożywczym. Podczas konferencji przedstawione zostaną informacje o działaniu „Współpraca” oraz zasadach tworzenia Grup Operacyjnych EPI. Operacja będzie doskonałą okazją  aktywizowania uczestników do tworzenia wielopodmiotowych partnerstw mających na celu wdrażanie innowacyjnych rozwiązań w rolnictwie i na obszarach wiejskich. </t>
  </si>
  <si>
    <t>Sieciowanie Partnerów SIR województwa opolskiego</t>
  </si>
  <si>
    <t xml:space="preserve">I </t>
  </si>
  <si>
    <t>Mieszkańcy obszarów wiejskich, rolnicy, właściciele gospodarstw agroturystycznych i zagród edukacyjnych, przedstawiciele podmiotów doradczych przedstawiciele ośrodków pomocy społecznej oraz ośrodka wsparcia ekonomii społecznej, przedstawiciele lokalnych władz.</t>
  </si>
  <si>
    <t>seminarium,
liczba uczestników</t>
  </si>
  <si>
    <t>Celem operacji jest propagowanie idei rolnictwa społecznego, w tym  propagowanie pomysłu usług opiekuńczych na obszarach wiejskich, tworzenia gospodarstw opiekuńczych, a także zachęcenie do edukacji w gospodarstwie rolnym  na obszarze województwa opolskiego. Seminarium podniesie poziom wiedzy uczestników, w zakresie innowacyjnych rozwiązań dotyczących rolnictwa społecznego, umożliwi budowanie sieci kontaktów pomiędzy rolnikami, mieszkańcami obszarów wiejskich, doradcami oraz przedstawicielami innych instytucji mających wpływ na rozwój obszarów wiejskich.</t>
  </si>
  <si>
    <t>Wiejskie usługi opiekuńcze – innowacyjna forma przedsiębiorczości</t>
  </si>
  <si>
    <t>Przedsiębiorcy, rolnicy, osoby z branży rolniczej – winiarzy, przedstawiciele podmiotów doradczych, przedstawiciele świata nauki. Grupę docelową stanowić będą ww. przedstawiciele prowadzący działalność na terenie województwa opolskiego, znający specyfikę oraz problemy terenu, producenci zainteresowani innowacjami rolniczymi i obszarów wiejskich oraz tworzeniem sieci na rzecz innowacji w rolnictwie i na obszarach wiejskich na terenie województwa.</t>
  </si>
  <si>
    <t xml:space="preserve">          szkolenie z warsztatami                      </t>
  </si>
  <si>
    <t>Celem szkolenia będzie poszerzenie wiedzy ze wskazaniem nowych rozwiązań w uprawie winorośli w polskich warunkach klimatycznych.</t>
  </si>
  <si>
    <t>Innowacje w uprawie, technice i pielęgnacji winorośli. Aspekty prawno-ekonomiczne działalności prowadzenia winnicy w województwie opolskim.</t>
  </si>
  <si>
    <t>q</t>
  </si>
  <si>
    <t>ul. Suszyckich 9, 
36-040 Boguchwała</t>
  </si>
  <si>
    <t>Podkarpacki Ośrodek Doradztwa Rolniczego z siedzibą w Boguchwale</t>
  </si>
  <si>
    <t>42               3 360</t>
  </si>
  <si>
    <t xml:space="preserve">Spotkanie                   Ilość uczestników      </t>
  </si>
  <si>
    <t xml:space="preserve">Celem operacji jest nawiązanie  współpracy oraz stworzenie sieci kontaktów miedzy lokalnym społeczeństwem a instytucjami i urzędami, w zakresie gospodarki wodnej na obszarach wiejskich ze szczególnym uwzględnieniem rolnictwa.  Przedmiotem operacji jest powołanie Lokalnego Partnerstwa ds. Wody, obejmującego swym zasięgiem powiaty z województwa podkarpackiego ,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 analiza problemów oraz potencjalnych możliwości ich rozwiązania, upowszechnianie dobrych praktyk w zakresie gospodarki wodnej i oszczędnego gospodarowania nią w rolnictwie i na obszarach wiejskich.
</t>
  </si>
  <si>
    <t xml:space="preserve">Lokalne Partnerstwo  ds. Wody (LPW) na Podkarpaciu </t>
  </si>
  <si>
    <t>rolnicy , przedstawiciele nauki, instytucje pracujące na rzecz rolnictwa, osoby zainteresowane proponowaną  tematyką</t>
  </si>
  <si>
    <t>1                      200</t>
  </si>
  <si>
    <t xml:space="preserve">1. Konferencja                2. Ilość uczestników      </t>
  </si>
  <si>
    <t xml:space="preserve">konferencja                             </t>
  </si>
  <si>
    <t xml:space="preserve">Celem operacji jest  wsparcie tworzenia  grup operacyjnych w ramach  Krótkich Łańcuchów Dostaw Żywności jako  nowego sposobu organizacji produkcji, dystrybucji i transakcji pomiędzy producentem żywności,  a ostatecznym konsumentem.   To ograniczona  liczba podmiotów gospodarczych zaangażowanych we współpracę, przynoszący lokalny rozwój gospodarczy oraz charakteryzujący się ścisłymi związkami geograficznymi i społecznymi między producentami, podmiotami zajmującymi się przetwórstwem a konsumentami.  Założone cele wpłyną na podwyższenie wiedzy potencjalnych członków grup operacyjnych, rolników, przetwórców i służby doradczej  dotyczącej wdrażania ciekawych rozwiązań w rolnictwie oraz pozyskiwania środków w ramach działania "Współpraca".  
</t>
  </si>
  <si>
    <t xml:space="preserve">„Turystyka kulinarna szansą na rozwój obszarów wiejskich" </t>
  </si>
  <si>
    <t xml:space="preserve">1                          40             </t>
  </si>
  <si>
    <t xml:space="preserve">1. wyjazd                           2. liczba uczestników   </t>
  </si>
  <si>
    <t>rolnicy , przedstawiciele nauki, instytucje pracujące na rzecz rolnictwa  , osoby zainteresowane proponowaną  tematyką</t>
  </si>
  <si>
    <t>1                       100</t>
  </si>
  <si>
    <t xml:space="preserve">Celem operacji jest wspieranie tworzenia sieci kontaktów i przyszłej współpracy  dotyczącej rolnictwa i obszarów wiejskich  w dziedzinie hodowli zwierząt z naciskiem na nowatorską hodowlę alpak w gospodarstwie i rolę alpakoterapii . Dlatego realizacja operacji  będzie okazją  do przekazu informacji w zakresie hodowli alpak dla szerokiego grona zainteresowanych , a także zachęceniem uczestników do podjęcia tego  rodzaju gałęzi produkcji. </t>
  </si>
  <si>
    <t>„Innowacyjne rozwiązania w hodowli zwierząt”</t>
  </si>
  <si>
    <t xml:space="preserve">1. wyjazd                                    2. liczba uczestników   </t>
  </si>
  <si>
    <t>II-IIV</t>
  </si>
  <si>
    <t>rolnicy prowadzący produkcję roślinną, przedstawiciele doradztwa rolniczego, przedstawiciele nauki, instytucje pracujące na rzecz rolnictwa, osoby zainteresowane proponowaną  tematyką</t>
  </si>
  <si>
    <t>1                            100</t>
  </si>
  <si>
    <t xml:space="preserve">1. Konferencja                2. Liczba uczestników      </t>
  </si>
  <si>
    <t xml:space="preserve">Celem operacji jest wsparcie tworzenia potencjalnych grup operacyjnych EPI w obszarze opracowywania  innowacyjnych rozwiązań dotyczących  nowoczesnych technologii zbioru różnych grup roślin  oraz wspieranie tworzenia sieci współpracy partnerskiej dotyczącej rolnictwa i obszarów wiejskich.   W ramach operacji zostanie zorganizowana konferencja oraz wyjazd studyjny.  Operacja ta  będzie okazją  do przekazu informacji w zakresie innowacyjnych rozwiązań  szerokiemu gronu zainteresowanych, a także zmotywuje uczestników do współpracy w zakresie tworzenia grup operacyjnych ukierunkowanych na opracowywanie i testowanie nowatorskich rozwiązań. </t>
  </si>
  <si>
    <t xml:space="preserve">„Innowacyjne rozwiązania  w uprawie roślin”  </t>
  </si>
  <si>
    <t>szkolenie wraz z  warsztatami</t>
  </si>
  <si>
    <t xml:space="preserve">Celem operacji jest inicjowanie tworzenia partnerstw jako potencjalnych grup operacyjnych, które mogą stać się beneficjentem  środków w ramach działania "Współpraca". Pozwoli zapewnić rolnikom i producentom drobnego inwentarza możliwości nawiązywania kontaktów między sobą oraz z przedstawicielami nauki i doradztwa. Ponadto ważnym elementem  jest również identyfikowanie problemów i potrzeb, a także wyznaczanie wspólnych celów co jest pierwszym krokiem do tworzenia wielopodmiotowych partnerstw na rzecz innowacji, takich jak Grupy Operacyjne EPI.  </t>
  </si>
  <si>
    <t>Sieciowanie  - narzędziem budowy partnerstw</t>
  </si>
  <si>
    <t xml:space="preserve">podmioty reprezentujące nowe rozwiązania branży rolniczej ( w tym : maszyn i sprzętu rolniczego, zwierząt hodowlanych, roślin uprawnych , sadowniczych i ogrodniczych oraz środków do produkcji, uczestnicy targów w tym min.: rolnicy, posiadacze lasów,  przedsiębiorcy, przedstawiciele instytucji naukowo-badawczych,  instytucji doradczych
</t>
  </si>
  <si>
    <t xml:space="preserve">ilość wystawców </t>
  </si>
  <si>
    <t xml:space="preserve">Celem operacji jest wspieranie tworzenia sieci współpracy partnerskiej dotyczącej rolnictwa i obszarów wiejskich wszystkich podmiotów uczestniczących w Targach innowacji  poprzez nawiązanie kontaktów pomiędzy rolnikami, posiadaczami lasu, przedsiębiorcami, doradcami, przedstawicielami jednostek naukowo- badawczych w celu promocji działania ,,Współpraca'' i stworzenia warunków do tworzenia grup EPI.  Obecność na targach podmiotów zajmujących się różnymi branżami tj. sprzedażą sprzętu rolniczego, środków do produkcji rolniczej, przedstawicieli instytucji naukowych, specjalistów działów technologicznych PODR ,  producentów rolnych  pozwoli na zidentyfikowanie obszarów tematycznych , które wymagają wsparcia.    Zapoznanie się z  potrzebami rolnictwa podkarpackiego pozwoli na odpowiednie dobranie potencjalnych członków grupy  operacyjnej , nawiązanie z nimi kontaktów  aby  mogli w przyszłości aplikować do działania ,, Współpraca'' w celu wdrażania innowacyjnych rozwiązań.  Dlatego zorganizowanie Targów innowacji będzie instrumentem do zidentyfikowania obszarów tematycznych oraz potencjalnych członków grupy operacyjnej.  </t>
  </si>
  <si>
    <t xml:space="preserve">Targi innowacji </t>
  </si>
  <si>
    <t xml:space="preserve"> IV</t>
  </si>
  <si>
    <t>producenci ziemniaka lub zamierzający podjąć taką produkcję w celu zwiększenia rentowności swoich gospodarstw rolnych, pracownicy PODR ,  producenci mogący być prekursorami technik nawodnieniowych w województwie  podkarpackim zdolni dać pozytywny przykład w zakresie gospodarowania wodą, inne podmioty zainteresowane tematyką</t>
  </si>
  <si>
    <t>Liczba wideokonferencji
Liczba uczestników wideokonferencji</t>
  </si>
  <si>
    <t xml:space="preserve">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wideokonferencji będzie miało charakter innowacyjno-edukacyjny. Zdobyta wiedza pozwoli na transfer wiedzy w zakresie dobrych praktyk wdrażania innowacji w rolnictwie i na obszarach wiejskich oraz promowania innowacyjnych technologii uprawy ziemniaka w województwie podkarpackim . </t>
  </si>
  <si>
    <t xml:space="preserve">Nowoczesna i bezpieczna produkcja ziemniaka w województwie podkarpackim </t>
  </si>
  <si>
    <t xml:space="preserve">Konkurs Najlepsze  gospodarstwo ekologiczne </t>
  </si>
  <si>
    <t>katalog - druk i opracowanie</t>
  </si>
  <si>
    <t xml:space="preserve">rolnicy, przedstawiciele doradztwa rolniczego, przedstawiciele nauki, administracja rządowa i samorządowa,  instytucje pracujące na rzecz rolnictwa  ekologicznego </t>
  </si>
  <si>
    <t>konferencja ( 1 konferencja w trybie stacjonarnym, 1 wideo konferencja )</t>
  </si>
  <si>
    <t xml:space="preserve">Celem operacji jest promocja dobrych praktyk w rolnictwie ekologicznym, innowacyjnych rozwiązań wdrażanych w ekologicznych gospodarstwach rolnych. Podczas konferencji zaprezentowane zostaną przykłady dobrych praktyk w  gospodarstwach rolnych oraz możliwości rozwoju sektora rolnictwa ekologicznego w Polsce. W ramach operacji zostanie opracowany   i wydany 1 katalog poświęcony najnowszym a zarazem innowacyjnym rozwiązaniom w dziedzinie ekologicznej technologii produkcji rolniczej co będzie miało znaczący wpływ  na rozwój gospodarstw ekologicznych w szczególności na efektywność ich funkcjonowania. Organizowany w ramach operacji Konkurs "Najlepsze Gospodarstwo Ekologiczne" będzie uhonorowaniem najlepszych gospodarstw, które upowszechniają  ekologiczne metody produkcji rolnej, a  także propagują poprzez swoją działalność innowacyjne i prośrodowiskowe rozwiązania. "Konkurs Najlepszy Doradca Ekologiczny" wpłynie na popularyzację i promowanie osiągnieć doradców w zakresie innowacji dotyczących rolnictwa ekologicznego".   Operacja przyczyni się do zacieśnienia współpracy pomiędzy uczestnikami, a także umożliwi wymianę wiedzy i doświadczeń. </t>
  </si>
  <si>
    <t>spotkania ( 3 spotkania stacjonarne oraz 2 spotkanie online)</t>
  </si>
  <si>
    <t xml:space="preserve">II-III </t>
  </si>
  <si>
    <t xml:space="preserve">uczestnicy  wystawy w tym :. rolnicy , 
właścicieli lasów, przedsiębiorcy 
  przedstawiciele jednostek naukowo-badawczych,
 podmioty reprezentujące nowe rozwiązania branży rolniczej ( w tym : maszyn i sprzętu rolniczego roślin uprawnych , sadowniczych i ogrodniczych oraz środków do produkcji, </t>
  </si>
  <si>
    <t>30
2
6
242</t>
  </si>
  <si>
    <t>1.  ilość wystawców  
2. ilość pokazów 
3. ilość godzin emisji   
4.  - ilość osób na wideo konferencji</t>
  </si>
  <si>
    <t xml:space="preserve">wystawa </t>
  </si>
  <si>
    <t xml:space="preserve">Celem operacji  jest  ułatwianie tworzenia oraz funkcjonowania sieci kontaktów pomiędzy podkarpackimi rolnikami, podmiotami doradczymi, jednostkami naukowymi, przedsiębiorcami sektora rolno-spożywczego oraz pozostałymi podmiotami zainteresowanymi wdrażaniem innowacji w rolnictwie i na obszarach wiejskich oraz ułatwianie wymiany wiedzy fachowej oraz dobrych praktyk w zakresie wdrażania innowacji . 
 Ponadto celem operacji jest  przekazanie i upowszechnienie   informacji o najnowszych rozwiązaniach  stosowanych  w produkcji roślinnej  i zwierzęcej pod kontem technologicznym, organizacyjnym i marketingowym. Obecność na wystawie podmiotów zajmujących się różnymi branżami tj. sprzedażą sprzętu rolniczego, środków do produkcji rolniczej, przedstawicieli instytucji naukowych, specjalistów działów technologicznych PODR ,  producentów rolnych  pozwoli na zidentyfikowanie obszarów tematycznych , które wymagają wsparcia.   Dlatego zorganizowanie  ,, Wirtualnego dnia pola'' będzie instrumentem do  nawiązania  kontaktów  pomiędzy poszczególnymi podmiotami. Wprowadzone rozwiązania pozwolą na współpracę z rolnikami, dokształcanie, przekazanie najnowszej wiedzy, transfer innowacji za pośrednictwem Internetu. Operacja  tego typu ma również na celu promowanie korzystania z narzędzi teleinformatycznych w codziennej komunikacji oraz kształtowanie postaw proinnowacyjnych. Będzie to możliwe dzięki emisjionowanej na żywo relacji za pomocą zakupionych licencji  i  wynajętego ekranu LED .  Ponadto w ramach realizowanej operacji  zostanie  stworzone studio nagrań  w celu przeprowadzenia konferencji oraz  wywiadów emitowanych podczas  Wirtualnego Dnia Pola. . Będzie to przedsięwzięcie bardzo korzystne w dobie istniejącej  sytuacji i będzie wykorzystywane do wielu innych operacji związanych z przekazem wiedzy oraz nawiązywania kontaktów. 
</t>
  </si>
  <si>
    <t xml:space="preserve">Wirtualny Dzień Pola </t>
  </si>
  <si>
    <t xml:space="preserve">II-IV </t>
  </si>
  <si>
    <t xml:space="preserve">
uczestnicy e-bazarku 
 1. Producenci rolni.
2. Przetwórcy artykułów rolno- spożywczych.
3.  Przedsiębiorcy.
 4.  Liderzy środowisk lokalnych oferujący produkty rolnicze .
</t>
  </si>
  <si>
    <t xml:space="preserve">1.  - 447 szt.
2. -  7 szt.
3. - 7 szt.
4. - 10 szt.
5. -  1000
</t>
  </si>
  <si>
    <t xml:space="preserve">1. reklama w radio 
2. reklama w TV
3. Reklama na nośniku multimedialnym 
4. reklama na bilbordzie 
5. liczba zarejestrowanych uczestników  
</t>
  </si>
  <si>
    <t xml:space="preserve">1. reklama w radio 
2. reklama w TV
3. Reklama na nośniku multimedialnym 
4. reklama na bilbordzie 
5. baza kontaktów
</t>
  </si>
  <si>
    <t>Celem operacja jest tworzenie  bezpośredniej sieci kontaktów pomiędzy podkarpackimi rolnikami, wytwórcami żywności  oraz osobami i instytucjami oferującymi usługi na rzecz rolnictwa. Ponadto celem jest również   popularyzacja proinnowacyjnych postaw w sferze rolnictwa i produkcji żywności, dotyczących m.in. skracania łańcuchów dostaw.   Instrumentem powodującym tworzenie sieci kontaktów  jest utworzona ogólnodostępna  baza rolników oferujących swoje produkty, przyczyniająca się do ich sieciowania, która  z pośród  zarejestrowanych  rolników pozwoli odnaleźć potencjalnych partnerów SIR, pozwoli  na wyłonienie stosowanych przez nich innowacyjnych rozwiązań; rolnicy innowatorzy staną się   inspiracją dla innych. Odpowiednio rozbudowana platforma internetowa  umożliwi poprzez dostępne funkcje   tworzenie powiązań pomiędzy podmiotami zainteresowanymi wdrażaniem innowacji w rolnictwie i na obszarach wiejskich.  Zwiększy zasięg oddziaływania pomiędzy poszczególnymi podmiotami uczestniczącymi w rynku w szczególności rolników, którzy stanowią jeszcze niewielki odsetek w sieci innowacji, a są podstawowym elementem w produkcji żywności.  Poprawa  funkcjonalności platformy o dodatkowe opcje pozwoli na prostą   komunikację pomiędzy nimi.   Pozwoli na sieciowanie  partnerów i  łączenie ich wspólnych interesów jakimi jest stosowanie innowacji w rolnictwie.  Natomiast  promocja  platformy internetowej prezentującej  produkty i artykuły   rolnicze  tj. artykuły  spożywcze  wytworzone w gospodarstwach (przetworzone i  nieprzetworzone) , zwierzęta  żywe, rośliny, płody rolne, sprzęt rolniczy  oraz usługi,  spowoduje nawiązanie  kontaktów pomiędzy  wszystkimi ogniwami występującymi w rynku.</t>
  </si>
  <si>
    <t xml:space="preserve">Podkarpacki E-Bazarek </t>
  </si>
  <si>
    <t xml:space="preserve"> 1. Rolnicy. 
2. Przedsiębiorcy, przedstawiciele:  instytucji naukowych, instytucji rolniczych i około rolniczych, pracownicy wdrażający fundusze pomocowe,   liderzy środowisk lokalnych wspierający lub  wdrażający innowacje na obszarach wiejskich. 
3. Pracownicy doradztwa rolniczego</t>
  </si>
  <si>
    <t xml:space="preserve">1                       300                                                                                </t>
  </si>
  <si>
    <t>Celem operacji jest  wspieranie  innowacji w rolnictwie, produkcji żywności, leśnictwie i na obszarach wiejskich poprzez podniesienie wiedzy  uczestników w zakresie wykorzystania i zastosowania produktów, których głównym składnikiem jest mleko i mód. Poruszana tematyka  podczas konferencji na temat mleka i miodu spowoduje podniesienia świadomości na temat walorów prozdrowotnych,  ich zastosowania w różnych gałęziach przemysłu ( np. kosmetologii) oraz różnych sposobów ich dystrybucji (np. poprzez zastosowanie skróconego łańcucha dostaw).</t>
  </si>
  <si>
    <t xml:space="preserve"> ,,Życie mlekiem i miodem płynące"  </t>
  </si>
  <si>
    <t>Szepietowo Wawrzyńce 64       18-210 Szepietowo</t>
  </si>
  <si>
    <t>Podlaski Ośrodek Doradztwa Rolniczego     w Szepietowie</t>
  </si>
  <si>
    <t>Grupę docelową będą stanowili mieszkańcy obszarów wiejskich, rolnicy, przedstawiciele instytucji, przedstawiciele podmiotów świadczących usługi doradcze i inne osoby zainteresowane tematyką</t>
  </si>
  <si>
    <t xml:space="preserve">Celem operacji jest zwiększenie świadomości producentów i przedsiębiorców rolnych w zakresie korzyści jakie niesie ze sobą wdrażanie innowacyjnych rozwiązań i współpracy między nauką i praktyką. Operacja zakłada zaprezentowanie przykładów dobrych praktyk gospodarstw rolnych i agroprzedsiębiorstw, którzy prezentują osiągnięcia technologiczne oraz posiadają  wysokie wyniki ekonomiczne przy umiejętnym wykorzystaniu  funduszy unijnych oraz przy współpracy z doradztwem i nauką. Operacja ma na celu prezentację praktycznych rozwiązań w rolnictwie oraz wsparcie transferu wiedzy i innowacji na obszarach wiejskich.  </t>
  </si>
  <si>
    <t xml:space="preserve"> Zrównoważony rozwój jako główny czynnik wpływający na postęp gospodarstw rolnych i agroprzedsiębiorstw - prezentacja przykładów</t>
  </si>
  <si>
    <t>III/IV</t>
  </si>
  <si>
    <t>Grupę docelową będą stanowili mieszkańcy obszarów wiejskich, rolnicy,  przedstawiciele podmiotów świadczących usługi doradcze</t>
  </si>
  <si>
    <t>webinar</t>
  </si>
  <si>
    <t xml:space="preserve">Celem operacji jest informowanie rolników prowadzących pozarolniczą działalność w zakresie  wytwarzania zdrowej żywności i  produktów „hand made” o innowacjach w sprzedaży i komunikacji z potencjalnymi klientami. Założeniem działania jest wspieranie organizacji łańcucha żywnościowego i wprowadzanie do obrotu pełnowartościowych produktów rolnych, które pośrednio mogą doprowadzić do poprawy sytuacji materialnej małych przedsiębiorstw rolnych oraz do ułatwienia zarządzania ryzykiem w rolnictwie. Uczestnicy zdobędą wiedzę teoretyczną i praktyczną na temat social mediów, innowacyjnych urządzeń i sposobów ich wykorzystania w skracaniu łańcucha żywnościowego. </t>
  </si>
  <si>
    <t xml:space="preserve">Nowoczesne kanały komunikacji z potencjalnym klientem w ramach krótkiego łańcucha dostaw </t>
  </si>
  <si>
    <t>II/IV</t>
  </si>
  <si>
    <t xml:space="preserve"> Grupę docelową będą stanowili mieszkańcy obszarów wiejskich, hodowcy bydła, rolnicy,  przedstawiciele podmiotów świadczących usługi doradcze</t>
  </si>
  <si>
    <t>Celem operacji jest prezentacja i wspieranie innowacji w hodowli  bydła, ze szczególnym wyróżnieniem ras wysokoproduktywnych przeznaczonych do dalszej produkcji. Zaprezentowana zostanie profilaktyka i prewencja w odchowie cieliczek  przeznaczonych na remont stada oraz reprodukcję. Ponadto przedstawione będą dobre praktyki, co wpłynie na zdobycie dodatkowej wiedzy przez hodowców w zakresie innowacji w hodowli bydła.</t>
  </si>
  <si>
    <t xml:space="preserve">Innowacje w zakresie odchowu cieląt </t>
  </si>
  <si>
    <t xml:space="preserve">Grupę docelową będą stanowili przedstawiciele i domownicy gospodarstw zajmujących się pszczelarstwem, przedstawiciele świata nauki,  przedstawiciele podmiotów świadczących usługi doradcze oraz inne osoby zainteresowane tematyką, </t>
  </si>
  <si>
    <t>Celem operacji jest stworzenie możliwości nawiązania współpracy pomiędzy potencjalnymi partnerami w celu utworzenia grupy operacyjnej z zakresu innowacyjnych rozwiązań w gospodarce pasiecznej. Przedmiotem operacji jest wyjazd studyjny związany z tematyką  innowacyjnych systemów prowadzenia gospodarki pasiecznej. W trakcie wyjazdu uczestnicy zwiedzą kultowe dla pszczelarzy miejsca nauki i wiedzy gdzie wysłuchają wykładów z zakresu nowoczesnych technik utrzymania pszczół. Uczestnicy zapoznają się również z zasadami funkcjonowania dużego zakładu produkcyjnego. Zdobycie takiej wiedzy pozwoli na uruchomienie dodatkowych działalności sprzedaży  i poprawę efektywności pasiek. Realizacja operacji ma na celu zapoznanie osób interesujących się pszczelarstwem, które mogą potencjalnie wchodzić w skład grupy operacyjnej w ramach działania Współpraca.</t>
  </si>
  <si>
    <t xml:space="preserve">Innowacyjne pszczelarstwo </t>
  </si>
  <si>
    <t xml:space="preserve">Grupę docelową będą stanowili przedstawiciele i domownicy gospodarstw zajmujących się agroturystyką,  przedstawiciele podmiotów świadczących usługi doradcze oraz inne osoby zainteresowane tematyką, </t>
  </si>
  <si>
    <t>Celem operacji jest przekazanie wiedzy praktycznej i teoretycznej na temat możliwości rozszerzenia oferty gospodarstw agroturystycznych o ogrody pokazowe, ogrody edukacyjne i ogrody terapeutyczne. Funkcje rekreacyjne, edukacyjne i terapeutyczne umożliwią dywersyfikację dochodu z działalności agroturystycznej.</t>
  </si>
  <si>
    <t>Innowacyjne formy zagospodarowania zagrody wiejskiej w agroturystyce</t>
  </si>
  <si>
    <t>liczba uczestników biorących udział w podsumowaniu konkursu</t>
  </si>
  <si>
    <t>Grupę docelową będą stanowili rolnicy, domownicy gospodarstw rolnych, właściciele gospodarstw agroturystycznych, wytwórcy produktu regionalnego,  przedstawiciele podmiotów świadczących usługi doradcze oraz inne osoby zainteresowane tematyką</t>
  </si>
  <si>
    <t xml:space="preserve">Celem operacji jest promocja innowacyjnego podejścia do agroturystyki i usług agroturystycznych. Konkurs ma za zadanie promowanie agroturystyki w woj. podlaskim, inicjowanie innowacyjnego podejścia do usług w agroturystyce oraz umożliwianie wymiany doświadczeń pomiędzy uczestnikami a także poszerzenie ich wiedzy. </t>
  </si>
  <si>
    <t>Innowacje w agroturystyce - konkurs na najlepsze gospodarstwo agroturystyczne</t>
  </si>
  <si>
    <t>Grupę docelową będą stanowili rolnicy, domownicy gospodarstw rolnych, wytwórcy produktu regionalnego,  przedstawiciele podmiotów świadczących usługi doradcze oraz inne osoby zainteresowane tematyką</t>
  </si>
  <si>
    <t xml:space="preserve">Operacja ma na celu przedstawienie i zapoznanie uczestników wyjazdu w sposób praktyczny i teoretyczny z produkcją lawendy, a dokładnie z możliwościami wykorzystania tego zioła w krótkim łańcuchu żywnościowym. Celem będzie zaprezentowanie krótkiego łańcucha, który w wybranym gospodarstwie prowadzony jest w sposób innowacyjny z wykorzystaniem wszelkich walorów lawendy. Przedstawienie krótkiego łańcucha żywnościowego poprzez wyjazd do gospodarstwa z największą uprawą lawendy w Polsce i jej przetwarzania w obrębie  tego gospodarstwa. Uczestnicy wyjazdu będą mogli poznać praktykę prowadzenia gospodarstwa oraz technologię przetwarzania. </t>
  </si>
  <si>
    <t>Wykorzystanie lawendy  w  innowacyjnym krótkim łańcuchu żywnościowym</t>
  </si>
  <si>
    <t>Celem operacji jest rozpowszechnianie wśród mieszkańców obszarów wiejskich województwa podlaskiego przetwórstwa surowców rolnych z własnego gospodarstwa na małą skalę oraz promowanie krótkich łańcuchów dostaw. Ponadto zaprezentowane będą dobre praktyki z zakresu wprowadzania na rynek żywności produkowanej przez rolników i małe przedsiębiorstwa ze szczególnym uwzględnieniem współpracy w tym zakresie</t>
  </si>
  <si>
    <t>Przetwórstwo na małą skalę szansą dla niewielkich producentów rolnych</t>
  </si>
  <si>
    <t>80</t>
  </si>
  <si>
    <t>Gala Serów - konkurs</t>
  </si>
  <si>
    <t>8 warsztatów domowych</t>
  </si>
  <si>
    <t>liczba uczestników operacji</t>
  </si>
  <si>
    <t>8 warsztatów</t>
  </si>
  <si>
    <t>Celem operacji jest podniesienie wiedzy z zakresu promocji krótkich łańcuchów dostaw żywności, nowych/ulepszonych metod produkcji sera, innowacyjnych sposobów marketingu sprzedaży produktów serowarskich wytwarzanych na poziomie gospodarstwa. Rezultatem uczestnictwa w projekcie może być powstawanie nowych producentów rolnych wytwarzających sery na poziomie gospodarstwa rolnego, które będą sprzedawane odbiorcom ostatecznym. Co za tym idzie możliwość skrócenia łańcuchów dostaw. Przedmiotem operacji są: Warsztaty serowarskie w Podlaskim Centrum Technologii Rolno-Spożywczych, warsztaty domowe oraz Gala Serów i wyjazd studyjny obejmujące zagadnienia z przetwórstwo mleka, produkcji i sprzedaży żywności pochodzenia zwierzęcego w ramach RHD bądź MLO, ulepszone receptury serów podpuszczkowych oraz wytwarzanie serów w warunkach domowych oraz sprzedaż wytworzonych produktów bezpośrednio konsumentowi finalnemu, a więc promowanie krótkich łańcuchów dostaw.</t>
  </si>
  <si>
    <t>Podlaska Akademia Serowarska edycja II</t>
  </si>
  <si>
    <t>II/III</t>
  </si>
  <si>
    <t>Grupę docelową będą stanowili rolnicy, domownicy gospodarstw rolnych, pszczelarze, wytwórcy produktu regionalnego,  przedstawiciele podmiotów świadczących usługi doradcze oraz inne osoby zainteresowane tematyką</t>
  </si>
  <si>
    <t>Celem warsztatów będzie propagowanie dobrych praktyk i innowacyjnych, rozwiązań w dziedzinie pszczelarstwa. Uczestnicy poznają gatunki roślin miododajnych, które ostatnio zostały zapomniane i są pomijane w ogrodowych aranżacjach. Coraz częściej mówi się o masowym ginięciu pszczół, gdzie jedną z przyczyn tego zjawiska jest kurcząca się z roku na rok baza pożytkowa. Warto znać rośliny pszczelarskie i sadzić je w przydomowych ogródkach, miejscach użyteczności publicznej, pasach zieleni czy nawet wzdłuż dróg publicznych. Dodatkowo uczestnicy dowiedzą się jak wygląda pasieka, zobaczą narzędzia w niej wykorzystywane oraz poznają kalendarz prac pszczelarza.</t>
  </si>
  <si>
    <t xml:space="preserve">Tradycyjne rośliny miododajne w nowoczesnej pasiece </t>
  </si>
  <si>
    <t>I/IV</t>
  </si>
  <si>
    <t>Grupę docelową będą stanowili przedstawiciele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</si>
  <si>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spotkanie tematyczne</t>
  </si>
  <si>
    <t>Celem operacji „Wsparcie dla tworzenia Lokalnych partnerstw ds. Wody” jest stworzenie pierwszej w Polsce sieci pomiędzy wszystkimi kluczowymi  Partnerami na rzecz zarządzania zasobami wody w rolnictwie i na obszarach wiejskich wybranych powiatów województwa podlaskiego. Przedstawiciele nauki opracują zasady powstawania LPW, wesprą szkolenia oraz opracują raport końcowy z działań grupy pilotażowej ze wskazaniem innowacyjnych rozwiązań pozwalających na racjonalną gospodarkę wodą w rolnictwie i na obszarach wiejskich.</t>
  </si>
  <si>
    <t>Konkurs na Najlepszego Doradcę Ekologicznego w woj. podlaskim</t>
  </si>
  <si>
    <t>liczba uczestników wyjazdu na podsumowanie etapu krajowego</t>
  </si>
  <si>
    <t>Grupę docelową będą stanowili rolnicy, przedstawiciele doradztwa rolniczego, przedstawiciele nauki, mieszkańcy obszarów wiejskich oraz instytucje pracujące na rzecz rolnictwa ekologicznego</t>
  </si>
  <si>
    <t>Konkurs na Najlepsze Gospodarstwo Ekologiczne w woj. podlaskim</t>
  </si>
  <si>
    <t xml:space="preserve">Celem operacji jest promocja dobrych praktyk  w rolnictwie ekologicznym oraz innowacyjnych rozwiązań wdrażanych w ekologicznych gospodarstwach rolnych.  Przedsięwzięcie posłuży identyfikacji i wdrażaniu proekologicznych rozwiązań w gospodarstwach rolnych oraz rozpowszechnianiu wiedzy o jakości żywności ekologicznej. Podczas seminarium zaprezentowane zostaną przykłady dobrych praktyk w  gospodarstwach rolnych oraz możliwości rozwoju sektora rolnictwa ekologicznego w Polsce i woj. podlaskim. Poprzez organizowany w ramach operacji Konkurs na "Najlepsze Gospodarstwo Ekologiczne" promowane będą rozwiązania zmierzające zarówno do wzrostu sprzedaży produktów rolnictwa ekologicznego jak też mające na celu wprowadzenie rozwiązań innowacyjnych i przyjaznych środowisku. "Konkurs Najlepszy Doradca Ekologiczny" wpłynie na popularyzację i promowanie osiągnieć doradców w zakresie innowacji dotyczących rolnictwa ekologicznego. Cała operacja przyczyni się do zacieśnienia współpracy pomiędzy uczestnikami a światem nauki. </t>
  </si>
  <si>
    <t>Konkurs na "Najlepsze Gospodarstwo Ekologiczne" i na "Najlepszego Doradcę Ekologicznego" w woj. podlaskim</t>
  </si>
  <si>
    <t>I/II/III/IV</t>
  </si>
  <si>
    <t>Grupę docelową będą stanowili producenci i przetwórcy ziemniaków lub zamierzający podjąć taką produkcję, przedstawiciele instytucji związanych z rolnictwem , rolnicy i mieszkańcy obszarów wiejskich, osoby zainteresowane tematem, przedstawiciele podmiotów świadczących usługi doradcze</t>
  </si>
  <si>
    <t>Celem szkolenia jest szczegółowe przedstawienie i oswojenie producentów ziemniaków z Programem dla Polskiego Ziemniaka, który ma na celu gruntowną restrukturyzację branży poprzez wyeliminowanie nieprawidłowości rynkowych i fitosanitarnych jak również przedstawienie możliwości współpracy między producentami tak, aby zwiększyć swoją pozycję  w łańcuchu produkcji żywności</t>
  </si>
  <si>
    <t>Nowoczesna i bezpieczna uprawa ziemniaka w warunkach województwa podlaskiego</t>
  </si>
  <si>
    <t>II/III/IV</t>
  </si>
  <si>
    <t>Lokalne Partnerstwo ds. Wody.</t>
  </si>
  <si>
    <t>Grupę docelową będą stanowili hodowcy bydła mlecznego, producenci mleka, osoby zainteresowane tematem, przedstawiciele firm i instytucji związanych z tematem, przedstawiciele podmiotów świadczących usługi doradcze</t>
  </si>
  <si>
    <t xml:space="preserve">                   Operacja  ma celu przedstawienie zarówno źródeł wiedzy o zwierzętach i stadzie oraz narzędzi, które pozwolą na podniesienie komfortu ekonomicznego hodowców i producentów mleka. Przedstawione zostaną  korzyści płynące z oceny wartości użytkowej bydła, które są podstawą do racjonalnego żywienia, leczenia, czy też eliminowania krów obniżających jakość mleka (komórki somatyczne, skład mleka). Zwrócona zostanie uwaga na odpowiedni dobór buhajów, na pokrój zwierząt, ponieważ jest to szczególnie ważne dla zachowania dobrostanu stada.</t>
  </si>
  <si>
    <t>Innowacyjne i efektywne wykorzystanie narzędzi wspomagających zarządzanie stadem krów mlecznych</t>
  </si>
  <si>
    <t>Grupę docelową będą stanowili konsumenci, rolnicy i domownicy gospodarstw rolnych, przedstawiciele i domownicy gospodarstw zajmujących się agroturystyką,  wytwórcy produktu regionalnego oraz inne osoby zainteresowane tematyką</t>
  </si>
  <si>
    <t>kampania informacyjno-promocyjna - film</t>
  </si>
  <si>
    <t>Celem operacji, w związku ze zmianami klimatycznymi powodującymi straty w rolnictwie jest upowszechnienie i propagowanie innowacji w produkcji roślinnej poprzez popularyzację postępu hodowlanego roślin uprawnych jak i w obszarze technologii uprawy, nawożenia, ochrony roślin i nawadniania aby w jak największym stopniu zniwelować skutki tych zmian.  Na poletkach odmianowych PODR Szepietowo zaprezentowany zostanie potencjał hodowlany szerokiej gamy gatunków roślin uprawnych. Przedmiotem operacji będzie nagranie i emisja 9 filmów obrazujących fazy wzrostu roślin uprawnych i użytków zielonych w okresie zmniejszonych opadów atmosferycznych oraz metody pozwalające zniwelować straty spowodowane przez suszę. Celem operacji jest także przekazanie fachowej wiedzy w obszarze postępu hodowlanego, technologii uprawy, ochrony roślin, nawożenia oraz nawadniania, a także innowacji w obszarze rolnictwa precyzyjnego. Ze względu na panującą epidemię jest najbezpieczniejszy i najlepszy sposób przekazania informacji.</t>
  </si>
  <si>
    <t>Innowacyjne rozwiązania w rolnictwie z zakresu uprawy roślin w warunkach suszy</t>
  </si>
  <si>
    <t>Celem operacji  jest skrócenie drogi produktów od pola do stołu, wsparcie lokalnych wytwórców i rolników. Operacja przyczyni się do budowania bezpośrednich relacji konsument - rolnik produkujący żywność aby zmniejszyć ilość pośredników i co za tym idzie, umożliwi konsumentom bezpośredni dostępu do produktów żywnościowych wytwarzanych przez rolników. Przedstawione zostaną również możliwości innowacyjnego i racjonalnego wykorzystania produktów regionalnych, które mogą przyczynić się do zwiększonego zainteresowania  produktem regionalnym wysokiej jakości, co za tym idzie zwiększeniem dochodowości gospodarstw zajmujących się ich produkcją.</t>
  </si>
  <si>
    <t>Zdrowie zaczyna się na talerzu</t>
  </si>
  <si>
    <t>Grupę docelową będą stanowili hodowcy bydła mlecznego, mieszkańcy obszarów wiejskich, przedstawiciele podmiotów świadczących usługi doradcze, rolnicy, potencjalni członkowie Grup Operacyjnych, przedstawiciele świata nauki inne osoby zainteresowane tematyką</t>
  </si>
  <si>
    <t xml:space="preserve">Nadrzędnym celem operacji jest ułatwienie współpracy i stworzenie warunków do poszukiwania i  nawiązywania partnerstw pomiędzy hodowcami bydła mlecznego, doradcami rolniczymi, przedstawicielami jednostek naukowych oraz przedsiębiorcami poprzez przedstawienie uczestnikom możliwości genotypowania jałowic potrzebnych przy selekcji stada, ocena typu i budowy krów mlecznych, dobór buhajów do kojarzeń, żywienie i rozród krów mlecznych z wykorzystaniem raportów wynikowych. </t>
  </si>
  <si>
    <t>Genotypowanie jałowic jako determinanta zachowania dobrostanu i zwiększenia wydajności stada - zespół tematyczny</t>
  </si>
  <si>
    <t>Grupę docelową będą stanowili rolnicy, wytwórcy produktu regionalnego, przedstawiciele podmiotów świadczących usługi doradcze oraz inne osoby zainteresowane tematem</t>
  </si>
  <si>
    <t xml:space="preserve">Upowszechnianie innowacyjnych rozwiązań naukowych, technologii i agrotechniki oraz sprzedaży bezpośredniej, rolniczego handlu detalicznego i grup producenckich na przykładzie indywidualnych gospodarstw ekologicznych we Francji. Wymiana doświadczeń z rolnikami ekologicznymi z Francji w zakresie innowacyjnych rozwiązań agrotechnicznych i wdrażanych instrumentów marketingowych i sprzedażowych. Wizyta w gospodarstwach zajmujących się uprawą, produkcją, przetwórstwem i sprzedażą na poziomie gospodarstwa (owoce, warzywa, miód, zioła, mleko, chów i hodowla zwierząt, sprzedaż bezpośrednia, krótkie łańcuchy dostaw, przetwórstwo na poziomie gospodarstwa, agroturystyka, restauracje). Udział w międzynarodowych targach innowacji rolniczych RDV Tech&amp;Bio Elevage 2020. </t>
  </si>
  <si>
    <t>Upowszechnianie innowacji z zakresu rolnictwa ekologicznego na przykładzie Francji</t>
  </si>
  <si>
    <t>Grupę docelową będą stanowili rolnicy,  domownicy gospodarstw rolnych, przedstawiciele podmiotów świadczących usługi doradcze oraz inne osoby zainteresowane tematem</t>
  </si>
  <si>
    <t>Celem operacji jest zapoznanie uczestników z innowacyjnymi rozwiązaniami w gospodarce pasiecznej oraz przedstawienie możliwości praktycznego zastosowania tych rozwiązań,   propagowanie kierunków ważnych dla rolnictwa, ciekawych merytorycznie i ważnych społecznie, promowanie innowacyjnych rozwiązań stosowanych w pszczelarstwie w tym w sposobach prowadzenie pasieki,  pozyskiwania i konfekcjonowania miodu</t>
  </si>
  <si>
    <t>Hodowla pszczół – zakładanie  i prowadzenie pasieki</t>
  </si>
  <si>
    <t>Grupę docelową będą stanowili rolnicy, hodowcy bydła mlecznego,  przedstawiciele podmiotów świadczących usługi doradcze oraz inne osoby zainteresowane tematem</t>
  </si>
  <si>
    <t>82</t>
  </si>
  <si>
    <t xml:space="preserve">webinarium </t>
  </si>
  <si>
    <t>Zapoznanie uczestników z innowacyjnymi rozwiązaniami w produkcji mleka oraz przedstawienie możliwości praktycznego zastosowania tych rozwiązań, a także ułatwienie wymiany wiedzy fachowej oraz dobrych praktyk w zakresie wdrażania innowacji w rolnictwie i na obszarach wiejskich</t>
  </si>
  <si>
    <t>Nowatorskie rozwiązania w produkcji mleka</t>
  </si>
  <si>
    <t>Grupę docelową będą stanowili rolnicy, hodowcy bydła mlecznego i mięsnego, przedstawiciele podmiotów świadczących usługi doradcze oraz inne osoby zainteresowane tematem</t>
  </si>
  <si>
    <t>Przybliżenie innowacyjnych technologii przy budowie oraz wyposażeniu obór.  Poszerzenia wiedzy o nowoczesnych technologiach  i rozwiązaniach stosowanych w oborach. Prezentacja  najnowszych badań w tym zakresie. Nawiązane  kontaktów między naukowcami i hodowcami, utworzenie  płaszczyzny wymiany wiedzy w tym zakresie.</t>
  </si>
  <si>
    <t>Innowacyjne technologie wykorzystywane przy budowie oraz wyposażeniu obór</t>
  </si>
  <si>
    <t>wyjazd studyjny - 3 dni</t>
  </si>
  <si>
    <t>Podniesienie wiedzy z zakresu promocji krótkich łańcuchów dostaw żywności, nowych/ulepszonych metod produkcji sera, innowacyjnych sposobów marketingu sprzedaży produktów serowarskich wytwarzanych na poziomie gospodarstwa</t>
  </si>
  <si>
    <t>Pierwsza podlaska akademia serowarska</t>
  </si>
  <si>
    <t xml:space="preserve">nakład </t>
  </si>
  <si>
    <t>Lubań, ul, Tadeusza Maderskiego 3, 83-422 Nowy Barkoczyn</t>
  </si>
  <si>
    <t>Pomorski Ośrodek Doradztwa Rolniczego w Lubaniu</t>
  </si>
  <si>
    <t>* rolnicy * hodowcy bydła mięsnego  *doradcy rolniczy i specjaliści ODR *przedsiębiorcy związani z sektorem bydła mięsnego  *przedstawiciele instytucji naukowych i samorządowych zainteresowanych innowacjami w chowie i hodowli bydła mięsnego</t>
  </si>
  <si>
    <t xml:space="preserve">Celem operacji jest dostarczenie aktualnej wiedzy na temat innowacyjnych rozwiązań w zakresie chowu i hodowli bydła mięsnego oraz promowanie kontaktów i wymiany doświadczeń pomiędzy rolnikami- producentami żywca wołowego, przedsiębiorcami, jednostkami naukowymi i doradczymi. Celem nawiązanych kontaktów jest wzbogacenia bazy potencjalnych partnerów sieci na rzecz innowacji w rolnictwie i na obszarach wiejskich.  Operacja będzie realizowana w formie konferencji dla producentów bydła mięsnego, którym  zapewni się materiały dydaktyczne oraz zostanie wydana broszura, zawierająca tematy merytoryczne poruszane podczas konferencji.  Wśród tematów konferencji znajdą się zagadnienia dotyczące możliwości wzbogacenia o innowacyjne rozwiązania prowadzenia produkcji bydła mięsnego w polskich warunkach, w tym związane z dostosowaniem do wymogów dyrektywy NEC, Europejskiej Strategii w sprawie Metanu oraz dobrostanu zwierząt.   </t>
  </si>
  <si>
    <t>Innowacyjne rozwiązania w chowie i hodowli bydła mięsnego</t>
  </si>
  <si>
    <t xml:space="preserve">*rolnicy *mieszkańcy obszarów wiejskich  *przedstawiciele doradztwa rolniczego  *pracownicy firm i instytucji działających na rzecz rolnictwa </t>
  </si>
  <si>
    <t>komplet</t>
  </si>
  <si>
    <t>film/ filmy edukacyjno-informacyjne</t>
  </si>
  <si>
    <t>Kontynuacja operacji z 2020 r., której celem jest zaprezentowanie dobrych praktyk dotyczących wdrażania innowacji w produkcji roślinnej i zwierzęcej oraz w przetwórstwie, co wpłynie na kształtowanie postaw proinnowacyjnych oraz zwiększy wiedzę na ten temat wśród odbiorców operacji z terenów woj. pomorskiego, ale również pozostałych rejonów.                                                                          
Przedmiotem operacji będzie nagranie i emisja kontynuacyjnej serii filmików przedstawiających innowacyjne rozwiązania  i dobre praktyki, co wpłynie na podwyższenie wiedzy w zakresie wdrażania innowacji w rolnictwie i na obszarach wiejskich oraz wzbogaci  i uatrakcyjni formy prezentacji treści merytorycznych opracowywanych pod kierunkiem PODR w Lubaniu.</t>
  </si>
  <si>
    <t xml:space="preserve">Pomorska Wieś Innowacyjna </t>
  </si>
  <si>
    <t>* rolnicy *hodowcy zwierząt  *doradcy i specjaliści PODR oraz innych ośrodków  *przedsiębiorcy sektora rolno-spożywczego *przedstawiciele związków hodowców  *przedstawiciele nauki i instytucji związanych z sektorem rolnym *osoby  zainteresowane tematyką</t>
  </si>
  <si>
    <t xml:space="preserve">Celem operacji jest podniesienie poziomu wiedzy i wymiana doświadczeń podczas zaplanowanej  konferencji dla hodowców drobiu. Jej celem jest przekazanie producentom drobiu nowych, innowacyjnych innowacyjnych rozwiązań  w działach produkcji: rozród, żywienie, odchów młodych zwierząt, tucz, budynki inwentarskie, nowe jednostki chorobowe i ich zwalczanie. W czasie konferencji będą prowadzone wykłady przez specjalistów tej branży z jednostek naukowych  i podmiotów współpracujących oraz zaplanowano pokaz  nowoczesnej technologii sterowania mikroklimatem w kurniku.   Dodatkowo w ramach operacji zaplanowano realizację filmu, który będzie publikowany w internecie. Będzie to materiał zebrany z konferencji oraz rozmów przeprowadzonych z właścicielami gospodarstw, którzy podzielą się swoimi wiedzą, spostrzeżeniami i doświadczeniami. </t>
  </si>
  <si>
    <t>Innowacyjne technologie w produkcji drobiu</t>
  </si>
  <si>
    <t>pokazy</t>
  </si>
  <si>
    <t>* przedstawiciele Państwowego Gospodarstwa Wodnego Wody Polskie  *przedstawiciele administracji publicznej, spółki wodnej, izby rolniczej, lasów państwowych, parków krajobrazowych, instytutów naukowych/ uczelni rolniczych, organizacji pozarządowych, * rolnicy  *właściciele stawów rybnych *przedstawiciele podmiotów doradczych *przedsiębiorcy mający oddziaływanie na stan wód na danym terenie *inne podmioty zainteresowane tematem</t>
  </si>
  <si>
    <t>ilość spotkań</t>
  </si>
  <si>
    <t xml:space="preserve">Celem operacji jest zainicjowanie współpracy oraz stworzenie sieci kontaktów między lokalnym społeczeństwem a instytucjami i urzędami, w zakresie gospodarki wodnej na obszarach wiejskich ze szczególnym uwzględnieniem rolnictwa.  Przedmiotem operacji jest powołanie Pomorskiego Partnerstwa ds. Wody  w każdym powiecie woj. pomorskiego, w którego skład wejdą przedstawiciele administracji publicznej, rolników, doradztwa rolniczego oraz nauki. Tematem operacji będzie: wzajemne poznanie zakresów działania i potrzeb związanych z gospodarowaniem wodą członków Partnerstwa,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t>
  </si>
  <si>
    <t>Pomorskie partnerstwa do spraw wody</t>
  </si>
  <si>
    <t>* rolnicy *hodowcy bydła mlecznego  *przedstawiciele doradztwa rolniczego  *pracownicy firm i instytucji działających na rzecz rolnictwa *mieszkańcy obszarów wiejskich * inne osoby zainteresowane tematyką operacji</t>
  </si>
  <si>
    <t xml:space="preserve">Celem operacji jest ułatwienie przekazania wiedzy fachowej  przedstawicieli instytutów naukowych oraz ośrodków badawczych rolnikom oraz pozostałym podmiotom stanowiącym grupę docelową operacji. Zaprezentowane podczas konferencji zagadnienia dotyczące  innowacji w hodowli bydła i produkcji mleka, pozwolą na poszerzenie wiedzy dotyczącej nowoczesnych technologii, a także poprawienia ekonomiki produkcji. Materiały dydaktyczne oraz konferencja pozwolą nie tylko na zdobycie fachowej wiedzy, ale także na wymianę doświadczeń pomiędzy uczestnikami wydarzenia.                                                            </t>
  </si>
  <si>
    <t>Innowacyjne technologie w hodowli bydła i produkcji mleka na terenie województwa pomorskiego</t>
  </si>
  <si>
    <t>*rolnicy *hodowcy trzody chlewnej *doradcy i specjaliści PODR oraz innych ośrodków *przedsiębiorcy sektora rolno-spożywczego *przedstawiciele związków hodowców *przedstawiciele nauki i instytucji związanych z sektorem rolnym *osoby  zainteresowane tematyką</t>
  </si>
  <si>
    <t xml:space="preserve">Celem operacji jest upowszechnianie wiedzy na temat innowacyjnych technologii w chowie i hodowli trzody chlewnej. Konferencja będzie okazją do wymiany doświadczeń między uczestnikami, przybliży zagadnienia związane z zadaniami realizowanymi przez Sieć na rzecz innowacji w rolnictwie i na obszarach wiejskich. W czasie konferencji przewidziane są wykłady prowadzone przez specjalistów, dotykające innowacyjności w działach produkcji: rozród, żywienie, odchów młodych zwierząt, tucz, budynki inwentarskie, nowe jednostki chorobowe i ich zwalczanie, a także pokaz innowacyjności w hodowli, w tym np. pokaz nowoczesnej technologii sterowania mikroklimatem budynku.  Dodatkowo w ramach operacji zaplanowano nagranie materiału filmowego, który będzie publikowany w internecie. Będzie to materiał zebrany z konferencji oraz z rozmów przeprowadzonych z właścicielami gospodarstw, którzy podzielą się swoimi wiedzą, spostrzeżeniami i doświadczeniami. </t>
  </si>
  <si>
    <t>Innowacyjne technologie w hodowli trzody chlewnej w województwie pomorskim</t>
  </si>
  <si>
    <t xml:space="preserve">*pszczelarze oraz osoby  zainteresowane  tym typem produkcji,            *przedstawiciele związków i zrzeszeń pszczelarskich, *przedstawiciele jednostek naukowych  i instytucji rolniczych,                                                *doradcy/specjaliści PODR </t>
  </si>
  <si>
    <t xml:space="preserve">Celem operacji jest zaprezentowanie uczestnikom innowacyjnych praktyk produkcyjnych w pasiekach, w tym elementów nowoczesnej gospodarki pasiecznej oraz nowych metod leczenia i zapobiegania chorobom pszczół. Wpłynie to na kształtowanie postaw proinnowacyjnych odbiorców operacji oraz spowoduje rozwój pasiek i zwiększy wiedzę ich właścicieli. Konieczne jest wdrażanie innowacyjnych rozwiązań. Istotne w tym procesie jest podjęcie współpracy i wymiana doświadczeń na temat innowacyjnych metod, co  umożliwi wymiana doświadczeń i poglądów, a co za tym idzie budowanie sieci kontaktów.                                  </t>
  </si>
  <si>
    <t>Innowacyjne gospodarstwo pasieczne</t>
  </si>
  <si>
    <t xml:space="preserve">* rolnicy                                                                                    * przedstawiciele doradztwa rolniczego: doradcy/specjaliści PODR,  *przedsiębiorcy,                                                                                                           *odbiorcy zainteresowani tematyką *mieszkańcy obszarów wiejskich   *pracownicy firm i instytucji działających na rzecz rolnictwa </t>
  </si>
  <si>
    <t xml:space="preserve">wyjazd studyjny połączony z warsztatami </t>
  </si>
  <si>
    <t>Operacja ma na celu pokazanie rolnikom przykładów dobrych praktyk współdziałania i korzyści z tego wynikających, ułatwienie tworzenia sieci kontaktów pomiędzy rolnikami, podmiotami doradczymi a przedsiębiorcami sektora rolno-spożywczego oraz pozostałymi podmiotami zainteresowanymi wdrażaniem innowacji w rolnictwie i na obszarach wiejskich.  Ciekawe rozwiązania i pomysły mogą zostać przeniesione do własnego gospodarstwa, aby przyciągnąć klientów- turystów. Formą realizacji operacji jest wyjazd studyjny połączony z warsztatami, który ma nie tylko inspirować, ale również przełamać bariery mentalne, głównie strach przed współdziałaniem. Wyjazd przyczyni się do nabycia wiedzy z zakresu rozwoju przedsiębiorczości, małego przetwórstwa lokalnego,  skutecznej promocji i marketingu produktów lokalnych oraz ułatwienia tworzenia sieci kontaktów przy kreowaniu wspólnej marki, ukazania innowacyjnych i nowatorskich rozwiązań promujących jakość życia na wsi . Ukazanie innowacyjnych i nowatorskich rozwiązań w gospodarstwach  sprzyjać będzie poprawie efektywności produkcji i wzrostowi konkurencyjności w województwie pomorskim. Umożliwi to promowanie innowacyjnych technologii w gospodarstwach.</t>
  </si>
  <si>
    <r>
      <t>Dobre praktyki w zakresie  wspierania</t>
    </r>
    <r>
      <rPr>
        <b/>
        <strike/>
        <sz val="11"/>
        <rFont val="Calibri"/>
        <family val="2"/>
        <charset val="238"/>
        <scheme val="minor"/>
      </rPr>
      <t xml:space="preserve"> </t>
    </r>
    <r>
      <rPr>
        <b/>
        <sz val="11"/>
        <rFont val="Calibri"/>
        <family val="2"/>
        <charset val="238"/>
        <scheme val="minor"/>
      </rPr>
      <t>przedsiębiorczości  i innowacji na obszarach wiejskich na przykładzie inicjatyw podejmowanych przez rolników w województwie śląskim</t>
    </r>
  </si>
  <si>
    <t xml:space="preserve">ilość uczestników </t>
  </si>
  <si>
    <t>*rolnicy  *doradcy/specjaliści PODR *odbiorcy zainteresowani tematyką  *mieszkańcy obszarów wiejskich</t>
  </si>
  <si>
    <t xml:space="preserve">Celem głównym operacji jest  ułatwienie transferu wiedzy i innowacji w rolnictwie oraz na obszarach wiejskich poprzez dotarcie z informacją do rolników i domowników, mieszkańców obszarów wiejskich  oraz ich mobilizacja do podejmowania i rozwoju działalności pozarolniczej poprzez zorganizowanie konferencji, która dostarczy fachowej wiedzy, dobrych praktyk i informacji z zakresu wdrażania innowacji, przedsiębiorczości, w tym możliwości wsparcia finansowego na rozwój różnych form przedsiębiorczości na wsi oraz konkursu dla podmiotów prowadzących edukację w zagrodzie w zakresie np. produkcji roślinnej czy przetwórstwa  w woj. pomorskim, wpisanych do Ogólnopolskiej Sieci Zagród Edukacyjnych. Operacja ma na celu rozpropagowanie działalności pozarolniczej, tj. zagród edukacyjnych i agroturystyki - źródeł umożliwiających pozyskanie dodatkowego dochodu w oparciu o zasoby gospodarstwa. Powyższe działania mają na celu promocję jakości życia na wsi jako miejsca do życia i rozwoju zawodowego.  Operacja będzie realizowana za pomocą dwóch form -konferencji i konkursu. Aktywizacja mieszkańców wsi w kierunku podejmowania nowych przedsięwzięć i inicjatyw w zakresie rozwoju obszarów wiejskich oraz stworzenie sprzyjających warunków do ułatwienia wymiany wiedzy fachowej oraz dobrych praktyk w zakresie wdrażania innowacji w rolnictwie i na obszarach wiejskich,  stworzy sprzyjające warunki do powstania nowych miejsc pracy na obszarach wiejskich województwa pomorskiego. </t>
  </si>
  <si>
    <t>Gospodarstwa edukacyjne i agroturystyczne przykładem innowacyjnej formy działalności pozarolniczej dla pomorskich gospodarstw</t>
  </si>
  <si>
    <t xml:space="preserve">rolnicy, mieszkańcy obszarów wiejskich, przedstawiciele doradztwa rolniczego,  pracownicy firm i instytucji działających na rzecz rolnictwa. </t>
  </si>
  <si>
    <t>Celem operacji jest zaprezentowanie dobrych praktyk dotyczących wdrażania innowacji w produkcji roślinnej i zwierzęcej oraz w przetwórstwie, co wpłynie na kształtowanie postaw proinnowacyjnych oraz zwiększy wiedzę na ten temat wśród odbiorców operacji z terenów woj. pomorskiego, ale również pozostałych rejonów.                                                                          
Przedmiotem operacji będzie nagranie i emisja serii filmików przedstawiających innowacyjne rozwiązania  i dobre praktyki, co wpłynie na podwyższenie wiedzy w zakresie wdrażania innowacji w rolnictwie i na obszarach wiejskich oraz wzbogaci  i uatrakcyjni formy prezentacji treści merytorycznych opracowywanych pod kierunkiem PODR w Lubaniu.</t>
  </si>
  <si>
    <t xml:space="preserve">liczba emisji </t>
  </si>
  <si>
    <t>Przedstawiciele Państwowego Gospodarstwa Wodnego Wody Polskie, administracji publicznej, spółki wodnej, izby rolniczej, lasów państwowych, parków krajobrazowych, instytutów naukowych/ uczelni rolniczych, organizacji pozarządowych, rolnicy, właściciele stawów rybnych,
przedstawiciele podmiotów doradczych, przedsiębiorcy mający oddziaływanie na stan wód na danym terenie, inne podmioty zainteresowane tematem.</t>
  </si>
  <si>
    <t>audycja radiowa</t>
  </si>
  <si>
    <t>Lokalne partnerstwa ds. wody w powiecie kościerskim</t>
  </si>
  <si>
    <t>*rolnicy zajmujący się produkcją ekologiczną oraz zainteresowani tym typem produkcji z terenu województwa pomorskiego;
* przedstawiciele  instytucji związanych z sektorem rolno-spożywczym,
* doradcy/specjaliści PODR,
*przedsiębiorcy, których działalność jest związana z przetwórstwem rolno-spożywczym z terenu województwa pomorskiego.
* mieszkańcy obszarów wiejskich</t>
  </si>
  <si>
    <t>liczba wydarzeń</t>
  </si>
  <si>
    <t xml:space="preserve">Celem operacji jest przekazanie praktycznej wiedzy z zakresu tworzenia innowacyjnych rozwiązań związanych z Eko-biznesem,  przedstawienie praktycznych przykładów realizowanych w Polsce, wspólne poszukiwanie rozwiązań z zakresu tworzenia eko przedsięwzięć w regionie. Operacja przyczyni się do aktywizacji rolników, przedsiębiorców, jak i mieszkańców obszarów wiejskich do łączenia produkcji rolniczej z działalnością pozarolniczą, co z pewnością przekładać się będzie na skracanie łańcucha dostaw żywności. Rolnictwo ekologiczne szansą na zwiększenie dochodowości gospodarstwa.
</t>
  </si>
  <si>
    <t xml:space="preserve">EKOBIZNES W ROLNICTWIE </t>
  </si>
  <si>
    <t>liczba emisji w TV</t>
  </si>
  <si>
    <t>materiał filmowy</t>
  </si>
  <si>
    <t>ilość emisji</t>
  </si>
  <si>
    <t>publikacja - broszura</t>
  </si>
  <si>
    <t>Celem operacji  jest zaprezentowanie innowacyjnych metod produkcji w systemie rolnictwa ekologicznego, w  tym zasady chowu zwierząt w systemie ekologicznym  oraz nawiązanie kontaktów, które umożliwią wymianę wiedzy i doświadczeń w tym zakresie. Bardzo ważnym elementem operacji jest transfer wiedzy, a co za tym idzie inspiracja środowiska  zainteresowanego tematem rolnictwa ekologicznego, jest to niezbędny czynnik mogący przyczynić się do powstania nowych, ciekawych , wspólnych inicjatyw.  Realizacja operacji odbędzie poprzez wybór różnych form realizacji : webinarium (szkolenia on-line),  audycja radiowa, materiał filmowy emitowany w TV, co pozwoli wykorzystać narzędzia cyfrowe, ale również dostępne media, tak aby dotrzeć do jak największej liczy odbiorców (zachowując zasady bezpieczeństwa w dobie COVID). Zostanie również opracowany materiał w postacji broszury, tak aby nowe informacje dotarły do szerszej grupy odbiorców i zainspirowały do włączenia się do współpracy pozostałe osoby, które nie mogły brać udziału w szkoleniu.</t>
  </si>
  <si>
    <t xml:space="preserve">INNOWACJE W EKOLOGICZNYM CHOWIE ZWIERZĄT </t>
  </si>
  <si>
    <t>liczba emisji</t>
  </si>
  <si>
    <t>*producenci ziemniaka lub zamierzający podjąć taką produkcję w celu zwiększenia rentowności swoich gospodarstw rolnych *doradcy rolniczy  *mieszkańcy obszarów wiejskich  *inne podmioty zainteresowane tematyką</t>
  </si>
  <si>
    <t xml:space="preserve">Nowoczesna i bezpieczna uprawa ziemniaka w województwie pomorskim </t>
  </si>
  <si>
    <t>publikacja w internecie</t>
  </si>
  <si>
    <t>analiza</t>
  </si>
  <si>
    <t>•	rolnicy - mieszkańcy woj. pomorskiego
•	przedsiębiorcy sektora rolno-spożywczego
•	przedstawiciele jednostek/ instytucji związanych z rozwojem sektora rolno-spożywczego
•	doradcy/specjaliści PODR w Lubaniu</t>
  </si>
  <si>
    <t>Celem operacji jest analiza skuteczności coachingu, realizowanego przez narzędzia ICT, w procesie tworzenia grup operacyjnych na rzecz innowacji (EPI) oraz w opracowaniu projektów przez grupy operacyjne EPI.
Przedmiotem operacji jest organizacja i przeprowadzenie e-spotkań rolników, przedsiębiorców i innych podmiotów, mogących wchodzić w skład grup EPI. Spotkania będą miały formę cykliczną, prowadzoną narzędziami ICT w czterech etapach. 
W pierwszym etapie zrealizowana zostanie e-kampania marketingowa operacji (m.in. przez fora społecznościowe, platformy branżowe) oraz cykl e–spotkań z brokerami PODR w Lubaniu w celu naboru uczestników do drugiego etapu operacji. Na tym etapie uczestnicy zostaną podzieleni na grupy tematyczne. Problematyka grup zostanie dostosowana do potrzeb zgłoszonych przez uczestników oraz specyfiki regionu, ze szczególnym uwzględnieniem krótkich łańcuchów dostaw żywności, tematyki ochrony środowiska, biogospodarki, przeciwdziałania zmianom klimatu oraz racjonalnego gospodarowania wodą.
Drugi etap obejmie organizację i realizację cyklu e-spotkań grup tematycznych z coachem. Efektem przeprowadzonych procesów coachingu będzie utworzenie nieformalnych grup operacyjnych działających na rzecz innowacji.
Etap trzeci, to praca grup operacyjnych nad projektami innowacji, wspierana przez cykl e-spotkań, realizowanych wg metodyki procesów coachingu. Uczestnicy operacji, zgodnie ze zgłaszanymi potrzebami, uzyskają wsparcie (grupowe i/lub indywidualne) specjalistów, w tym specjalistów ds. marketingu oraz prawników. Spodziewanym efektem tego etapu jest złożenie przez uczestników operacji wniosków w IV naborze działania Współpraca w ramach PROW 2014-2020.
Ostatni etap to merytoryczna ocena operacji. W ramach operacji e-sieciowanie opracowana zostanie analiza skuteczności przeprowadzonej operacji, ze wskazaniem jej mocnych i słabych stron, w celu rozwoju przyjętej w niniejszej operacji strategii i metod pracy brokerów SIR. Analiza zostanie opublikowana na stronach internetowych PODR i SIR.</t>
  </si>
  <si>
    <t>e-sieciowanie</t>
  </si>
  <si>
    <t>ilość słuchaczy</t>
  </si>
  <si>
    <t>Celem operacji jest przedstawienie narzędzi koordynujących różne działania w celu stworzenia nowych standardów w tradycyjnej gospodarce pasiecznej oraz ochronie pszczoły miodnej. Nowoczesne  pszczelarstwo pokazuje różnego rodzaju specjalizacje:  hodowlaną,  technologiczną, towarową oraz dotyczącą przetwórstwa  produktów  pszczelich.  Aby te procesy mogły przebiegać niezakłócenie, nieodzowne staje się prawidłowe  rozpoznanie anomalii  rozwojowych, chorób zakaźnych i niezakaźnych, pasożytów i szkodników oraz znalezienie optymalnego rozwiązania  służącego poprawie  sytuacji  zdrowotnej  pasieki. Konieczne jest wdrażanie innowacyjnych rozwiązań. Istotne w tym procesie jest podjęcie współpracy i wymiana doświadczeń nt. innowacyjnych metod, co  umożliwi wymiana doświadczeń i poglądów, a co za tym idzie budowanie sieci kontaktów. Przedmiotem operacji jest zorganizowanie webinarium dla pszczelarzy, wydanie broszury, produkcja materiału filmowego oraz audycja radiowa.  W trakcie webinarium, uczestnicy będą mogli nabyć wiedzę  w omawianym temacie, wymienić się doświadczeniami i poglądami oraz uczestniczyć w dyskusji prowadzonej przez moderatora. Natomiast słuchacze audycji radiowej (kolejnej formy operacji) będą mogli nabyć wiedzę i doświadczenie w wymienionym zakresie. Ważnym elementem operacji jest również nawiązanie nowych kontaktów, chociażby poprzez usłyszenie wypowiedzi praktyków i ekspertów w tej dziedzinie. Wysłuchanie osoby, która wdrożyła nowe technologie czy zastosowania, może być  inspiracją dla  środowiska  zainteresowanego tematem pszczelarstwa. Jest to niezbędny czynnik mogący przyczynić się do powstania nowych, ciekawych i wspólnych inicjatyw w  woj. pomorskim. Ta forma realizacji operacji stwarza nowe możliwości dotarcia informacji do szerszej grupy odbiorców oraz może zaowocować włączeniem się do współpracy  innych producentów. 
Audycje będą miały charakter reportaży, rozmów z  pszczelarzami, przedsiębiorcami, osobami, które  uczestniczyły w projektach, przedstawicielami świata nauki, które pracują / pracowały nad wdrożeniem nowych technologii  z pszczelarstwa.  Wzbogacone one będą oprawą autopromocyjną projektu. 
Tematyką audycji będą innowacyjne rozwiązania oraz nowe technologie. Prezentacje „dobrych praktyk” będą impulsem do wdrażania takich rozwiązań w swoich gospodarstwach/ przedsiębiorstwach  i korzystania ze wsparcia z funduszy unijnych. Tematyka operacji będzie również prezentowana podczas materiału filmowego emitowanego w TV, który w ten sposób dotrze do szerokiego grona odbiorców. Wydanie broszury spowoduje, że nowe informacje dotrą do szerszej grupy odbiorców i zainspirują je do włączenia się do współpracy.</t>
  </si>
  <si>
    <t>Innowacyjne rozwiązania wspierające rozwój gospodarki pasiecznej oraz ochronę pszczoły miodnej</t>
  </si>
  <si>
    <t>*pszczelarze posiadający nr weterynaryjny,     *przedstawiciele związków i zrzeszeń pszczelarskich, *przedstawiciele jednostek naukowych  i instytucji rolniczych                                          *doradcy/specjaliści PODR   * inni, zainteresowani tematyką</t>
  </si>
  <si>
    <t>wyjazd studyjny połączony z warsztatami</t>
  </si>
  <si>
    <t>Przedmiotem operacji jest zorganizowanie wyjazdu studyjnego w zakresie prowadzenia nowoczesnej gospodarki pasiecznej. Jego celem jest zaprezentowanie innowacyjnych metod produkcji, służących poszerzeniu wachlarza produktów wytwarzanych w pasiekach oraz wykorzystanie ich w medycynie i apiterapii. Dodatkowo, wyjazd będzie okazją do  poznania się, nawiązania współpracy oraz wymiany doświadczeń, które umożliwią utworzenie grupy operacyjnej w ramach działania "Współpraca". Po wyjeździe zostanie opracowany materiał w postaci krótkiego filmu - relacji z wyjazdu, tak aby nowe informacje dotarły do szerszej grupy odbiorców i zainspirowały do włączenia się do współpracy pozostałe osoby, które nie mogły brać udziału w wyjeździe.</t>
  </si>
  <si>
    <t>Innowacje w prowadzeniu gospodarstwa pasiecznego.</t>
  </si>
  <si>
    <t xml:space="preserve"> webinarium  </t>
  </si>
  <si>
    <t xml:space="preserve">* odbiorcy zainteresowani tematyką * rolnicy, *doradcy/specjaliści PODR,                 *przedsiębiorcy sektora rolno-spożywczego                            *mieszkańcy obszarów wiejskich,                        *przedstawiciele jednostek/ instytucji związanych z rozwojem sektora rolno-spożywczego
</t>
  </si>
  <si>
    <t xml:space="preserve">
Operacja ma celu zapoznanie  grupy uczestników z różnymi formami przedsiębiorczości: turystyki wiejskiej, twórczości ludowej i rzemiosła, małego lokalnego przetwórstwa, a także innowacyjnymi metodami łączenie różnych źródeł dochodu, w tym z działalności pozarolniczych. Uczestnicy mają poznać  innowacyjne rozwiązania gospodarcze oraz utworzone sieci współpracy w zakresie turystyki wiejskiej i przedsiębiorczości wiejskiej. Ponadto operacja ma na celu pokazanie na przykładzie województwa podlaskiego  proces budowania sieci  komercjalizacji polskich produktów żywnościowych w powiązaniu z  turystyką wiejską. Realizacja operacji pozwoli na przekazanie wiedzy uczestnikom z zakresu małej przedsiębiorczości na obszarach wiejskich, a co za tym idzie działań mających na celu skracanie łańcucha dostaw żywności. Uczestnicy poznają różne formy usług oferowanych przez gospodarstwa rolne i mieszkańców obszarów wiejskich. Udział w przedsięwzięciu grupy docelowej ma również za zadanie ułatwienie tworzenia oraz funkcjonowania sieci kontaktów pomiędzy rolnikami, przedsiębiorcami sektora rolno-spożywczego oraz pozostałymi zainteresowanymi wdrażaniem innowacji w rolnictwie i na obszarach wiejskich, ułatwienie wymiany wiedzy fachowej oraz dobrych praktyk w zakresie wdrażania innowacji w sektorze turystycznym i spożywczym na obszarach wiejskich co może stworzyć warunki do dalszego działania we współpracy. 
</t>
  </si>
  <si>
    <t xml:space="preserve">Wspieranie przedsiębiorczości i innowacji na obszarach wiejskich przez podnoszenie poziomu wiedzy i umiejętności w obszarze małej przedsiębiorczości na przykładzie województwa podlaskiego </t>
  </si>
  <si>
    <t>42</t>
  </si>
  <si>
    <t>233</t>
  </si>
  <si>
    <t>Sieciowanie doradztwa, praktyki rolniczej i nauki drogą do rozwiązywania zdiagnozowanych problemów na obszarach wiejskich</t>
  </si>
  <si>
    <t>42-200 Częstochowa ul. Wyszyńskiego 70/126</t>
  </si>
  <si>
    <t>Śląski Ośrodek Doradztwa Rolniczego w Częstochowie</t>
  </si>
  <si>
    <t>rolnicy, osoby prowadzące zagrody edukacyjne lub zainteresowane taką działalnością, przedstawiciele doradztwa</t>
  </si>
  <si>
    <t>Celem operacji jest promowanie działalności zagród edukacyjnych jako przykładu innowacyjności w zakresie przedsiębiorczości na obszarach wiejskich. Przedmiotem operacji jest wyjazd studyjny na terenie Polski do czynnie działających zagród edukacyjnych. Realizacja operacji przyczyni się do wymiany wiedzy, informacji i doświadczeń pomiędzy osobami prowadzącymi już działalność edukacyjną oraz tymi, którzy chcą się podjąć takiego zadania.  Ważne jest, aby poprzez wyjazd studyjny rolnicy dostrzegli, jaki potencjał tkwi w ich gospodarstwach i w nich samych. Wyjazd studyjny przyczyni się do wspierania rozwoju przedsiębiorczości na obszarach wiejskich przez podnoszenie poziomu wiedzy osób chcących prowadzić działalność edukacyjną we własnym gospodarstwie. W trakcie wyjazdu odbędą się warsztaty, na których uczestnicy zdobędą wiedzę na temat innowacyjnych rozwiązań marketingowych, sieciowania zagród edukacyjnych, wdrażania nowoczesnych produktów turystycznych oraz pomysłów do rozwiązywania problemów przed którymi zagrody edukacyjne stanęły w trakcie pandemii. koronawirusa.</t>
  </si>
  <si>
    <t>Różnicowanie pozarolniczej działalności na obszarach wiejskich - innowacyjne przykłady zagród edukacyjnych</t>
  </si>
  <si>
    <t>rolnicy zajmujący się  chowem, żywieniem oraz przetwórstwem owiec i kóz w woj., śląskim; naukowcy; przedstawiciele doradztwa</t>
  </si>
  <si>
    <t>Celem operacji, organizowanej wspólnie z Instytutem Zootechniki - PIB,  jest ułatwianie transferu wiedzy i innowacji w rolnictwie oraz na obszarach wiejskich; ułatwienie tworzenia oraz funkcjonowania sieci kontaktów pomiędzy podmiotami doradczymi, jednostkami naukowymi, przedsiębiorcami sektora rolno-spożywczego oraz pozostałymi podmiotami zainteresowanymi wrażaniem innowacji w rolnictwie i na obszarach wiejskich. Tematyka operacji będzie dotyczyła poznania nowoczesnych technologii dotyczących rozwiązań innowacyjnych w hodowli i przetwórstwie surowców pochodzących z hodowli małych przeżuwaczy. Tematyka wykładów będzie obejmować zagadnienia związane z hodowlą i ochroną ras rzadkich owiec,  kóz, oraz ich realia  i perspektywy. A także obejmie problematykę jakości produktów uzyskiwanych od małych przeżuwaczy oraz przetwórstwo mleka i mięsa. Wyjazd studyjny będzie współorganizowany ze Stowarzyszeniem  Serowarów Farmerskich i Zagrodowych do gospodarstw i serowarni. Wyjazd studyjny pozwoli na poznanie wykorzystania innowacyjnych rozwiązań w praktyce.</t>
  </si>
  <si>
    <t>Innowacyjne rozwiązania w hodowli i przetwórstwie małych przeżuwaczy.</t>
  </si>
  <si>
    <t>liczba egzemplarzy (nakład)</t>
  </si>
  <si>
    <t>rolnicy zajmujący się uprawą roślin, i/lub chowem, żywieniem bydła mlecznego i mięsnego w woj. śląskim, naukowcy, przedstawiciele doradztwa i osoby zainteresowane tematyką</t>
  </si>
  <si>
    <t>Celem operacji jest ułatwianie transferu wiedzy i innowacji w rolnictwie oraz na obszarach wiejskich; ułatwienie tworzenia oraz funkcjonowania sieci kontaktów pomiędzy podmiotami doradczymi, jednostkami naukowymi, przedsiębiorcami sektora rolno-spożywczego oraz pozostałymi podmiotami zainteresowanymi wrażaniem innowacji w rolnictwie i na obszarach wiejskich. Tematyka operacji będzie dotyczyła poznania nowoczesnych technologii opartych na pożytecznych mikroorganizmach (EMach) w produkcji podstawowej i żywieniu bydła mlecznego i mięsnego poprzez zastosowanie EMów jako dodatek do pasz, wody, poprawę dobrostanu zwierząt poprzez obniżenie stężenia uciążliwych odorów w oborach i wokół gospodarstw (m.in. obniżenie stężenia amoniaku); sposobów wykorzystania pożytecznych mikroorganizmów w technologii produkcji roślinnej - uprawach rolniczych i warzywniczych celem poprawy zdrowotności gleby, przywrócenia procesów strukturotwórczych gleby; celem wzmocnienia procesów mineralizacji m.in. resztek pożniwnych, tworzeniu próchnicy, a w konsekwencji uzyskiwaniu lepszego plonu, przy zachowaniu dobrej kondycji roślin podczas wegetacji. Przedmiotem operacji jest wyjazd studyjny z wykładami, konferencja i wydanie publikacji tematycznej z zakresu: "Wykorzystanie probiotechnologii opartej na pożytecznych mikroorganizmach przykładem nowoczesnych i innowacyjnych technologii stosowanych w uprawach roślinnych, chowie oraz żywieniu bydła mlecznego i mięsnego w gospodarstwach rolnych w Polsce".</t>
  </si>
  <si>
    <t>Wykorzystanie probiotechnologii opartej na pożytecznych mikroorganizmach przykładem nowoczesnych i innowacyjnych technologii stosowanych w uprawach roślinnych, chowie oraz żywieniu bydła mlecznego i mięsnego w gospodarstwach rolnych w Polsce</t>
  </si>
  <si>
    <t>rolnicy, hodowcy, przedstawiciele doradztwa, naukowcy, podmioty reprezentujące nowe rozwiązania branży rolniczej ( w tym: maszyn i sprzętu rolniczego, zwierząt hodowlanych, środków do produkcji, uczestnicy targów w tym min.: rolnicy, przedsiębiorcy, przedstawiciele instytucji naukowo-badawczych,  instytucji doradczych, uczniowie i studenci szkół rolniczych)</t>
  </si>
  <si>
    <t>Celem operacji jest poszerzenie wiedzy na temat postępu hodowlanego u krów mlecznych  i jego wpływu na opłacalność produkcji. Celem operacji jest upowszechnianie wiedzy na temat innowacyjnych metod hodowli bydła mlecznego, w celu uzyskania zadowalających wyników hodowli. Realizacja operacji jest odpowiedzią na potrzebę szukania nowych rozwiązań w hodowli bydła mlecznego aby podnosić opłacalność produkcji. Wystawa bydła mlecznego zorganizowana we współpracy z Polska Gederacją Hodowców Bydła Mlecznego da możliwość podniesienia wiedzy przez uczestników, stanowiąc tym samym doskonałą okazję do wymiany doświadczeń oraz szerokiej dyskusji w wybranych aspektach. Jest to przedsięwzięcie, które umożliwi rolnikom dostęp do wiedzy i innowacji w zakresie nowoczesnych technologii wykorzystywanych przy chowie i hodowli zwierząt oraz metod osiągania  najwyższego postępu hodowlanego. Przedsięwzięcie będzie obejmowało kwestie dotyczące doskonalenia szeroko rozumianej hodowli. Ponadto podczas konferencji zostaną poruszone kwestie możliwości wdrażania nowych technologii w gospodarstwach zajmujących się hodowlą zwierząt. Są to niezbędne warunki, aby ten kierunek produkcji miał szansę na perspektywiczny rozwój.</t>
  </si>
  <si>
    <t xml:space="preserve">Wystawa bydła mlecznego- postęp hodowlany a wzrost opłacalności produkcji </t>
  </si>
  <si>
    <t>rolnicy, przedstawiciele doradztwa, naukowcy</t>
  </si>
  <si>
    <t>liczba uczestników e-szkolenia</t>
  </si>
  <si>
    <t>e-konferencja</t>
  </si>
  <si>
    <t>Celem operacji jest podniesienie wiedzy uczestników na temat dobrostanu zwierząt jako innowacyjnej metody poprawy konkurencyjności i ekonomiki gospodarstwa. Aktualne przepisy unijne i krajowe wymagają od producentów rolnych zapewnienia jasnookreślonych wymogów w zakresie dobrostanu zwierząt. Konferencja pozwoli na wymianę wiedzy w tym zakresie i przede wszystkim pokaże w jak innowacyjny sposób można wykorzystać wymogi dobrostanu zwierząt do podniesienia konkurencyjności na rynku i poprawy ekonomiki prowadzonego gospodarstwa. Celem operacji jest ułatwianie transferu wiedzy i innowacji w zakresie dobrostanu zwierząt.</t>
  </si>
  <si>
    <t>Dobrostan zwierząt innowacyjną metodą poprawy konkurencyjności i ekonomiki gospodarstwa</t>
  </si>
  <si>
    <t>rolnicy, doradcy, przedstawiciele doradztwa, naukowcy</t>
  </si>
  <si>
    <t xml:space="preserve"> Operacja pozwoli na podejmowanie inicjatyw w zakresie realizacji projektów innowacyjnych w ramach działania "Współpraca". Przedmiotem operacji jest zorganizowanie konferencji połączonej z wyjazdem studyjnym, podczas którego nastąpi rozpowszechnienie wiedzy nt. powstawania grup operacyjnych EPI-AGRI, w efekcie czego realizowane będą wspólne działania, inicjatywy i projekty na terenie województwa śląskiego. Nawiązana współpraca może stać się podwaliną dla przyszłej grupy operacyjnej wdrażającej innowacje w temacie maksymalnego wykorzystania potencjału zwierząt.  Uczestnicy zdobędą wiedzę na temat  wykorzystania potencjału zwierząt poprzez nowoczesne metody przyspieszające postęp genetyczny i innowacyjne sposoby żywienia dzięki czemu uzyskiwane jest mięso najwyższej jakości i wartości prozdrowotnej co przyczyni się do nawiązywania współpracy pomiędzy zainteresowanymi stronami tj. naukowcami, rolnikami, hodowcami i przedstawicielami doradztwa. </t>
  </si>
  <si>
    <t>Produkcja mięsa najwyższej jakości jako maksymalne wykorzystanie potencjału zwierząt poprzez nowoczesne metody przyspieszające postęp genetyczny i innowacyjne sposoby żywienia.</t>
  </si>
  <si>
    <t>przedstawiciele kluczowych sektorów dla gospodarki wodnej m.in. podmioty publiczne, samorządy terytorialne, rolnicy, stowarzyszenia działające na rzecz przyrody czy lasów państwowych, przedstawiciele doradztwa, izby rolnicze, firmy mające znaczące oddziaływanie na wykorzystanie zasobów wód</t>
  </si>
  <si>
    <t>32/20/1/45</t>
  </si>
  <si>
    <t>liczba spotkań/liczba uczestników e-spotkań/liczba webinarium/liczba uczestników webinarium</t>
  </si>
  <si>
    <t>spotkania (e-spotkania)/webinarium</t>
  </si>
  <si>
    <t>Celem operacji jest stworzenie Lokalnych Partnerstw do spraw Wody, a więc sieci efektywnej współpracy pomiędzy wszystkimi kluczowymi  Partnerami na rzecz zarządzania zasobami wody w rolnictwie i na obszarach wiejskich powiatów na terenie województwa śląskiego.  Celem "Utworzenia Lokalnego Partnerstwa do spraw Wody na terenie województwa śląskiego" jest  wzajemne poznanie zakresów działania i potrzeb związanych z gospodarowaniem wodą członków LPW, diagnoza sytuacji w zakresie zarządzania zasobami wody pod kątem potrzeb rolnictwa i mieszkańców obszarów wiejskich - analiza problemów oraz potencjalnych możliwości ich rozwiązania, upowszechnianie dobrych praktyk w zakresie gospodarki wodnej i oszczędnego gospodarowania nią w rolnictwie i na obszarach wiejskich.</t>
  </si>
  <si>
    <t>Utworzenie Lokalnego Partnerstwa do spraw Wody na terenie województwa śląskiego</t>
  </si>
  <si>
    <t>rolnicy, hodowcy, właściciele gospodarstw agroturystycznych, przedstawiciele doradztwa, mieszkańcy obszarów wiejskich zainteresowanych prośrodowiskowymi innowacjami w rolnictwie</t>
  </si>
  <si>
    <t>Celem operacji jest zidentyfikowanie potencjalnych zainteresowanych działaniem Współpraca i tworzeniem Grup Operacyjnych EPI na przykładzie dobrych praktyk projektu „Innowacyjny model produkcji, przetwórstwa i dystrybucji ziół w Dolinie Zielawy”. To system agroleśny  uznany przez ONZ  jako najważniejsza innowacja we współczesnym rolnictwie przyczyniająca się bezpośrednio do łagodzenia zmian klimatycznych. Podczas konferencji zorganizowanej w formie webinarium przedstawione zostaną informacje nt.  tworzenia   i   funkcjonowania   Grup  Operacyjnych  na  rzecz  innowacji, zasady zrzeszania  rolników,  jednostek   naukowych,   przedsiębiorców,  posiadaczy lasów, podmiotów doradczych oraz sposób i zakres finansowania utworzonych Grup Operacyjnych. Wyjazd studyjny będzie możliwością zaprezentowania w formie dobrych praktyk działania "Współpraca" oraz pokaże  możliwości uprawy ziół w systemie alejowym na przykładzie gospodarstwa agroleśnego oraz hodowli koni zimnokrwistych w systemie silvopastoralnym u hodowców z gminy Tuczna. Realizacja  działania  wpłynie  na  zwiększenie  innowacyjnych  rozwiązań  w  polskim  rolnictwie,  produkcji  żywności  i  na  obszarach  wiejskich.</t>
  </si>
  <si>
    <t>Agroleśnictwo - innowacyjne rozwiązania w praktykach rolniczych</t>
  </si>
  <si>
    <t>rolnicy, ogrodnicy, przedstawiciele doradztwa, uczelni wyższych, reprezentanci firm branżowych oraz nauczyciele szkół rolniczych, mieszkańcy obszarów wiejskich i osoby zainteresowane tematyką.</t>
  </si>
  <si>
    <t>liczba filmów/liczba odcinków</t>
  </si>
  <si>
    <t>Celem operacji jest ułatwianie transferu wiedzy i innowacji w rolnictwie w zakresie innowacyjnych rozwiązań w precyzyjnym nawadnianiu roślin ogrodniczych. Przedmiotem operacji jest nagranie 3-odcinkowego filmu informacyjno-szkoleniowego obejmującego tematykę dotyczącą racjonalnego gospodarowania wodą  z wykorzystaniem nowoczesnych agrotechnik, w tym wykorzystania innowacyjnych rozwiązań w precyzyjnym nawadnianiu stworzonych przez polskich naukowców. Film uzupełni wiedzę i będzie dobrą formą przekazania dobrych praktyk w zakresie nowoczesnych rozwiązań, które mogą zostać zaimplementowane w gospodarstwach rolnych w zakresie nawadniania. Film będzie bazą do wymiany doświadczeń pomiędzy zainteresowanymi rolnikami, przybliży zagadnienia związane z Siecią na rzecz innowacji w rolnictwie i na obszarach wiejskich oraz możliwościami uzyskania wsparcia w ramach działania "Współpraca".</t>
  </si>
  <si>
    <t>"Innowacje w precyzyjnym nawadnianiu roślin ogrodniczych"</t>
  </si>
  <si>
    <t>42-200 Częstochowa, ul. Wyszyńskiego 70/126</t>
  </si>
  <si>
    <t>rolnicy, producenci ziemniaka, przedstawiciele doradztwa</t>
  </si>
  <si>
    <t>2/100</t>
  </si>
  <si>
    <t xml:space="preserve">liczba konferencji,                      liczba  uczestników konferencji </t>
  </si>
  <si>
    <t xml:space="preserve">Konferencja </t>
  </si>
  <si>
    <t xml:space="preserve">Celem konferencji jest zapoznanie rolników, producentów ziemniaka z możliwościami uprawy ziemniaka, zagadnieniami z dziedzin: odmian ziemniaka, technologii uprawy, przygotowaniem gleby pod uprawę, terminowością sadzenia, nawożeniem, pielęgnacją, rozpoznawaniem i zapobieganiem chorobom oraz  prawidłowym zbiorem ziemniaka. Ponadto uczestnicy zapoznają się z informacjami dotyczącymi znakowania produktów rolnych, możliwościami promocji i budowania lokalnych marek, zasadami bioasekuracji. Przedmiotem operacji jest zorganizowanie dwóch konferencji  dla około 100 osób. Udział w konferencji pozwoli nawiązać kontakty w danym obszarze tematycznym.   </t>
  </si>
  <si>
    <t>"Innowacje w nowoczesnej uprawie ziemniaka - Program dla polskiego ziemniaka"</t>
  </si>
  <si>
    <t xml:space="preserve">20 przedstawicieli kluczowych sektorów dla gospodarki wodnej m.in. podmioty publiczne, samorządy terytorialne, rolnicy, stowarzyszenia działające na rzecz przyrody czy lasów państwowych, przedstawiciele doradztwa, izby rolnicze, firmy mające znaczące oddziaływanie na wykorzystanie zasobów wód. </t>
  </si>
  <si>
    <t>4/2/20/1</t>
  </si>
  <si>
    <t xml:space="preserve">liczba spotkań/ liczba e-spotkań/liczba uczestników spotkań/liczba ekspertyz </t>
  </si>
  <si>
    <t>Spotkania/e-spotkania/Ekspertyza</t>
  </si>
  <si>
    <t>Celem operacji jest stworzenie Lokalnego Partnerstwa do spraw Wody, a więc sieci efektywnej współpracy pomiędzy wszystkimi kluczowymi  Partnerami na rzecz zarządzania zasobami wody w rolnictwie i na obszarach wiejskich powiatu cieszyńskiego. Przedmiotem operacji jest zorganizowanie 6 spotkań. Tematem operacji będzie:  wzajemne poznanie zakresów działania i potrzeb związanych z gospodarowaniem wodą członków LPW,
diagnoza sytuacji w zakresie zarządzania zasobami wody pod kątem potrzeb rolnictwa i mieszkańców obszarów wiejskich dla powiatu cieszyńskiego - analiza problemów oraz potencjalnych możliwości ich rozwiązania, upowszechnianie dobrych praktyk w zakresie gospodarki wodnej i oszczędnego gospodarowania nią w rolnictwie i na obszarach wiejskich.</t>
  </si>
  <si>
    <t>"Utworzenie Lokalnego Partnerstwa do spraw Wody w powiecie cieszyńskim"</t>
  </si>
  <si>
    <t>rolnicy, mieszkańcy obszarów wiejskich, przedstawiciele doradztwa</t>
  </si>
  <si>
    <t>4/2/1/80/79/2</t>
  </si>
  <si>
    <t xml:space="preserve">liczba szkoleń/liczba e-szkoleń/ liczba konkursów/ liczba uczestników szkoleń /liczba uczestników e-szkoleń/ liczba laureatów konkursu  </t>
  </si>
  <si>
    <t>Szkolenia/e-szkolenia/ Konkurs</t>
  </si>
  <si>
    <t xml:space="preserve">Celem operacji jest upowszechnianie wiedzy na temat  rolnictwa ekologicznego oraz promocja dobrych praktyk w ekologicznych gospodarstwach rolnych. Podczas szkolenia zaprezentowane zostaną zasady prowadzenia gospodarstw ekologicznych wraz z uregulowaniami prawnymi w tym zakresie. Uczestnicy nabędą  wiedzę z zakresu  przetwórstwa  w ekologicznym gospodarstwie rolnym oraz możliwości  dystrybucji produktów poprzez krótkie łańcuchy dostaw. Organizowany w ramach operacji Konkurs "Najlepsze Gospodarstwo Ekologiczne" będzie uhonorowaniem najlepszych gospodarstw, które upowszechniają  ekologiczne metody produkcji rolnej, a  także propagują poprzez swoją działalność innowacyjne i prośrodowiskowe rozwiązania.   </t>
  </si>
  <si>
    <t>"Rolnictwo ekologiczne szansą dla rozwoju obszarów wiejskich"</t>
  </si>
  <si>
    <t>rolnicy, rybacy, przedstawiciele doradztwa, dyrektorzy jednostek badawczo rozwojowych, mieszkańcy obszarów wiejskich</t>
  </si>
  <si>
    <t xml:space="preserve">Celem operacji jest przekazanie wiedzy i informacji na temat mechanizmów transferu wiedzy w rolnictwie oraz w przetwórstwie rolno-spożywczym. Pokazanie kierunków współpracy pomiędzy nauką i doradztwem rolniczym i nawiązywanie sieci kontaktów w województwie. Przykładem będzie współpraca pomiędzy Zakładem Ichtiobiologii i Gospodarki Rybackiej Polskiej Akademii Nauk, jako jedyną placówką naukową związaną z produkcją żywności działającą na terenie województwa śląskiego.  Przedmiotem operacji jest konferencja dla 60 osób. </t>
  </si>
  <si>
    <t>„Budowanie sieci kontaktów pomiędzy nauką i praktyką w województwie śląskim - perspektywy i plany”</t>
  </si>
  <si>
    <t>rolnicy, hodowcy zwierząt gospodarskich, osoby zainteresowane tematem</t>
  </si>
  <si>
    <t xml:space="preserve">Audycje radiowe </t>
  </si>
  <si>
    <t xml:space="preserve">Celem operacji jest zaprezentowanie rolnikom województwa śląskiego możliwości produkcyjnych nowych ras zwierząt hodowlanych prezentowanych podczas Wystawy Zwierząt Hodowlanych 2020 oraz ras polecanych przez Instytut Zootechniki. Przedmiotem operacji jest nagranie cyklu audycji radiowych. Operacja przyczyni się do promocji hodowli bydła mięsnego w województwie śląskim, zacieśnienia się współpracy z Instytutem Zootechniki. Operacja przyczyni się do poszerzenia wiedzy na temat wołowiny oraz jej dystrybucji w ramach krótkich łańcuchów dostaw żywności. </t>
  </si>
  <si>
    <t>"Wprowadzanie nowych ras zwierząt hodowlanych do gospodarstw rolnych województwa śląskiego"</t>
  </si>
  <si>
    <t>Celem operacji jest zaprezentowanie rolnikom województwa śląskiego możliwości produkcyjnych nowych ras zwierząt hodowlanych prezentowanych podczas Wystawy Zwierząt Hodowlanych 2020 towarzyszącej XXIX Krajowej Wystawie Rolniczej w Częstochowie w dniach 5-06.09.2020. Przedmiotem operacji jest nagranie jednego filmu. Operacja przyczyni się do podwyższenia wiedzy w zakresie wdrażania innowacji w rolnictwie w sektorze produkcji zwierzęcej.</t>
  </si>
  <si>
    <t>"Wprowadzanie nowych ras zwierząt hodowlanych do gospodarstw rolnych województwa śląskiego" Wystawa Zwierząt Hodowlanych 2020</t>
  </si>
  <si>
    <t xml:space="preserve">rolnicy, przedstawiciele doradztwa, mieszkańcy obszarów wiejskich </t>
  </si>
  <si>
    <t>E-szkolenie</t>
  </si>
  <si>
    <t xml:space="preserve">Celem szkolenia jest przygotowanie rolników do zarządzania ryzykiem agrofagów o znaczeniu gospodarczym, a doradców do wdrożenia tematu podczas wizyt w gospodarstwach rolnych. Nie mniejsze znaczenie ma przygotowanie tych samych grup odbiorców do wprowadzenia odpowiednich środków zapobiegawczych. Doskonała znajomość tematu z pewnością wpłynie na czujność rolników, działanie w odpowiednim momencie i ostatecznie na wysokość uzyskiwanych plonów czyli  temat ów ma duże znaczenie gospodarcze. Przedmiotem operacji jest zorganizowanie e-szkolenie dla 15 rolników z powiatu rybnickiego oraz doradców rolniczych na wyżej wymienione zagadnienia. Udział w e-szkolenia pozwoli nawiązać kontakty w danym obszarze tematycznym.
 </t>
  </si>
  <si>
    <t>  „Naukowe wsparcie usług doradczych z zakresu zarzadzania ryzkiem agrofagów o znaczeniu gospodarczym oraz wprowadzenie odpowiednich środków zapobiegawczych”</t>
  </si>
  <si>
    <t>członkowie grupy pszczelarskiej działającej przy Zespole Szkół Agrotechnicznych i Ogólnokształcących w Żywcu (ZSAiO), członkowie kół pszczelarskich, rolnicy i ich domownicy, przedstawiciele doradztwa, pracownicy oświatowi (nauczyciele ZSAiO), mieszkańcy obszarów wiejskich oraz zainteresowana tematem młodzież  z ZSAiO.</t>
  </si>
  <si>
    <t>Celem operacji jest upowszechnienie wiedzy na temat produkcji miodu poprzez zakładanie pasiek na terenach o niskiej przydatności rolniczej przy wykorzystaniu roślin miododajnych jako pożytku pszczelego. Powstałe partnerstwa i wypracowane, wzajemne zaufanie pozwoli na podejmowanie inicjatyw, w tym m.in. realizacji projektów innowacyjnych w ramach działania "Współpraca"                                                                          Przedmiotem operacji jest organizacja konferencji dla 70 osób. Dzięki współpracy członków grupy pszczelarskiej i rolników nastąpi wdrażanie innowacyjnych rozwiązań w ich gospodarstwach</t>
  </si>
  <si>
    <t>„Produkcja miodu w oparciu o uprawę roślin miododajnych na gruntach o niskiej przydatności  rolniczej”</t>
  </si>
  <si>
    <t>rolnicy, przedstawiciele doradztwa, mieszkańcy obszarów wiejskich</t>
  </si>
  <si>
    <t xml:space="preserve">Celem operacji jest przeszkolenie  rolników powiatu raciborskiego na temat  strategii ochrony rzepaku ozimego, podatności odmian, zmian klimatycznych i narastania odporności na środki ochrony roślin.
Przedmiotem operacji jest zorganizowanie e-szkolenia dla 20 osób,  podczas których nastąpi transfer wiedzy z ww. tematyki operacji (w tym wymiana doświadczeń i nawiązanie współpracy/kontaktów) </t>
  </si>
  <si>
    <t>„Strategia ochrony rzepaku ozimego przed wybranymi agrofagami z uwzględnieniem podatności odmian, zmian klimatycznych i narastania odporności na środki ochrony roślin”</t>
  </si>
  <si>
    <t>480</t>
  </si>
  <si>
    <t>Modliszewice, 
ul. Piotrkowska 30, 
26-200 Końskie</t>
  </si>
  <si>
    <t>ŚODR Modliszewice</t>
  </si>
  <si>
    <t>I-IV 
kwartał</t>
  </si>
  <si>
    <t>przedstawiciele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</si>
  <si>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24</t>
  </si>
  <si>
    <t xml:space="preserve">
Celem operacji jest zainicjowanie współpracy oraz stworzenie sieci kontaktów między lokalnym społeczeństwem a instytucjami i jednostkami samorządowymi w zakresie gospodarki wodnej na obszarach wiejskich ze szczególnym uwzględnieniem rolnictwa. Operacja ma na celu wzajemne poznanie zakresów działania i potrzeb związanych z gospodarowaniem wodą członków LPW oraz diagnozę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Przedmiotem operacji jest organizacja 24 spotkań w ramach Lokalnych Partnerstw ds. Wody, obejmujących swym zasięgiem wszystkie powiaty na terenie województwa świętokrzyskiego.
                                       </t>
  </si>
  <si>
    <t>„Nawiązywanie kontaktów pomiędzy podmiotami zainteresowanymi utworzeniem Lokalnych Partnerstw ds. Wody (LPW) w województwie świętokrzyskim”</t>
  </si>
  <si>
    <t>III kwartał</t>
  </si>
  <si>
    <t>rolnicy/producenci zbóż i bobowatych z województwa świętokrzyskiego, branżyści/przedstawiciele jednostek doradztwa rolniczego, naukowcy/pracownicy jednostek badawczych i instytutów naukowych i Stacji Doświadczalnej Oceny Odmiany</t>
  </si>
  <si>
    <r>
      <t xml:space="preserve">Celem operacji jest transfer najnowszej i kompleksowej wiedzy z zakresu agrotechniki, ochrony i doboru odmian w uprawach zbóż oraz bobowatych grubo- i drobnonasiennych, w tym soi, a także stosowanych w tym rodzaju produkcji innowacyjnych rozwiązań technicznych i technologicznych. Operacja umożliwi zaprezentowanie w praktyce najnowszych odmiany roślin zbożowych i bobowatych na przykładzie wzorcowo prowadzonych upraw w ramach Porejestrowego Doświadczalnictwa Odmianowego oraz zapoznanie z zasadami integrowanej ochrony, ze szczególnym uwzględnieniem identyfikacji organizmów szkodliwych i określeniem progów szkodliwości (dla szkodników, chorób, chwastów). Operacja umożliwi ponadto nawiązanie kontaktów między producentami zbóż, branżystami zajmującymi się produkcją roślinną z doradztwa rolniczego i naukowcami/pracownikami Stacji Doświadczalnej Oceny Odmiany, które zapewnią transfer wiedzy i mogą stać się podwaliną dla nowych inicjatyw (badań, metodyk, doświadczeń).
</t>
    </r>
    <r>
      <rPr>
        <sz val="11"/>
        <color theme="1"/>
        <rFont val="Calibri"/>
        <family val="2"/>
        <charset val="238"/>
        <scheme val="minor"/>
      </rPr>
      <t xml:space="preserve"> 
Przedmiotem operacji jest organizacja jednodniowego krajowego wyjazdu studyjnego do Stacji Doświadczalnej Oceny Odmian, który obejmować będzie przekazanie wiedzy teoretycznej w postaci wykładów (szeroki blok wykładów merytorycznych) oraz wiedzy praktycznej w postaci warsztatowej na polach doświadczalnych (rozpoznawanie szkodników, prezentacja nowych odmian zbóż), co pozwoli na osiągniecie planowanego celu operacji.</t>
    </r>
  </si>
  <si>
    <t>"Dobór odmian i integrowana ochrona roślin jako podstawa nowoczesnej i efektywnej uprawy zbóż i bobowatych"</t>
  </si>
  <si>
    <t>III-IV 
kwartał</t>
  </si>
  <si>
    <t xml:space="preserve">rolnicy, przedsiębiorcy z branży rolnej/przetwórczej/spożywczej z woj. świętokrzyskiego, przedstawiciele  jednostek doradztwa rolniczego z woj. świętokrzyskiego, grup producenckich, jednostek naukowych, instytutów badawczych, uniwersytetów rolniczych </t>
  </si>
  <si>
    <t>Celem operacji jest nawiązywanie kontaktów między rolnikami/podmiotami zainteresowaniami uczestnictwem w różnych formach zrzeszania się, w tym zwiększenie ich wiedzy merytorycznej w tym zakresie oraz zaprezentowanie dobrych praktyk na przykładzie funkcjonowania grup producentów rolnych. Operacja umożliwi zawiązanie nowych partnerstw biznesowych/utworzenie nowych grup branżowych, które wpływ będą miały na rozwój świętokrzyskiego rolnictwa poprzez podejmowanie wspólnych inicjatyw. Nawiązane kontakty, powstałe partnerstwa i wypracowane, wzajemne zaufanie pozwolą na podejmowanie kolejnych inicjatyw, w tym m.in. realizacji projektów innowacyjnych.
Przedmiotem operacji jest organizacja dwudniowego krajowego wyjazdu studyjnego do grup producentów rolnych, które dzięki współpracy jej członków/rolników i wdrażaniu innowacyjnych rozwiązań odniosły sukces.</t>
  </si>
  <si>
    <t>„Grupy producentów rolnych i ich związki jako innowacyjna forma zrzeszania się rolników w oparciu o dobre przykłady”</t>
  </si>
  <si>
    <t xml:space="preserve">
rolnicy/producenci ziemniaków 
z woj. świętokrzyskiego, przedstawiciele jednostek doradztwa rolniczego, jednostek i instytutów badawczych oraz instytucji, firm prywatnych i innych podmiotów związanych z branżą ziemniaka   
</t>
  </si>
  <si>
    <t xml:space="preserve">Celem operacji jest transfer najnowszej wiedzy merytorycznej z zakresu upraw ziemniak, w tym innowacyjnych rozwiązań technicznych, technologicznych i organizacyjnych stosowanych w tej produkcji (w tym prezentacja dobrych przykładów w tym zakresie), a także umożliwienie nawiązania kontaktów między producentami ziemniaków z województwa świętokrzyskiego, dzięki czemu będą mogli podejmować wspólne inicjatywy dla lokalnego i krajowego rozwoju tej branży, w tym udział w Programie dla Polskiego Ziemniaka. Operacja umożliwi przedstawienie i zapoznanie producentów z możliwościami restrukturyzacji całej branży, poprzez wyeliminowanie nieprawidłowości rynkowych i fitosanitarnych, jak również możliwości wsparcia sprzedaży ziemniaków poprzez ich promocję jako polskich produktów żywnościowych w ramach akcji Polska smakuje i Produkt Polski.
Przedmiotem operacji jest organizacja dwóch konferencji dla rolników/producentów ziemniaków z województwa świętokrzyskiego, które umożliwią osiągnięcie zakładanych celów operacji, w tym przede wszystkim umożliwią nawiązanie kontaktów między producentami, wymianę doświadczeń i zapoznanie się z Programem dla Polskiego Ziemianka w kontekście lokalnej produkcji. </t>
  </si>
  <si>
    <t>"Nowoczesna i bezpieczna uprawa ziemniaka 
w województwie świętokrzyskim"</t>
  </si>
  <si>
    <t>III-IV
kwartał</t>
  </si>
  <si>
    <t xml:space="preserve">rolnicy z województwa świętokrzyskiego zainteresowani przystąpieniem do sieci gospodarstw demonstracyjnych, przedstawiciele jednostek doradztwa rolniczego, przedstawiciele innych podmiotów zaangażowanych w rozwój obszarów wiejskich i dywersyfikację działalności rolniczej </t>
  </si>
  <si>
    <t xml:space="preserve">Celem operacji jest rozwój sieci gospodarstw demonstracyjnych w województwie świętokrzyskim poprzez zapoznanie rolników zainteresowanych prowadzeniem takiej działalności z ideą istnienia sieci takich gospodarstw, w tym sposobu ich zakładania i funkcjonowania oraz korzyści wynikających z prowadzenia takich gospodarstw poprzez praktyczną prezentację obiektów już funkcjonujących. Operacja umożliwi stworzenie i rozwój sieci kontaktów między rolnikami zainteresowanymi prowadzeniem gospodarstw demontracyjnych jako jednego z najefektywniejszy sposobów transferu wiedzy i informacji na temat stosowanych w produkcji rolnej innowacji, nowych osiągnięć nauki i techniki oraz umożliwiających wymianę doświadczeń pomiędzy rolnikami. 
Przedmiotem operacji jest organizacja dwudniowego krajowego wyjazdu studyjnego do funkcjonujących gospodarstw demonstracyjnych, które odniosły sukces, i które będą inspiracją do rozwoju sieci takich gospodarstw w województwie świętokrzyskim, co pozwoli osiągnąć planowane cele operacji. Wyjazd studyjny uzupełniony będzie blokiem wykładowym zawierającym najważniejsze informacje merytoryczne dotyczące zakładania, funkcjonowania i finansowania gospodarstw demonstracyjnych, a także ich sieciowania na poziomie krajowym. </t>
  </si>
  <si>
    <t>"Gospodarstwa demonstracyjne jako efektywny instrument transferu innowacji w rolnictwie"</t>
  </si>
  <si>
    <t>II-III
kwartał</t>
  </si>
  <si>
    <t>rolnicy z woj. świętokrzyskiego prowadzący produkcję roślinną, przedstawiciele instytutów badawczych i jednostek naukowych, branżyści z jednostek doradztwa rolniczego z województwa świętokrzyskiego</t>
  </si>
  <si>
    <t xml:space="preserve">Celem operacji jest zaprezentowanie rozwiązań w produkcji roślinnej, które mogą wpłynąć na poprawę wyników produkcyjnych, ułatwić restrukturyzację i modernizację gospodarstw, ze szczególnym uwzględnieniem zmniejszenia kosztów produkcji i negatywnego wpływu warunków klimatycznych na plonowanie roślin. Operacja umożliwi przedstawienie rolnikom konkretnych rozwiązań uprawy i siewu w warunkach często pojawiających się niedoborów wody, w tym szczególnie korzyści wynikających z zaniechania uprawy płużnej na rzecz uprawy uproszczonej oraz nawiązanie współpracy rolników (praktyków) z naukowcami (twórcy badań, rozwiązań i metodyk) w ww. zakresie. 
Przedmiotem operacji jest organizacja dwudniowego krajowego wyjazdu studyjnego do instytutów badawczych, które prowadzą badania z zakresu konserwujących technik uprawy gleby i siewu oraz do gospodarstw, które je stosują w praktyce. Integralną częścią wyjazdu studyjnego będzie blok wykładowy prowadzony przez pracowników naukowych odwiedzanych instytutów badawczych. </t>
  </si>
  <si>
    <t>"Konserwujące techniki uprawy gleby i siewu
szansą na poprawę dochodowości produkcji roślinnej"</t>
  </si>
  <si>
    <t>III
kwartał</t>
  </si>
  <si>
    <t>rolnicy z woj. świętokrzyskiego zajmujący się produkcją ekologiczną lub chcący przystąpić do rolnictwa ekologicznego, przedstawiciele instytutów badawczych, jednostek naukowych i doradczych, firm i innych podmiotów działających na rzecz rolnictwa ekologicznego  z województwa świętokrzyskiego</t>
  </si>
  <si>
    <t>Celem operacji jest przekazanie kompleksowej wiedzy z zakresu uprawy starych odmian zbóż o wysokich walorach prozdrowotnych (agrotechnika, walory uprawowe, technologia uprawy, zdrowotność) oraz o sposobach ich wykorzystania i przetwarzania, ze szczególnym uwzględnieniem zastosowania w produkcji ekologicznej. Realizacja operacji umożliwi zaprezentowanie rolnikom z województwa świętokrzyskiego korzyści wynikających z uprawy starych odmian zbóż oraz da możliwość stworzenia sieci kontaktów (nawiązania współpracy) między gospodarstwami, które chcą uprawiać takie rodzaje zbóż oraz jednostkami naukowymi i badawczymi zajmującymi się takimi uprawami.  
Przedmiotem operacji jest organizacja dwudniowej konferencji, podczas której nastąpi transfer wiedzy z przedmiotowej tematyki operacji, wymiana dotychczasowych doświadczeń, nawiązanie współpracy i budowanie sieci kontaktów między rolnikami zainteresowanymi takim rodzajem produkcji oraz naukowcami prowadzącymi badania nad tymi odmianami.</t>
  </si>
  <si>
    <t>"Stare odmiany zbóż szansą poprawy 
konkurencyjności gospodarstw ekologicznych"</t>
  </si>
  <si>
    <t>rolnicy indywidualni (producenci owoców), grupy producentów owoców, przedstawiciele jednostek doradczych, przedstawicieli szkół rolniczych, inne osoby/podmioty zainteresowane tematem</t>
  </si>
  <si>
    <t xml:space="preserve">Celem operacji jest zaprezentowanie w postaci cyfrowej najnowszych rozwiązań technicznych i technologicznych stosowanych w pielęgnacji sadów i mechanicznym zbiorze owoców, które podnoszą konkurencyjności gospodarstw ogrodniczych oraz przekazanie najnowszej, wyspecjalizowanej wiedzy branżowej (agrotechnika, technologia, zabiegi, nawożenie, organizacja zbytu) w zakresie upraw sadowniczych. Zebrane informacje i zaprezentowane rozwiązania stanowić będą źródło wiedzy dla ogrodników z ww. zakresu, a tym samym przyczynią się do upowszechnienia informacji o innowacyjnych rozwiązaniach dostępnych dla sektora ogrodniczego oraz stanowić będą inspirację do wdrażania takich rozwiązań w swoich gospodarstwach. 
Przedmiotem operacji jest opracowanie 3 filmów z zakresu przedmiotowej tematyki operacji, które udostępnione zostaną ogrodnikom za pośrednictwem mediów cyfrowych oraz wykorzystywane będą jako materiały dydaktyczne, co z kolei pozwoli osiągnąć zamierzone cele operacji.  </t>
  </si>
  <si>
    <t xml:space="preserve">"Innowacje techniczne w pielęgnacji sadów 
i mechanicznym zbiorze owoców"
</t>
  </si>
  <si>
    <t xml:space="preserve">III-IV  
kwartał </t>
  </si>
  <si>
    <t xml:space="preserve">producenci orzechów laskowych i rolnicy zainteresowani uprawą  leszczyny z woj. świętokrzyskiego,  przedstawiciele jednostek doradztwa rolniczego, szkół rolniczych, instytucji i podmiotów działających na rzecz rozwoju sektora ogrodniczego z województwa świętokrzyskiego
</t>
  </si>
  <si>
    <t xml:space="preserve">Celem operacji jest rozwój i wsparcie producentów orzechów laskowych z województwa świętokrzyskiego poprzez zapoznanie ich z innowacyjnymi rozwiązaniami w zakresie uprawy leszczyny i mechanicznego zbioru orzechów laskowych oraz transfer najnowszej wiedzy merytorycznej dotyczącej tej gałęzi produkcji (agrotechnika, uprawa, zbiór, nowoczesne rozwiązania) przekazanej przez przedstawicieli jednostek naukowych. Operacja pozwoli na nawiązanie kontaktów między samymi producentami orzechów laskowych z województwa świętokrzyskiego i na wymianę doświadczeń między nimi, a także na nawiązanie współpracy z przedstawicielami jednostek naukowych i badawczych zajmujących się problematyką upraw leszczyny, co w dalszej perspektywie da możliwość nawiązania współpracy (utworzenia grupy branżystów) ukierunkowanej na rozwój tej gałęzi rolnictwa, a tym samym na poprawę rentowności i konkurencyjności gospodarstw ogrodniczych i przedstawicieli tej branży. 
Przedmiotem operacji jest organizacja dwudniowego wydarzenia tj. konferencji (przekazanie wiedzy teoretycznej) połączonej z wyjazdem studyjnym (uzupełnienie wiedzy teoretycznej aspektami praktycznymi tj. pokazami w terenie) dla rolników z terenu województwa świętokrzyskiego z zakresu przedmiotowej tematyki operacji pozwalającego osiągnąć zamierzone cele.        </t>
  </si>
  <si>
    <t xml:space="preserve">„Innowacyjne rozwiązania w zakresie uprawy leszczyny i mechanicznego zbioru 
orzechów laskowych”
</t>
  </si>
  <si>
    <t xml:space="preserve">II -III      kwartał </t>
  </si>
  <si>
    <t xml:space="preserve">rolnicy z woj. świętokrzyskiego specjalizujący się w produkcji warzyw gruntowych,
przedstawiciele instytucji naukowych, w tym nauczyciele szkół rolniczych, przedstawiciele grup producenckich i rolniczych jednostek doradczych  z województwa świętokrzyskiego
</t>
  </si>
  <si>
    <t xml:space="preserve">Celem operacji jest transfer wiedzy z zakresu innowacyjnych rozwiązań technicznych i technologicznych przeciwdziałającym skutkom suszy w zakresie uprawy warzyw gruntowych, a także wymiana doświadczeń między rolnikami z tej branży i przedstawicielami jednostek naukowych i badawczych, które przyczynią się do nawiązania partnerskiej współpracy pomiędzy różnymi instytucjami, podmiotami sfery naukowe i doradczej oraz producentami, ukierunkowanej na poprawę rentowności i konkurencyjności gospodarstw ogrodniczych, a w szerszej perspektywie da możliwość nawiązania współpracy (utworzenia grupy branżystów) ukierunkowanej na rozwój tej gałęzi rolnictwa, m.in. poprzez wdrażanie innowacyjnych rozwiązań będących efektem nawiązanej współpracy.  
Przedmiotem operacji jest organizacja dwudniowego wydarzenia tj. konferencji (przekazanie wiedzy teoretycznej) połączonej z wyjazdem studyjnym, podczas którego zaprezentowane zostaną aspekty praktyczne z zakresu przedmiotowej tematyki operacji (pokazy/prezentacje w terenie) pozwalającej osiągnąć zamierzone cele.                                    </t>
  </si>
  <si>
    <t>"Przeciwdziałanie skutkom suszy w uprawach warzyw gruntowych z wykorzystaniem innowacyjnych rozwiązań"</t>
  </si>
  <si>
    <t>II-III 
kwartał</t>
  </si>
  <si>
    <t>rolnicy, właściciele gospodarstw agroturystycznych, producenci żywności na małą skalę, przedsiębiorcy, członkowie  KGW,  przedstawiciele jednostek doradztwa rolniczego z województwa świętokrzyskiego</t>
  </si>
  <si>
    <t xml:space="preserve">Celem operacji jest zainicjowanie i rozwój współpracy między podmiotami i osobami działających w branży turystycznej, gastronomicznej, Kołami Gospodyń Wiejskich, rolnikami, producentami żywności na małą skalę oraz wskazanie im innowacyjnych kierunków działań mogących prowadzić do powstania zintegrowanego systemu współpracy skupiającego różnego rodzaju działalności okołorolnicze, przy szczególnym wykorzystaniu walorów regionalnych (turystyka i agroturystyka), sieci tematycznych (szlaki kulinarne, enoturystyczne) i regionalnej żywności wysokiej jakości (żywność tradycyjna wytwarzana na bazie regionalnych receptur, sprzedaż w ramach krótkich łańcuchów dostaw) oraz w oparciu o dobre przykłady, które odniosły sukces. Operacja pozwoli zaprezentować możliwości łączenia różnych form działalności okołorolniczych, w tym przy współpracy kilku podmiotów, co umożliwi poprawę ich dochodowości, a tym samym wpłynie na rozwój obszarów wiejskich oraz kreowanie ich wizerunku jako miejsca ciekawego do wypoczynku oraz z dostępem do zdrowej żywności.
Przedmiotem operacji jest organizacja jednodniowej konferencji, podczas której nastąpi transfer wiedzy z przedmiotowej tematyki operacji, wymiana doświadczeń, nawiązanie współpracy i budowanie sieci kontaktów między uczestnikami/różnymi podmiotami i doradcami wspierającymi wdrażanie innowacji na obszarach wiejskich. Konferencja połączona zostanie z degustacją potraw i produktów tradycyjnych, regionalnych, lokalnych regionu świętokrzyskiego jako dobrego przykładu działalności okołorolniczej na obszarach wiejskich. </t>
  </si>
  <si>
    <t>"Zintegrowanie usług okołorolniczych w województwie świętokrzyskim jako innowacyjne narzędzie rozwoju obszarów wiejskich"</t>
  </si>
  <si>
    <t>liczba podmiotów 
na stoisku wystawienniczym</t>
  </si>
  <si>
    <t xml:space="preserve">rolnicy indywidualni z sektora ekologicznego, przedstawiciele jednostek doradczych, jednostek podmioty certyfikujące rolnictwo ekologiczne/prowadzące i wdrażające systemy jakości, przedstawiciele jednostek naukowych/uczelni rolniczych/instytutów badawczych, firmy wspierające rozwój produkcji ekologicznej   </t>
  </si>
  <si>
    <t xml:space="preserve">Celem operacji jest rozwój współpracy pomiędzy producentami ekologicznymi z województwa świętokrzyskiego ukierunkowanej na podejmowanie wspólnych inicjatyw (w zakresie produkcji, organizacji sprzedaży, marketingu), w tym również nawiązanie kontaktów z producentami ekologicznymi z całej Polski, przedstawicielami branży rolnictwa ekologicznego (przedsiębiorcy, producenci środków produkcji, sprzedawcy, przetwórcy, jednostki certyfikujące i wdrażające systemy jakości) oraz naukowcami z jednostek badawczych i uczelni rolniczych specjalizujących się w problemach rolnictwa ekologicznego. 
Przedmiotem operacji jest zorganizowanie stoiska wystawienniczego oraz konferencji na jednych z największych targów ekologicznych w Polsce „ECO-STYLE” organizowanych przez Targi Kielce. </t>
  </si>
  <si>
    <t xml:space="preserve">"Sieciowanie kontaktów jako element  organizacyjnej innowacji wśród producentów ekologicznych z województwa świętokrzyskiego" </t>
  </si>
  <si>
    <t>IV 
kwartał</t>
  </si>
  <si>
    <t xml:space="preserve">
rolnicy/producenci ziemniaka, przedstawiciele jednostek doradztwa rolniczego, jednostek i instytutów badawczych oraz instytucji, firm prywatnych i jednostek związanych z branżą ziemniaka   
</t>
  </si>
  <si>
    <t xml:space="preserve">Celem operacji jest transfer najnowszej wiedzy merytorycznej 
z zakresu upraw ziemniak, w tym innowacyjnych rozwiązań stosowanych w tej produkcji (agrotechnika, nawadnianie, przechowywanie), a także lokalny i krajowy rozwoju tej branży 
m.in. poprzez zidentyfikowanie jej aktualnych problemów oraz zaprezentowanie możliwych działań zaradczych. Operacja umożliwi przedstawienie i zapoznanie producentów z możliwościami restrukturyzacji całej branży m.in. poprzez wyeliminowanie nieprawidłowości rynkowych i fitosanitarnych (poprawna agrotechnika, nowoczesne technologie uprawy, bioasekuracja, Program dla Polskiego Ziemniaka) oraz możliwości wsparcia sprzedaży poprzez ich promocję oraz zrzeszanie się producentów.
Przedmiotem operacji jest opracowanie materiału wideo, który umożliwi osiągnięcie zakładanych celów operacji poprzez jego publikację m.in. na stronie internetowej, kanale YT ŚODR Modliszewice i mediach społecznościowych.   </t>
  </si>
  <si>
    <t>"Nowoczesna uprawa ziemniaka 
z zachowaniem zasad bioasekuracji"</t>
  </si>
  <si>
    <t>nakład drukowany 
(dodatkowo, publikacja dostępna będzie online bez ograniczeń)</t>
  </si>
  <si>
    <t>Przedstawiciele Państwowego Gospodarstwa Wodnego Wody Polskie, administracji publicznej, spółki wodnej, izby rolniczej, lasów państwowych, instytutów naukowych/ uczelni rolniczych, organizacji pozarządowych, rolnicy, właściciele stawów rybnych, przedstawiciele podmiotów doradczych, przedsiębiorcy mający oddziaływanie na stan wód na danym terenie, inne podmioty zainteresowane tematem.</t>
  </si>
  <si>
    <t>Celem operacji jest zainicjowanie współpracy oraz stworzenie sieci kontaktów miedzy lokalnym społeczeństwem a instytucjami i urzędami  na terenie powiatu koneckiego, w zakresie gospodarki wodnej na obszarach wiejskich, w tym zapoznanie się z innowacyjnymi rozwiązaniami stosowanymi w racjonalnym gospodarowaniu wodą, ze szczególnym uwzględnieniem rolnictwa. Operacja umożliwi wzajemne poznanie zakresów działania i potrzeb związanych z gospodarowaniem wodą członków LPW, zdiagnozowanie sytuacji w zakresie zarządzania zasobami wodnymi pod kątem potrzeb rolnictwa i mieszkańców obszarów wiejskich powiatu koneckiego (przeanalizowanie problemów oraz potencjalnych innowacyjnych możliwości ich rozwiązania), a także upowszechnianie dobrych praktyk w zakresie gospodarki wodnej i oszczędnego gospodarowania nią w rolnictwie i na obszarach wiejskich.
Przedmiotem operacji jest organizacja i przeprowadzenie 4 spotkań dla 100 przedstawicieli grupy docelowej operacji, których efektem będzie powołanie pilotażowego Lokalnego Partnerstwa ds. Wody, obejmującego swym zasięgiem powiat konecki, w którego skład wejdą przedstawiciele administracji publicznej, rolników, doradztwa rolniczego, nauki oraz opracowanie raportu na temat obecnej sytuacji wodnej w powiecie koneckim.</t>
  </si>
  <si>
    <t>"Nawiązywanie kontaktów między podmiotami zainteresowanymi utworzeniem Lokalnego Partnerstwa ds. Wody w powiecie koneckim"</t>
  </si>
  <si>
    <t>rolnicy (producenci sektora ogrodniczego zainteresowani rozszerzeniem palety oferowanego produktu), przedstawiciele grup producenckich, rolniczych jednostek doradczych, szkół rolniczych, instytucji/podmiotów działających na rzecz rozwoju sektora ogrodniczego i przetwórczego, jednostek naukowych, instytutów badawczych, uniwersytetów rolniczych</t>
  </si>
  <si>
    <t>liczba seminariów 
z wyjazdem studyjnym</t>
  </si>
  <si>
    <t>seminarium 
z wyjazdem studyjny</t>
  </si>
  <si>
    <t xml:space="preserve">Celem operacji jest zapoznanie jej uczestników z innowacyjnymi rozwiązaniami w zakresie ogrodniczych upraw ekologicznych, co przyczyni się do nawiązania partnerskiej współpracy pomiędzy różnymi instytucjami i podmiotami sfery naukowej, sfery doradczej a producentami, ukierunkowanej na poprawę rentowności i konkurencyjności gospodarstw ogrodniczych, a w szerszej perspektywie da możliwość nawiązania współpracy (utworzenia grupy branżystów) ukierunkowanej na rozwój tej gałęzi rolnictwa, w tym również wdrażanie innowacyjnych rozwiązań z zakresu organizacji zbytu, promocji, agrotechniki, marketingu produktów ekologicznych. 
Przedmiotem operacji jest organizacja i przeprowadzenie 2-dniowego seminarium połączonego z wyjazdem studyjnym dla 25 rolników z terenu województwa świętokrzyskiego z zakresu przedmiotowej tematyki operacji. </t>
  </si>
  <si>
    <t xml:space="preserve">
"Ekologiczna uprawa i przetwórstwo warzyw i owoców jako innowacja dla produkcji ogrodniczej gospodarstw regionu sandomierskiego"</t>
  </si>
  <si>
    <t xml:space="preserve">Celem operacji jest zapoznanie jej uczestników z innowacyjnymi rozwiązaniami w zakresie upraw zielarskich (transfer wiedzy od nauki do praktyki, wymiana doświadczeń), co przyczyni się do nawiązania partnerskiej współpracy pomiędzy różnymi instytucjami i podmiotami sfery naukowej, sfery doradczej i producentami, ukierunkowanej na poprawę rentowności i konkurencyjności gospodarstw ogrodniczych, a w szerszej perspektywie da możliwość nawiązania współpracy (utworzenia grupy branżystów) ukierunkowanej na rozwój tej gałęzi rolnictwa, w tym również wdrażania innowacyjnych rozwiązań z zakresu organizacji zbytu, promocji, agrotechniki, marketingu ziół. użytkowych.  
Przedmiotem operacji jest organizacja dwudniowego wyjazdu studyjnego połączonego z blokiem wykładowym dla rolników z terenu województwa świętokrzyskiego z zakresu przedmiotowej tematyki operacji pozwalającego osiągnąć zamierzone cele. </t>
  </si>
  <si>
    <t>"Właściwości i wykorzystanie ziół użytkowych, promocja i dystrybucja produktów ziołowych jako innowacja dla produkcji ogrodniczej i przetwórstwa  w regionie świętokrzyskim"</t>
  </si>
  <si>
    <t>rolnicy, przedstawiciele podmiotów/instytucji zaangażowanych w rozwój obszarów wiejskich przedsiębiorcy i doradcy rolni z terenu województwa świętokrzyskiego</t>
  </si>
  <si>
    <t>Celem operacji jest aktywizacja mieszkańców z terenów wiejskich, zachęcanie ich do współpracy i inspirowanie do rozwoju przedsiębiorczości w zakresie lokalnego przetwórstwa, sprzedaży, turystyki oraz inicjowanie i wspieranie współpracy partnerskiej producentów, przedsiębiorców, organizacji pozarządowych, instytucji doradczych, jednostek naukowych i innych podmiotów branży rolno-spożywczej do kreowania innowacyjnych rozwiązań w tym zakresie (m.in. organizacyjnych, marketingowych, dystrybucyjnych itp.).
Przedmiotem operacji jest organizacja 3-dniowego krajowego wyjazdu studyjnego, podczas którego zaprezentowane zostaną wdrożone do praktyki rolniczej i okołorolniczej rozwiązania z ww. zakresu, na przykładzie podmiotów, które odniosły sukces, i które stanowić będą inspirację dla uczestników wyjazdu do podejmowania wspólnych inicjatyw na rzecz wdrażania rozwiązań innowacyjnych.</t>
  </si>
  <si>
    <t>„Innowacje, Kreatywność, Aktywność, Rozwój – IKAR. Transfer doświadczeń z działań związanych z rozwojem obszarów wiejskich”</t>
  </si>
  <si>
    <t>2 bilbordy, 
16 emisji</t>
  </si>
  <si>
    <t>liczba bilbordów sponsorskich 
i liczba ich emisji</t>
  </si>
  <si>
    <t xml:space="preserve">2 zapowiedzi, 4 emisje </t>
  </si>
  <si>
    <t>liczba zapowiedzi  programów telewizyjnych i liczba ich emisji</t>
  </si>
  <si>
    <t>8 
(w tym 6 powtórzeń)</t>
  </si>
  <si>
    <t>liczba emisji programów telewizyjnych (w tym liczba powtórnych emisji)</t>
  </si>
  <si>
    <t>liczba programów telewizyjnych</t>
  </si>
  <si>
    <t>40 000 
(w tym 
32 000)</t>
  </si>
  <si>
    <t>nakład druku ulotek
(w tym nakład kolportażu 
odpłatnego ulotki)</t>
  </si>
  <si>
    <t>liczba ulotek</t>
  </si>
  <si>
    <t>liczba emisji radiowych rozmów reklamowych</t>
  </si>
  <si>
    <t>liczba radiowych rozmów reklamowych</t>
  </si>
  <si>
    <t>działania upowszechnienie:
- reklama radiowa
- druk i kolportaż ulotki
- reklama telewizyjna 
  i bilbord sponsorski</t>
  </si>
  <si>
    <t>II-IV 
kwartał</t>
  </si>
  <si>
    <t xml:space="preserve">
rolnicy i przetwórcy zainteresowani wdrażaniem innowacyjnych form przetwórstwa, sprzedaży oraz promocji żywności tradycyjnej i regionalnej oraz partnerzy i przedstawiciele jednostek doradztwa rolniczego zaangażowani w budowanie marki lokalnej regionu świętokrzyskiego 
</t>
  </si>
  <si>
    <t>Celem operacji jest zwiększenie wiedzy z zakresu innowacji w sprzedaży i przetwórstwie żywności na małą skalę, w tym prezentacja dobrych praktyk o charakterze proinnowacyjnym w zakresie krótkich łańcuchów dostaw, dystrybucji żywności i ich promocji (w tym szczególnie na przykładzie funkcjonującego e-bazarku świętokrzyskiego) oraz upowszechnienie informacji o nich wśród producentów z województwa świętokrzyskiego poprzez działania w radiu, telewizji i prasie o zasięgu wojewódzkim, a także tworzenie sieci kontaktów pomiędzy świętokrzyskimi rolnikami, wytwórcami żywności oraz osobami, instytucjami, firmami działającymi w branży rolniczej i rolno-spożywczej. Upowszechnienie informacji o strategii skracania łańcuchów dostaw umożliwi nawiązywanie nowych kontaktów między rolnikami i lokalnymi wytwórcami żywności, co dzięki działaniom brokerskim świętokrzyskiego zespołu SIR pozwoli na zawiązywanie nowych partnerstw i podejmowanie wspólnych inicjatyw na rzecz wdrażania innowacji w przemyśle rolno-spożywczym. Operacja, dzięki konferencji i wyjazdowi studyjnemu, umożliwi bezpośredni transfer aktualnej wiedzy merytorycznej z zakresu produkcji żywności na mała skalę oraz praktyczną prezentację nowatorskich rozwiązań w tej branży (organizacyjnych, marketingowych, dystrybucyjnych, promocyjnych). Działania upowszechnieniowe o zasięgu wojewódzkim będą czynnikiem aktywizującym producentów i przetwórców z województwa świętokrzyskiego do nawiązania współpracy z zespołem SIR i jednocześnie prezentacją dobrego przykładu w zakresie skracania łańcuchów dostaw jakim jest e-bazarek świętokrzyski.   
Przedmiotem operacji jest:
1. Organizacja trzydniowego krajowego wyjazdu studyjnego dla 30 osób połączonego z konferencją, podczas których nastąpi transfer wiedzy z ww. tematyki operacji (w tym wymiana doświadczeń i nawiązanie współpracy i kontaktów na potrzeby przyszłych grup operacyjnych) oraz zostaną zaprezentowane rozwiązania, które przyczyniły się do sukcesów prezentowanych rozwiązań/gospodarstw. 
2. Działania upowszechnieniowe polegające na: 
- druku dwustronnej ulotki informacyjno-promocyjnej skierowanej do producentów żywności i konsumentów prezentującej dobry przykład skracania łańcuchów dostaw jakim jest świętokrzyski e-bazarku oraz jej dystrybucja w prasie o zasięgu wojewódzkim (odpłatna), periodyku ŚODR Modliszewice "Aktualności Rolnicze" oraz za pośrednictwem doradców rolnych ŚODR,
- emisja (wraz z produkcją) radiowej rozmowy reklamowej o długości 120 sekund w rozgłośni radiowej o zasięgu wojewódzkim skierowanej do producentów żywności i konsumentów mówiącej o strategii skracania łańcuchów dostaw na przykładzie świętokrzyskiego e-bazarku, 
- emisja (wraz z produkcją i przekazaniem praw autorskich do materiału dla zlecającego) 2 programów telewizyjnych o długości 5 minut każdy, w telewizji naziemnej o zasięgu wojewódzkim wraz usługami towarzyszącymi (produkcja i emisja zapowiedzi programu telewizyjnego, produkcja i emisja bilbordu sponsorskiego) kierowanego do producentów żywności i konsumentów prezentujących dobry przykład skracania łańcuchów dostaw jakim jest świętokrzyski e-bazarku.</t>
  </si>
  <si>
    <t>"Skracanie łańcuchów dostaw poprzez sprzedaż bezpośrednią jako innowacyjny sposób na poprawę dochodowości gospodarstw rolnych"</t>
  </si>
  <si>
    <t>hh</t>
  </si>
  <si>
    <t>ul. Jagiellońska 91
10-356 Olsztyn</t>
  </si>
  <si>
    <t>Warmińsko-Mazurski Ośrodek Doradztwa Rolniczego z siedzibą w Olsztynie</t>
  </si>
  <si>
    <t>rolnicy, pracownicy jednostek doradztwa rolniczego, pracownicy jednistek i firm działających w branży rolniczej, studenci kierunków rolniczych, nauczyciele i uczniowie szkół rolniczych</t>
  </si>
  <si>
    <t xml:space="preserve"> liczba uczestników szkolenia </t>
  </si>
  <si>
    <t>Celem operacji jest przekazanie wiedzy i informacji na temat nowoczesnych rozwiązań i zasad funkcjonowania systemów mechatronicznych stosowanych w pojazdach i maszynach rolniczych, tj.: agrotronikę, sensorykę, aktorykę, elektronikę, automatykę i sterowniki programowalne. Uczestnicy poznają najnowsze rozwiązania stosowane w agrotronice, które wynikającą z wprowadzania nowych technologii informatycznych w mechanizacji rolnictwa. Oprócz części teoretycznej w ramach szkolenia uczestnicy odbędą szereg ćwiczeń praktycznych na specjalistycznym sprzęcie edukacyjnym. Efektem szkolenia będzie zwiększenie świadomości i umiejętności uczestników w zakresie diagnostyki, serwisu i naprawy najnowocześniejszych urządzeń rolniczych oraz zbudowanie sieci kontaktów potencjalnych pracowników z pracodawcami - producentami i dystrybutorami sprzętu rolniczego.</t>
  </si>
  <si>
    <t>Agrotronika i informatyzacja w mechanizacji rolnictwa - wyzwania w diagnostyce, serwisie i naprawie nowoczesnych urządzeń rolniczych - szansa na sukces w zawodzie przyszłości</t>
  </si>
  <si>
    <t xml:space="preserve">spotkanie on-line </t>
  </si>
  <si>
    <t>konferencja on-line</t>
  </si>
  <si>
    <t>Warmińsko-Mazurski Ośrodek Doradztwa Rolniczego 
z siedzibą 
w Olsztynie</t>
  </si>
  <si>
    <t>rolnicy, przedstawiciele jednostek doradztwa rolniczego, pracownicy firm i jednostek działających na rzecz rolnictwa, przedstawiciele nauki, przedstawiciele samorządu terytorialnego i samorządu rolniczego, podmioty publiczne, spółki wodne, przedstawiciele lasów państwowych, organizacje pozarządowe, przedstawiciele  Państwowego Gospodarstwa Wodnego Wody Polskie ,oraz osoby zainteresowane tematem</t>
  </si>
  <si>
    <t>Celem operacji jest zintegrowanie środowiska, poprzez zakładanie Lokalnych Partnerstw ds. Wody w celu podejmowania wspólnych działań na rzecz racjonalnej gospodarki wodną na obszarach wiejskich ze szczególnym uwzględnieniem rolnictwa.  
Przedmiotem operacji jest powołanie 9 Lokalnych Partnerstw ds. Wody, obejmujących swym zasięgiem obszar administracyjny 9 powiatów na terenie województwa warmińsko-mazurskiego. W skład utworzonych kooperatyw wejdą przedstawiciele administracji publicznej, rolnicy, doradztwo rolnicze, nauka, przedsiębiorcy, przedstawiciele samorządu rolniczego oraz organizacji działających na rzecz rozwoju obszarów wiejskich i ochrony środowiska jak również lokalni liderzy. W wyniku prowadzonej operacji, poza utworzeniem sieci kontaktów i powiązań pomiędzy jej uczestnikami oraz upowszechnianiem wiedzy i dobrych praktyk w zakresie gospodarki wodnej i oszczędnego gospodarowania wodą w rolnictwie i na obszarach wiejskich zostanie opracowanych 9 raportów. Dokument będący analizą stanu obecnego i potrzeb oraz listą rekomendacji i inwestycji będzie mógł być traktowany jako wieloletni plan strategiczny dla powiatu, ułatwiając podejmowanie decyzji dążących do zapewnienia racjonalnej gospodarki wodą.</t>
  </si>
  <si>
    <t>liczba tytułów</t>
  </si>
  <si>
    <t>rolnicy, mieszkańcy obszarów wiejskich, przedstawiciele doradztwa rolniczego oraz przedstawiciele samorządu rolniczego, jednostek naukowych, organizacji działających na rzecz rolnictwa i przedstawicieli ,osoby zainteresowane tematem</t>
  </si>
  <si>
    <t xml:space="preserve">Celem organizacji Forum jest stworzenie otwartej platformy umożliwiającej budowanie sieci kontaktów pomiędzy rolnikami, podmiotami doradczymi, jednostkami naukowymi, przedsiębiorcami sektora rolno-spożywczego oraz innymi podmiotami zainteresowanymi procesem wymiany fachowej informacji, zasobów, poparcia i możliwości w zakresie wdrażania innowacji w rolnictwie i na obszarach wiejskich. Udział zróżnicowanych środowisk przyczyni się do wymiany wiedzy i przedstawienia dobrych praktyk dotyczących zarówno innowacji technologicznych i produktowych jak również o charakterze organizacyjnym, procesowym i marketingowym. Forum jest doskonałą płaszczyzną do inicjowania powstawania partnerstw na rzecz innowacji. </t>
  </si>
  <si>
    <t>IV Warmińsko-Mazurskie Forum Innowacji w rolnictwie i na obszarach wiejskich</t>
  </si>
  <si>
    <t xml:space="preserve">ilość konferencji </t>
  </si>
  <si>
    <t>liczba  uczestników</t>
  </si>
  <si>
    <t>rolnicy, mieszkańcy obszarów wiejskich, przedstawiciele doradztwa rolniczego,  przedstawiciele samorządu rolniczego, przedstawiciele administracji rządowej i samorządowej, pracownicy jednostek wspierających rozwój rolnictwa ekologicznego</t>
  </si>
  <si>
    <t>ilość warsztatów</t>
  </si>
  <si>
    <t xml:space="preserve">Celem operacji jest poszerzenie wiedzy, oraz zaprezentowanie dobrych praktyk, wydajnych ekonomicznie, środowiskowo i społecznie w zakresie najnowszych technologii sektora rolniczego produktów wysokiej jakości (w tym ekologicznych). 
Przekazana wiedza, z jednej strony  przyczynić się ma do zwiększenia wydajności produkcji, konkurencyjności i poprawy jakości warsztatu pracy rolników z drugiej zaś do przewartościowania świadomości z „mieć” na „być”, w kontekście ochrony  środowiska i klimatu oraz do kreowania nowych postaw konsumpcyjnych naszych pokoleń. </t>
  </si>
  <si>
    <t>BioTech</t>
  </si>
  <si>
    <t>relacja telewizyjna</t>
  </si>
  <si>
    <t>Rolnicy, przedstawiciele doradztwa rolniczego, pracownicy uczelni i jednostek naukowych, przedstawiciele samorządu rolniczego, przedstawiciele administracji rządowej i samorządowej, pracownicy jednostek wspierających rozwój rolnictwa, przedsiębiorcy,  zainteresowani tematyką operacji</t>
  </si>
  <si>
    <t xml:space="preserve">ilość spotkań </t>
  </si>
  <si>
    <t>spotkania polowe</t>
  </si>
  <si>
    <t>Operacja ma na celu budowę sieci powiązań między sferą nauki i biznesu a rolnictwem oraz ułatwienie transferu wiedzy i innowacji do praktyki rolniczej. Poprzez Powiatowe Dni Pola będzie możliwość wymiana doświadczeń i rozwiązywania problemów technologicznych oraz upowszechnianie nowych metod technologii uprawy i propagowanie dobrych praktyk rolniczych w uprawie roślin. Dni pola mają łączyć przedstawicieli instytucji rolniczych, naukowych, firm  oraz rolników działających na terenie powiatu. Spotkania polowe będą obejmowały szkolenia i pokazy poletek demonstracyjnych.</t>
  </si>
  <si>
    <t>Powiatowe dni pola</t>
  </si>
  <si>
    <t>ilość e-learningów</t>
  </si>
  <si>
    <t>e-learning</t>
  </si>
  <si>
    <t>rolnicy, doradcy RS, mieszkańcy obszarów wiejskich, przedstawiciele doradztwa rolniczego,  przedstawiciele samorządu rolniczego, przedstawiciele administracji rządowej i samorządowej, pracownicy jednostek wspierających rozwój rolnictwa ekologicznego</t>
  </si>
  <si>
    <t>Celem operacji jest zapoznanie oraz ugruntowanie wiedzy uczestników operacji w zakresie uregulowań prawnych dotyczących rolnictwa ekologicznego i krótkich łańcuchów dostaw oraz promocja dobrych praktyk w rolnictwie ekologicznym, innowacyjnych rozwiązań wdrażanych w ekologicznych gospodarstwach rolnych. 
W trakcie trwania operacji zaprezentowane zostaną przykłady dobrych praktyk w  gospodarstwach rolnych oraz możliwości rozwoju sektora rolnictwa ekologicznego w Polsce. Omówione zostaną zagadnienia z zakresu rolnictwa ekologicznego, certyfikacji produktu oraz krótkich łańcuchów dostaw w kontekście zmieniającego się prawodawstwa unijnego. Dodatkowo zostanie opracowana i wydana broszura poświęcona najnowszym a zarazem innowacyjnym rozwiązaniom w dziedzinie ekologicznej technologii produkcji rolniczej co będzie miało znaczący wpływ  na rozwój gospodarstw ekologicznych w szczególności na efektywność ich funkcjonowania w województwie warmińsko-mazurskiego.</t>
  </si>
  <si>
    <t>Rolnictwo ekologiczne - szansa dla rolników i konsumentów z województwa warmińsko-mazurskiego</t>
  </si>
  <si>
    <t>rolnicy, mieszkańcy obszarów wiejskich, przedstawiciele doradztwa rolniczego,  pracownicy firm i instytucji działających na rzecz rolnictwa, producenci ziemniaka lub zamierzający podjąć taką produkcję w celu zwiększenia rentowności swoich gospodarstw rolnych, inne podmioty zainteresowane przedmiotową tematyką,</t>
  </si>
  <si>
    <t>liczba webinarium</t>
  </si>
  <si>
    <t xml:space="preserve">Głównym celem realizacji operacji jest zapoznanie oraz ugruntowanie wiedzy uczestników operacji na temat innowacyjnych rozwiązań w uprawie ziemniaka i wykorzystanie ich w praktyce. Ponadto operacja ta pozwoli na szczegółowe przedstawienie i oswojenie uczestników z ministerialnym Programem dla Polskiego Ziemniaka, który ma na celu gruntowną restrukturyzację branży poprzez wyeliminowanie nieprawidłowości rynkowych i fitosanitarnych, jak również wsparcie producentów poprzez promocję polskich produktów żywnościowych. Ponadto celem operacji będzie ułatwienie transferu wiedzy, nawiązanie kontaktów, współpracy pomiędzy rolnikami, doradcami a firmami oferującymi innowacyjne rozwiązania dla rolnictwa.  Operacja przyczyni się także do tworzenie nowych oraz podtrzymania dotychczas funkcjonujących sieci kontaktów pomiędzy odbiorcami projektu oraz pozostałymi zainteresowanymi wdrażaniem nowoczesnej i bezpiecznej produkcji ziemniaka. </t>
  </si>
  <si>
    <t>Nowoczesna i bezpieczna produkcja ziemniaka w województwie warmińsko-mazurskim</t>
  </si>
  <si>
    <t>liczba uczestników  spotkania</t>
  </si>
  <si>
    <t xml:space="preserve">rolnicy, przedstawiciele jednostek doradztwa rolniczego, pracownicy firm i jednostek działających na rzecz rolnictwa, przedstawiciele nauki, przedstawiciele samorządu terytorialnego i samorządu rolniczego, podmioty publiczne, spółki wodne, przedstawiciele lasów państwowych, organizacje pozarządowe, przedstawiciele  Państwowego Gospodarstwa Wodnego Wody Polskie </t>
  </si>
  <si>
    <t xml:space="preserve">Celem operacji jest zainicjowanie współpracy oraz stworzenie sieci kontaktów między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województwa warmińsko-mazurskiego,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wodą w rolnictwie i na obszarach wiejskich.
</t>
  </si>
  <si>
    <t>producenci rolni, przetwórcy żywności, lokalni liderzy, przedstawiciele Lokalnych Grup Działania, jednostek naukowych oraz doradztwa rolniczego</t>
  </si>
  <si>
    <t>Celem operacji jest nawiązanie współpracy między producentami żywności lokalnej, jednostkami naukowymi, podmiotami wspierającymi rozwój rynku żywności, w celu zapoznania się z funkcjonowaniem i wdrożeniem innowacyjnych rozwiązań marketingowych.  Operacja przyczyni się do wzrostu poziomu wiedzy na temat korzyści płynących z budowania sieci kontaktów i zawiązywania partnerstw na rzecz wprowadzania innowacyjnych rozwiązań marketingowych w zakresie promocji i dystrybucji produktów lokalnych na rzecz rozwoju krótkich łańcuchów dostaw oraz obszarów wiejskich.</t>
  </si>
  <si>
    <t>Innowacje marketingowe w kreowaniu wizerunku marki lokalnej</t>
  </si>
  <si>
    <t>liczb uczestników</t>
  </si>
  <si>
    <t>seminarium stacjonarne</t>
  </si>
  <si>
    <t>liczba webinariów</t>
  </si>
  <si>
    <t>Innowacyjne działalności pozarolnicze, w tym produkcja i przetwórstwo surowców zielarskich
- alternatywa dla małych gospodarstw rolnych</t>
  </si>
  <si>
    <t>200</t>
  </si>
  <si>
    <t xml:space="preserve">Głównym celem realizacji operacji jest zapoznanie oraz ugruntowanie wiedzy uczestników operacji na temat innowacyjnych rozwiązań w uprawie i wykorzystanie ich w praktyce. Ponadto celem operacji będzie ułatwienie transferu wiedzy, nawiązanie kontaktów, współpracy pomiędzy rolnikami, doradcami a firmami oferującymi innowacyjne rozwiązania dla rolnictwa. Prezentacja maszyn rolniczych w zakresie efektywnego nawożenia i racjonalnej ochrony chemicznej. Operacja przyczyni się także do tworzenie nowych oraz podtrzymania dotychczas funkcjonujących sieci kontaktów pomiędzy odbiorcami projektu oraz pozostałymi zainteresowanymi wdrażaniem innowacji w rolnictwie precyzyjnym. </t>
  </si>
  <si>
    <t>Innowacyjne rozwiązania w agrotechnice ze szczególnym uwzględnieniem nowoczesnych maszyn rolniczych</t>
  </si>
  <si>
    <t>18</t>
  </si>
  <si>
    <t>Prezentacja innowacji w rolnictwie województwa warmińsko-mazurskiego</t>
  </si>
  <si>
    <t>Poznań, ul. Sieradzka 29</t>
  </si>
  <si>
    <t>Wielkopolski Ośrodek Doradztwa Rolniczego w Poznaniu</t>
  </si>
  <si>
    <t>rolnicy, pracownicy jednostek doradztwa rolniczego, mieszkańcy obszarów wiejskich i osoby zainteresowane tematyką</t>
  </si>
  <si>
    <t xml:space="preserve">Celem operacji jest podniesienie poziomu wiedzy na temat aktualnych innowacyjnych rozwiązań w chowie i hodowli bydła. Realizacja operacji ułatwi wymianę wiedzy i doświadczenia z zakresu innowacyjnych rozwiązań w zakresie chowu i hodowli bydła, z uwzględnieniem właściwego żywienia, i wykorzystania postępu genetycznego, co może przełożyć się w przyszłości na poprawę sytuacji ekonomicznej gospodarstw.
Przedmiotem operacji jest wyjazd studyjny do wiodących gospodarstw rolnych zajmujących się produkcją zwierzęcą na terenie Polski.
</t>
  </si>
  <si>
    <t>Innowacje w hodowli bydła</t>
  </si>
  <si>
    <t xml:space="preserve">liczba wydanych egzemplarzy publikacji </t>
  </si>
  <si>
    <t>producenci rolni, mieszkańcy obszarów wiejskich, pracownicy jednostki doradztwa rolniczego, osoby zainteresowane tematyką</t>
  </si>
  <si>
    <t xml:space="preserve">Celem operacji jest promowanie innowacyjnych rozwiązań na obszarach wiejskich oraz pokazanie wpływu i znaczenia działań innowacyjnych, prowadzonych przez gospodarstwa rolne oraz inne podmioty prowadzące działalność gospodarczą, dla rozwoju przestrzeni wiejskiej. 
Operacja pozwoli na znalezienie i wyróżnienie rolników i innych mieszkańców obszarów wiejskich Wielkopolski, którzy podzielą się wprowadzonymi w swoich działalnościach innowacyjnymi praktykami. Przyczyni się to do aktywizacji rolników i innych mieszkańców obszarów wiejskich Wielkopolski do kreatywnego myślenia i wprowadzania ich w czyn.
Operacja wpłynie na poszerzenie bazy potencjalnych partnerów SIR oraz tworzenie sieci współpracy między rolnikami i innymi mieszkańcami obszarów wiejskich a przedstawicielami doradztwa rolniczego.
Przedmiotem operacji jest konkurs dotyczący innowacyjnych przedsięwzięć na obszarach wiejskich. Najlepsze przedsięwzięcia - wybrane w konkursie, stanowiące dobre przykłady innowacyjnych rozwiązań na obszarach wiejskich zostaną przedstawione w publikacji oraz filmach. Filmy będą dostępne on-line na stronie internetowej Wielkopolskiego Ośrodka Doradztwa Rolniczego w Poznaniu oraz w serwisach społecznościowych.
</t>
  </si>
  <si>
    <t>Konkurs „Innowacyjna wieś”</t>
  </si>
  <si>
    <t xml:space="preserve">Celem operacji jest podniesienie poziomu wiedzy w zakresie rolniczego handlu detalicznego i prowadzenia przetwórstwa produktów rolnych na niewielką skalę w gospodarstwie oraz  propagowanie innowacyjnych rozwiązań w przetwórstwie żywności.  Poprzez promowanie  małego przetwórstwa operacja wspiera tworzenie krótkich łańcuchów dostaw.   
Przedmiotem operacji będzie film oraz 3 wyjazdy studyjne. 
Film będzie prezentował dobre przykłady przetwórstwa na niewielką skalę; będzie to film edukacyjny mogący być inspiracją dla producentów rolnych w kierunku dywersyfikacji dochodów w gospodarstwie rolnym. Film będzie dostępny on-line na stronie internetowej Wielkopolskiego Ośrodka Doradztwa Rolniczego w Poznaniu oraz w serwisach społecznościowych.
Wyjazdy studyjne odbędą się do gospodarstw rolnych na terenie Polski oraz inkubatora przetwórczego. Gospodarstwa rolne, do których odbędą się wyjazdy  prowadzą RHD oraz przetwórstwo, co daje możliwość zapoznania się z przykładami innowacyjnych rozwiązań organizacyjnych w produkcji i dystrybucji wytworzonych produktów na poziomie gospodarstwa. Inkubator przetwórczy jest innowacyjnym sposobem wsparcia rozwoju lokalnego na obszarach wiejskich w zakresie przetwórstwa rolno-spożywczego.
</t>
  </si>
  <si>
    <t>Rolniczy Handel Detaliczny i przetwórstwo żywności na niewielką skalę</t>
  </si>
  <si>
    <t xml:space="preserve">Celem operacji jest przekazanie wiedzy na temat innowacyjnych rozwiązań w rolnictwie i na obszarach wiejskich w zakresie agroleśnictwa oraz upowszechnianie dobrych praktyk. Realizacja operacji  przyczyni się do zwiększenia poziomu wiedzy na temat nowych praktyk rolniczych związanych z agrotechniką upraw zielarskich. 
Przedmiotem operacji jest wyjazd studyjny, podczas którego uczestnicy zapoznają się z wynikami wprowadzenia innowacyjnego modelu uprawy, przetwórstwa i dystrybucji ziół.  Podczas wyjazdu studyjnego odbędą się warsztaty polowe i zielarskie oraz wykłady na temat agroleśnictwa, upraw agroleśnych w systemie alejowym i przetwórstwa płodów rolnych pochodzących z upraw agroleśnych.
</t>
  </si>
  <si>
    <t>Agroleśnictwo innowacyjnym rozwiązaniem w rolnictwie</t>
  </si>
  <si>
    <t>liczba seminarium</t>
  </si>
  <si>
    <t>producenci rolni, przedstawiciele Gospodarstw Demonstracyjnych, mieszkańcy obszarów wiejskich, pracownicy jednostki doradztwa rolniczego, naukowcy, osoby zainteresowane tematyką</t>
  </si>
  <si>
    <t>liczba spotkań polowych</t>
  </si>
  <si>
    <t>spotkanie polowe</t>
  </si>
  <si>
    <t xml:space="preserve">Celem operacji jest ułatwianie wymiany wiedzy fachowej oraz dobrych praktyk w zakresie wdrażania innowacji w rolnictwie i na obszarach wiejskich w obszarze działalności pozarolniczej.
Realizacja operacji ułatwi zapoznanie się z alternatywnymi  źródłami dochodu w gospodarstwach małoobszarowych poprzez prowadzenie tzw. usług rolniczych oraz działalności pozarolniczej (m.in. agroturystycznej, przetwórczej itp.). Operacja będzie promować Gospodarstwa Demonstracyjne, które są istotnym ogniwem wsparcia transferu wiedzy; ułatwi nawiązanie kontaktów pomiędzy podmiotami, które już rozpoczęły prowadzenie dodatkowej działalności pozarolniczej a rolnikami zainteresowanymi jej założeniem; ułatwi nawiązanie kontaktu z podmiotami okołorolniczymi w celu pozyskania informacji o wsparciu finansowym na rozwój działalności pozarolniczej lub rozwój usług rolniczych.
Przedmiotem operacji będzie spotkanie polowe oraz seminarium przeprowadzone w jego trakcie. Tematyka seminarium będzie obejmować zagadnienia związane z tworzeniem sieci Gospodarstw Demonstracyjnych oraz możliwością pozyskiwania środków finansowych na rozpoczęcie prowadzenia działalności pozarolniczej i/lub rozwój usług rolniczych. W trakcie seminarium zaprezentują się podmioty prowadzące pozarolnicze formy działalności i/lub świadczących usługi rolnicze, w tym także przedstawiciele Gospodarstw Demonstracyjnych.
Podczas trwania spotkania zostaną zorganizowane stoiska, obsługiwane przez podmioty okołorolnicze oraz  podmioty prowadzące pozarolnicze formy działalności (w tym m. in. działalność przetwórczą i/lub usługową). Dzięki różnorodności podmiotów biorących udział w wydarzeniu możliwe jest zapewnienie zwiedzającym kompleksowej wiedzy na temat zakładania tego rodzaju form działalności pozarolniczej.
</t>
  </si>
  <si>
    <t>Gospodarstwa Demonstracyjne - dobre praktyki w produkcji rolniczej i  działalności pozarolniczej</t>
  </si>
  <si>
    <t>producenci rolni, mieszkańcy obszarów wiejskich, pracownicy jednostki doradztwa rolniczego, naukowcy, osoby zainteresowane tematyką</t>
  </si>
  <si>
    <t xml:space="preserve">Celem operacji jest wspieranie transferu wiedzy i innowacji w roślinnej produkcji rolnej. 
Realizacja operacji pozwoli uczestnikom na zapoznanie się z najnowszymi rozwiązaniami i innowacyjnymi technologiami w rolnictwie i w dalszej perspektywie przeniesienie prezentowanych osiągnięć na grunt własnego gospodarstwa.
Przedmiotem operacji będzie spotkanie polowe oraz konkurs przeprowadzony w jego trakcie. Podczas spotkanie odbędą się wykłady na tematy związane z innowacjami w produkcji roślinnej i zakresem ich wdrażania oraz pokazy z zakresu określania zawartości azotu za pomocą N – testera oraz zawartości pierwiastków w glebie za pomocą skanera glebowego.
Uczestnicy spotkania polowego będą mieli możliwość porównania najnowszych odmian roślin uprawnych w okresie wegetacji oraz odmian zalecanych przez Porejestrowe Doświadczalnictwo Odmianowe na poletkach doświadczalnych Wielkopolskiego Ośrodka Doradztwa Rolniczego.
W ramach operacji przeprowadzony zostanie konkurs dla uczestników dotyczący tematyki wykładów oraz pokazów.
Podczas trwania spotkania polowego zostaną zorganizowane punkty konsultacyjne, w których będzie można uzyskać informacje na temat doboru odmian, środków ochrony roślin, stosowania nawozów mineralnych oraz informacje na temat funduszy unijnych. Doradcy będą również omawiali i prezentowali wykorzystanie aplikacji EPSU (Elektroniczna Platforma Świadczenia Usług) na smartfony i tablety. Będzie także możliwość zapoznania się z Internetową Platformą Doradztwa i Wspomagania Decyzji w Integrowanej Ochronie Roślin – eDWIN, która w znaczący sposób wpłynie na jakość i ilość produkowanej w Polsce żywności.
W ramach operacjo zostanie również zrealizowany film z zakresu określania zawartości azotu za pomocą N – testera. Film będzie dostępny on-line na stronie internetowej Wielkopolskiego Ośrodka Doradztwa Rolniczego w Poznaniu oraz w serwisach społecznościowych.
</t>
  </si>
  <si>
    <t>Współpraca nauki z praktyką w aspekcie innowacyjnych działań wdrażanych w polskim rolnictwie</t>
  </si>
  <si>
    <t xml:space="preserve">Gospodarstwa demonstracyjne jako narzędzia wspierające transfer wiedzy </t>
  </si>
  <si>
    <t>liczba stoisk informacyjnych</t>
  </si>
  <si>
    <t>stoisko informacyjne</t>
  </si>
  <si>
    <t>rolnicy, przedstawiciele nauki, administracji rządowej i samorządowej, przedstawiciele  instytucji pracujących na rzecz rolnictwa  ekologicznego, pracownicy jednostki doradztwa rolniczego</t>
  </si>
  <si>
    <t>Celem operacji jest ułatwienie wymiany wiedzy i promocja dobrych praktyk w rolnictwie ekologicznym, a także podniesienie świadomości konsumentów na temat żywności ekologicznej.  
Przedmiotem operacji będą dwie broszury dotyczące roślin możliwym do uprawy w gospodarstwach ekologicznych, a także na temat środowiskowego i zdrowotnego znaczenia ekologicznej produkcji rolnej.   Organizowany w ramach operacji Konkurs "Najlepsze Gospodarstwo Ekologiczne" będzie uhonorowaniem najlepszych gospodarstw w Wielkopolsce, które upowszechniają ekologiczne metody produkcji rolnej, a  także propagują poprzez swoją działalność innowacyjne i prośrodowiskowe rozwiązania. "Konkurs Najlepszy Doradca Ekologiczny" wpłynie na popularyzację i promowanie osiągnięć doradców w zakresie innowacji dotyczących rolnictwa ekologicznego". W ramach realizacji operacji zorganizowane zostaną dwa stoiska informacyjne podczas zorganizowanych przez Ośrodek imprez masowych, promujące rolnictwo ekologiczne.</t>
  </si>
  <si>
    <t>Rolnictwo ekologiczne - szansa dla rolników i konsumentów*</t>
  </si>
  <si>
    <t>producenci rolni, pracownicy jednostki doradztwa rolniczego</t>
  </si>
  <si>
    <t>liczba uczestników szkolenia</t>
  </si>
  <si>
    <t>Celem operacji jest ułatwianie transferu wiedzy w zakresie nowoczesnej i bezpiecznej produkcji ziemniaka. Realizacja operacji obejmuje zagadnienia, które są istotne dla podniesienia opłacalności produkcji ziemniaka w Polsce. 
Przedmiotem operacji jest szkolenie, jego zakres merytoryczny dotyczy w szczególności produkcji bezpiecznej żywności- bioasekuracji w uprawie ziemniaka, systemów nawodnieniowych, optymalizacji metod uprawy ziemniaka z zastosowaniem biodegradowalnych hydrożeli w warunkach zmian klimatycznych, systemów jakości jako podstawowego element w budowie marki i wzrostu przychodów 
z produkcji ziemniaka.</t>
  </si>
  <si>
    <t>Nowoczesna i bezpieczna produkcja ziemniaka w województwie wielkopolskim</t>
  </si>
  <si>
    <t>producenci rolni, mieszkańcy obszarów wiejskich, pracownicy jednostki doradztwa rolniczego</t>
  </si>
  <si>
    <t xml:space="preserve">Celem operacji jest identyfikacja osób i podmiotów mogących wchodzić w skład Grup Operacyjnych Działania "Współpraca". Realizacja operacji wspierać będzie aktywizację rolników i mieszkańców obszarów wiejskich, będzie zachęcać do współpracy i inspirować do rozwoju przedsiębiorczości w zakresie lokalnego przetwórstwa oraz krótkich łańcuchów dostaw żywności. Proces tworzenia nowych rozwiązań dla rolnictwa wymaga trwałego powiązania między różnymi podmiotami. Realizacja operacji przyczyni się do propagowania tworzenia grup operacyjnych oraz podniesienia poziomu wiedzy na temat działań poprawiających konkurencyjność i osiągania sukcesu na rynku. W trakcie operacji będą przekazane informacje nt. działania „Współpraca” dotyczące finansowania, zasad zakładania grup operacyjnych i realizacji projektów.
Przedmiotem operacji jest 5 filmów prezentujących dobre praktyki w obszarze przetwórstwa żywności oraz sprzedaży w ramach krótkich łańcuchów dostaw żywności (dostawy bezpośrednie, sprzedaż bezpośrednia, działalność marginalna, lokalna i ograniczona oraz rolniczy handel detaliczny) z terenu województwa wielkopolskiego.
</t>
  </si>
  <si>
    <t>Sposób na sukces - przetwarzanie i sprzedaż produktów z gospodarstwa rolnego</t>
  </si>
  <si>
    <t>Celem operacji jest ułatwianie transferu wiedzy w zakresie innowacyjnej produkcji ogrodniczej. Ogrodnictwo jest ważną gałęzią rolnictwa, które obejmuje produkcję owoców z drzew i krzewów, warzyw i kwiatów gruntowych i spod osłon oraz drzew i krzewów ozdobnych. Działania kierunkowe wspierające wzrost poziomu wiedzy i umiejętności mogą przyczynić się do rozwoju polskiego ogrodnictwa.
Przedmiotem operacji są 4 publikacje z zakresu innowacyjnych rozwiązań w hodowli roślin ogrodniczych, wprowadzania do upraw nowych gatunków warzyw i owoców w celu poszerzenia asortymentu płodów rolnych, rozwijania innowacyjnych technologii przechowywania produktów ogrodniczych, przetwórstwa przydomowego jako dodatkowego źródła przychodów gospodarstw ogrodniczych.</t>
  </si>
  <si>
    <t>Innowacyjna produkcja ogrodnicza</t>
  </si>
  <si>
    <t>liczba wydanych egzemplarzy publikacji</t>
  </si>
  <si>
    <t xml:space="preserve">Celem operacji jest ułatwianie transferu wiedzy w zakresie podejmowania nowych inicjatyw wspierających przedsiębiorczość na obszarach wiejskich w zakresie wytwarzania żywnościowych produktów lokalnych, prowadzenia agroturystyki oraz lokalnych punktów usługowych.
Przedmiotem operacji jest film na temat nowych inicjatyw wspierających przedsiębiorczość na obszarach wiejskich; 3 wyjazdy studyjne związane z tematyką tworzenia i rozwijania inkubatorów przetwórczych - inkubatorów kuchennych, przetwórstwa żywności i krótkich łańcuchów dostaw; tworzenia i rozwijania turystyki wiejskiej; publikacja na temat przedsiębiorczości na obszarach wiejskich.
</t>
  </si>
  <si>
    <t>Mała przedsiębiorczość na obszarach wiejskich</t>
  </si>
  <si>
    <t xml:space="preserve">dystrybucja ulotek </t>
  </si>
  <si>
    <t>liczba roll-upów</t>
  </si>
  <si>
    <t>roll-up</t>
  </si>
  <si>
    <t>liczba plakatów</t>
  </si>
  <si>
    <t>plakat</t>
  </si>
  <si>
    <t xml:space="preserve"> producenci rolni, przetwórcy artykułów rolno- spożywczych, przedsiębiorcy, konsumenci</t>
  </si>
  <si>
    <t>ulotka</t>
  </si>
  <si>
    <t>Celem operacji jest podniesienie wiedzy z zakresu proinnowacyjnych rozwiązań stosowanych do skracania łańcucha dostaw żywności, dystrybucji żywności i jej promocji w oparciu o "Wielkopolski e-bazarek"  oraz upowszechnienie informacji wśród wielkopolskich producentów, tworzenie bezpośredniej sieci kontaktów pomiędzy wielkopolskimi rolnikami, wytwórcami żywności, konsumentami oraz osobami i instytucjami oferującymi usługi na rzecz rolnictwa. Ponadto celem jest również popularyzacja proinnowacyjnych postaw opartych na krótkich łańcuchach dostaw żywności. Upowszechnienie informacji o strategii skracania łańcuchów dostaw umożliwi nawiązywanie nowych kontaktów. Przedmiotem operacji jest działanie upowszechniające, polegające na: wydruku ulotek informacyjnych kierowanych do producentów i konsumentów, przygotowaniu roll-upów informujących o możliwości skorzystania z narzędzia, jakim jest e-bazarek. Zakres operacji obejmuje m.in. promocję produktów rolniczych tj. artykułów spożywczych wytworzonych w gospodarstwach: przetworzonych, nieprzetworzonych, zwierząt żywych, roślin, płodów rolnych, sprzętu rolniczego oraz usług rolniczych. Dzięki temu pokazujemy dobry przykład skracania łańcucha dostaw żywności przy użyciu  doskonałego narzędzia, jakim jest e-bazarek. Działania upowszechnieniowe o zasięgu wojewódzkim mogą przyczynić się do aktywizacji producentów i przetwórców z województwa wielkopolskiego.</t>
  </si>
  <si>
    <t xml:space="preserve">Nowatorskie narzędzie służące skracaniu łańcucha dostaw żywności </t>
  </si>
  <si>
    <t>producenci rolni, mieszkańcy obszarów wiejskich, pracownicy jednostki doradztwa rolniczego, przedstawiciele administracji samorządowej, przedstawiciele spółek wodnych</t>
  </si>
  <si>
    <t>łączna liczba uczestników  spotkań</t>
  </si>
  <si>
    <t>Operacja ma na celu budowę sieci powiązań między sferą nauki i biznesu a rolnictwem oraz ułatwienie transferu wiedzy i innowacji do praktyki rolniczej. Proces tworzenia nowych rozwiązań dla rolnictwa wymaga trwałego powiązania między różnymi podmiotami. Przedmiotem operacji są spotkania polowe „Dni Pola”. 
Operacja umożliwi zaprezentowanie innowacyjnych rozwiązań, w tym: nowoczesnych narzędzi wykorzystywanych w produkcji roślinnej w dobie ograniczania dostępności substancji czynnych środków ochrony roślin, innowacyjnej technologii uprawy kukurydzy pod folią, optymalizacji metod uprawy roślin z zastosowaniem biodegradowalnych hydrożeli w warunkach zmian klimatycznych, zastosowania skanera do gleby- narzędzia nowoczesnego rolnictwa oraz innowacyjnych możliwości wykorzystania roślin włóknistych w biogospodarce oraz ochrony kukurydzy metodą biologiczną za pomocą dronów.</t>
  </si>
  <si>
    <t>DZIEŃ POLA- Innowacyjne rozwiązania w produkcji polowej</t>
  </si>
  <si>
    <t>łączna liczba uczestników operacji</t>
  </si>
  <si>
    <t>Poznań 60-163, ul. Sieradzka 29</t>
  </si>
  <si>
    <t>Różnicowanie pozarolniczej działalności na obszarach wiejskich</t>
  </si>
  <si>
    <t>rolnicy, pracownicy jednostek doradztwa rolniczego</t>
  </si>
  <si>
    <t>Celem operacji jest wymiana wiedzy i doświadczeń o charakterze innowacyjnym ze środowiska naukowego do praktyki rolniczej, pozwalających ograniczyć negatywny wpływ na środowisko w produkcji rolniczej. Przedmiotem operacji jest wyjazd studyjny na terenie Polski związany z tematyką stosowania różnych systemów uprawy roli, nawożenia i zmianowania na gospodarkę wodną gleby i plonowanie roślin, nowatorskich rozwiązań melioracyjnych i sposobów zarzadzania wodą na obiektach drenarskich oraz stosowania systemów nawodnień.</t>
  </si>
  <si>
    <t>Rolnictwo a zmiany klimatu</t>
  </si>
  <si>
    <t>Barzkowice 2                                       73-134 Barzkowice</t>
  </si>
  <si>
    <t>Zachodniopomorski Ośrodek Doradztwa Rolniczego w Barzkowicach</t>
  </si>
  <si>
    <t>Przedstawiciele Państwowego Gospodarstwa Wodnego Wody Polskie, administracji publicznej, spółki wodnej, izby rolniczej, lasów państwowych, organizacji pozarządowych, rolnicy, 
przedstawiciele podmiotów doradczych, przedsiębiorcy mający oddziaływanie na stan wód na danym terenie, inne podmioty zainteresowane tematem.</t>
  </si>
  <si>
    <t xml:space="preserve">Celem operacji jest  tworzenie Partnerstw ds. wody oraz stworzenie sieci kontaktów miedzy lokalnym społeczeństwem a instytucjami                     i urzędami, w zakresie gospodarki wodnej na obszarach wiejskich ze szczególnym uwzględnieniem rolnictwa. Operacja jest kontynuacją działań pilotażowego LPW w roku 2020 i tworzenie Partnerstw ds.wodyobejmującym zasięg kolejne powiaty województwa zachodniopomorskiego , diagnoza sytuacji w zakresie zarządzania zasobami wody pod kątem potrzeb rolnictwa i mieszkańców obszarów wiejskich denego powiatu - analiza problemów oraz potencjalnych możliwości ich rozwiązania, upowszechnianie dobrych praktyk w zakresie gospodarki wodnej i oszczędnego gospodarowania nią w rolnictwie i na obszarach wiejskich.
</t>
  </si>
  <si>
    <t xml:space="preserve">Lokalne Partnerstwo  ds. Wody (LPW) województwa zachodniopomorskiego </t>
  </si>
  <si>
    <t>Barzkowice 2                                     73-134 Barzkowice</t>
  </si>
  <si>
    <t>potencjalni członkowie grup operacyjnych,  właściciele winnic, producenci wina, przedsiębiorcy,  pracownicy jednostki doradztwa rolniczego</t>
  </si>
  <si>
    <t xml:space="preserve">Głównym celem operacji jest  poszukiwanie partnerów   w ramach działania „Współpraca” poprzez wspieranie  tworzenia sieci kontaktów pomiędzy rolnikami, przedsiębiorcami rolnymi, doradcami, przedstawicielami instytucji naukowych, przedstawicielami instytucji rolniczych  wspierających wdrażanie innowacji na obszarach wiejskich w zakresie zakładania plantacji winorośli i produkcji wina oraz zdobycie wiedzy dotyczącej  zakładania, uprawy winorośli i produkcji wina. Uprawa winogron oraz produkcja win jest mało znana i rozpowszechniana wśród osób szukających alternatywnych źródeł dochodu. Wyjazd studyjny umożliwi uczestnikom na wymianę doświadczeń czy zmotywuje do działań mających na celu podniesienie rentowności w swoim gospodarstwie tym bardziej iż zmieniające się warunki klimatyczne  w województwie zachodniopomorskim sprzyjają zakładaniu winnic . </t>
  </si>
  <si>
    <t xml:space="preserve">Zakładanie plantacji winorośli - produkcja wina szansą mną rozwój dla gospodarstw z woj. Zachodniopomorskiego </t>
  </si>
  <si>
    <t xml:space="preserve">rolnicy , mieszkańcy obszarów wiejskich , osoby zainteresowane tematyką chowu alpak </t>
  </si>
  <si>
    <t xml:space="preserve">liczba pokazów </t>
  </si>
  <si>
    <t xml:space="preserve">Pokaz alpak </t>
  </si>
  <si>
    <t>Celem operacji jest podniesienie świadomości rolników i społeczeństwa w zakresie chowu i hodowli alpak, gatunku, który jest nowością w polskich gospodarstwach. Podczas operacji zostaną zaprezentowane wszechstronne możliwości produkcyjne tych zwierząt, takie jak: włókno, mięso, turystyka i rekreacja oraz alpakoterapia, które mogą zostać wykorzystane do rozwoju małych gospodarstw i stworzenia alternatywnych źródeł dochodu.
Przeprowadzenie pokazu oceny zwierząt oraz prezentacja zwierząt pozwoli na zapoznanie uczestników doborem odpowiednich zwierząt oraz zasadami jakimi należy się kierować przy ich wyborze w zależności do obranego kierunku produkcji w danym gospodarstwie z naciskiem na poprawę rentowności i opłacalności tej produkcji.</t>
  </si>
  <si>
    <t>IV Międzyregionalny Pokaz Alpak</t>
  </si>
  <si>
    <t>pszczelarze, osoby zajmujące się prowadzeniem pasiek, przedsiębiorcy , mieszkańcy obszarów wiejskich, pracownicy jednostki doradztwa rolniczego ,</t>
  </si>
  <si>
    <t xml:space="preserve">Celem jest zaprezentowanie innowacyjnych metod produkcji, służących poszerzeniu wachlarza produktów wytwarzanych w pasiekach. Istotą niniejszego wyjazdu jest możliwość poznania i przedyskutowania sposobów zakładania oraz prowadzenia pasiek w standardach XXI wieku, gdzie rynek narzuca coraz to nowsze ograniczenia, a z drugiej strony stwarza nowe możliwości. Jednakże innowacje to nie tylko sposób prowadzenia pasieki, ale również najnowszy sprzęt jaki pojawia się dla ułatwienia produkcji. Tym samym uczestnicy wyjazdu będą mogli nie tylko podzielić się swoimi doświadczeniami, ale również zapoznać się z zupełnie odmiennymi, innowacyjnymi standardami produkcji miodu, marketingu i prowadzenia gospodarki </t>
  </si>
  <si>
    <t>Przetwórstwo produktów pszczelich sposobem na poprawę dochodowości innowacyjnej pasieki</t>
  </si>
  <si>
    <t>pszczelarze, a także osoby zawodowo i hobbystycznie zajmujące się prowadzeniem pasiek o różnej skali produkcji, osoby zainteresowane ww. tematyką pochodzące z województwa zachodniopomorskiego, związki, stowarzyszenia, zrzeszenia oraz grupy producenckie pszczelarzy, przedstawiciele jednostek naukowych oraz pracownicy jednostki doradztwa rolniczego</t>
  </si>
  <si>
    <t xml:space="preserve">ilość filmów </t>
  </si>
  <si>
    <t xml:space="preserve">filmy krótkometrażowe </t>
  </si>
  <si>
    <t xml:space="preserve">Celem operacji jest wspieranie i rozwój pszczelarstwa z powodu coraz częściej pojawiających się informacji o ginięciu owadów zapylających, w tym pszczoły miodnej. Warto propagować tradycję pszczelarską wśród społeczeństwa, należy podnieść poziom wiedzy i świadomość osób zainteresowanych tematyką pszczelarską w zakresie aktualnych szans i problemów w pszczelarstwie.  Na potrzeby realizacji operacji będzie zakupiona (waga, czujniki do prowadzenia pomiarów, kamera),które zostaną umieszczone w jednym z uli w pasiece ZODR, w którym prowadzone będą obserwacje i odczyty oraz stałe monitorowanie pracy ula i życia pszczół dzięki zamontowanej kamerce, będzie prowadzona transmisja on-line. </t>
  </si>
  <si>
    <t xml:space="preserve">Nowoczesne rozwiązania w prowadzeniu pasieki </t>
  </si>
  <si>
    <t xml:space="preserve">rolnicy, przedsiębiorcy , mieszkańcy obszarów wiejskich, pracownicy jednostki doradztwa rolniczego </t>
  </si>
  <si>
    <t>Celem operacji jest poszerzenie wiedzy z zakresu przetwórstwa i sprzedaży lokalnych produktów, prezentacja dobrych praktyk  oraz zachęcenie uczestników do podejmowania nowych inicjatyw we własnych gospodarstwach - przetwórstwa płodów rolnych . Celem jest również zainicjowanie tworzenia sieci kontaktów między przedstawicielami doradztwa rolniczego, biznesu oraz rolnikami - zainteresowanymi rozwijaniem przetwórstwa w województwie zachodniopomorskim.</t>
  </si>
  <si>
    <t xml:space="preserve">Wymiana doświadczeń i poznawanie dobrych praktyk opartych na wykorzystaniu lokalnych zasobów kreujących rozwój obszarów wiejskich </t>
  </si>
  <si>
    <t>Barzkowice 2                                                    73-134 Barzkowice</t>
  </si>
  <si>
    <t xml:space="preserve"> III-IV</t>
  </si>
  <si>
    <t xml:space="preserve">telekonferencja </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</si>
  <si>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szkolenie będzie miało charakter innowacyjno-edukacyjny. Zdobyta wiedza pozwoli na transfer wiedzy w zakresie dobrych praktyk wdrażania innowacji w rolnictwie i na obszarach wiejskich oraz promowania innowacyjnych technologii uprawy ziemniaka w województwie zachodniopomorskim.</t>
  </si>
  <si>
    <t xml:space="preserve">Nowoczesna i bezpieczna uprawa ziemniaka w województwie zachodniopomorskim </t>
  </si>
  <si>
    <t xml:space="preserve">rolnicy prowadzący gospodarstwa ekologiczne , instytucje pracujące  na rzecz rolnictwa ekologicznego </t>
  </si>
  <si>
    <t xml:space="preserve">liczba  </t>
  </si>
  <si>
    <t xml:space="preserve">Celem  operacji jest promocja dobrych praktyk w rolnictwie ekologicznym, innowacyjnych rozwiązań wdrażanych w ekologicznych gospodarstwach rolnych. Podczas konferencji zaprezentowane zostaną przykłady dobrych praktyk w gospodarstwach rolnych oraz możliwość rozwoju sektora rolnictwa ekologicznego w Polsce. Konkurs Najlepszy Doradca Ekologiczny wpłynie na popularyzacje i promowanie osiągnieć doradców w zakresie innowacji dotyczących rolnictwa ekologicznego. Operacja przyczyni się do zacieśnienia współpracy pomiędzy uczestnikami także umożliwi wymianę wiedzy i doświadczeń. </t>
  </si>
  <si>
    <t xml:space="preserve">Rolnictwo ekologiczne - szansą  dla rolników z województwa zachodniopomorskiego </t>
  </si>
  <si>
    <t xml:space="preserve">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t>
  </si>
  <si>
    <t>Barzkowice 2                                      73-134</t>
  </si>
  <si>
    <t xml:space="preserve">pracownicy jednostki doradztwa rolniczego , mieszkańcy obszarów wiejskich , osoby zainteresowane funkcjonowaniem inkubatorów </t>
  </si>
  <si>
    <t xml:space="preserve"> Celem operacji jest zapoznanie uczestników z genezą i ideą utworzenia Inkubatora przetwórczego, opartego na partnerskiej współpracy z samorządem lokalnym i zasadami funkcjonowania oraz wymogami i standardami określonymi przepisami dla tego typu obiektów na przykładzie Inkubatora przetwórczego w Dwikozach prowadzonego przez Ośrodek Promowania Przedsiębiorczości w Sandomierzu. Poznanie formy korzystania z Inkubatora przez potencjalnych użytkowników oraz zasad promocji usług i wyrobów, zwiedzanie  obiektu  Inkubatora i zapoznanie się  z jego wyposażeniem. Zajęcia warsztatowe ,  udział uczestników w pełnym procesie produkcji soku lub dżemu, przyjęcie surowca, przygotowanie do przerobu – mycie a następnie załadunek do multimixa - specjalistyczne urządzenie do przetwórstwa, przetwarzanie, napełnianie słoików i pasteryzacja. Degustacja produktów wytwarzanych w Inkubatorze. Na zakończenie procesu każdy uczestnik otrzymuje produkt, który powstał przy jego udziale i zaangażowaniu.  Operacja przyczyni się do wsparcia promowania idei krótkich łańcuchów dostaw żywności.</t>
  </si>
  <si>
    <t xml:space="preserve">Tworzenie i funkcjonowania inkubatorów przetwórczych, dobre praktyki promocji produktów regionalnych i zasobów lokalnych </t>
  </si>
  <si>
    <t xml:space="preserve">rolnicy, właściciele małych  gospodarstw, mieszkańcy obszarów wiejskich </t>
  </si>
  <si>
    <t xml:space="preserve">film krótkometrażowy </t>
  </si>
  <si>
    <t>Celem operacji jest pokazanie możliwości wykorzystania nowych innowacyjnych rozwiązań na poziomie gospodarstwa. Zostaną przedstawione zasady prowadzenia przetwórstwa i funkcjonowania przydomowych serowarni oraz obowiązki jakie niesie za sobą prowadzenie tego rodzaju działalności a także rolniczy handel detaliczny. Przedmiotem realizacji będzie nagranie filmu  z  przeprowadzenia warsztatów serowarskich co pozwoli na zdobycie praktycznych umiejętności wykonywania serów.  Film zostanie zamieszczony na stronie internetowej Ośrodka oraz na portalu społecznościowym Ośrodka i krajowego SIR.</t>
  </si>
  <si>
    <t xml:space="preserve">Przetwórstwo mleka sposobem na dywersyfikacje dochodów </t>
  </si>
  <si>
    <t>Barzkowice 2                                          73-134 Barzkowice</t>
  </si>
  <si>
    <t xml:space="preserve">rolnicy , mieszkańcy obszarów wiejskich </t>
  </si>
  <si>
    <t xml:space="preserve"> Celem operacji jest zapoznanie z tematyką dotyczącą  gospodarowania zasobami wody z wykorzystaniem nowoczesnych technik zarządzania wodą przy zbiornikach wodnych , w tym wykorzystanie innowacyjnych technik melioracyjnych.  Przedmiotem realizacji jest  nagranie filmów krótkometrażowych których tematem będzie:                                                                                                                                          - tworzenie małych zbiorników retencjonujących wody opadowe,           - budowa ujęć rezerwowych (wód podziemnych) i innych rozwiązań mających zapobiec suszy lub redukujących jej skutki,  jak np. Uprawy odporne na suszę, czy wskazówki dotyczące zwiększenie retencji w glebie, takich jak, np. melioracje, rowy nawadniająco-odwadniające,                                                             Ponadto zostaną również przedstawione  możliwości  pozyskiwania dofinansowania na instalację urządzeń nawadniających . Filmy zaprezentują wzorcowe gospodarstwa posiadające nowoczesne zbiorniki retencyjne. Filmy , które zostaną zamieszczone na stronie internetowej Ośrodka i na portalu społecznościowym Ośrodka i krajowego SIR prócz przedstawienia informacji o których mowa powyżej będą też formą reportażu zrealizowanego w gospodarstwach posiadających nowe urządzenia retencyjne.</t>
  </si>
  <si>
    <t xml:space="preserve">Racjonalne gospodarowanie  zasobami wody w warunkach suszy </t>
  </si>
  <si>
    <t xml:space="preserve">rolnicy, przedstawiciele instytucji działających w obszarze rolnictwa ekologicznego, pracownicy jednostki doradztwa rolniczego </t>
  </si>
  <si>
    <t xml:space="preserve">film  krótkometrażowy </t>
  </si>
  <si>
    <t>Celem operacji jest zachęcenie do zmiany trybu gospodarowania z konwencjonalnej na bardziej przyjazną środowisku naturalnemu  i mający pozytywny wpływ na zachowanie bioróżnorodności. Przedmiotem realizacji będzie nagranie filmu krótkometrażowego  z wizyty w  gospodarstwem ekologicznym na terenie województwa zachodniopomorskiego i pokazanie jakie możliwości daje gospodarstwo ekologiczne. Za pomocą filmu zostanie przedstawione innowacyjne podejście do rolnictwa ekologicznego. Film zostanie zamieszczony na stronie internetowej Ośrodka oraz na portalu społecznościowym Ośrodka i krajowego SIR  co przyczyni się  do wzrostu wiedzy na temat  istoty funkcjonowania gospodarstw ekologicznych, różnorodnych kierunków gospodarowania, sposobów zwiększenia rentowności , co może przyczynić się do rozwoju obszarów wiejskich.</t>
  </si>
  <si>
    <t>Innowacyjne rozwiązania w gospodarstwach ekologicznych szansą rozwoju zachodniopomorskich gospodarstw.</t>
  </si>
  <si>
    <t>Operacja ma na celu zapoznanie się uczestników z innowacjami technologicznymi w zakresie mechanizacji rolnictwa. Realizacja operacji ułatwi transfer wiedzy i innowacji w rolnictwie oraz na obszarach wiejskich, a także przyczyni się do promocji innowacji w rolnictwie i produkcji żywności. Uczestnicy wyjazdu zapoznają się z innowacyjnymi technologiami produkcji maszyn rolniczych oraz sposobami na efektywne wykorzystanie nowych technologii w swoich gospodarstwach co w późniejszych latach może skutkować podniesieniem rentowności gospodarstw.</t>
  </si>
  <si>
    <t>Wdrażanie działań na rzecz transferu wiedzy pomiędzy nauka a praktyką rolniczą -promowanie innowacyjnych rozwiązań w rolnictwie</t>
  </si>
  <si>
    <t xml:space="preserve"> I -IV</t>
  </si>
  <si>
    <t>pszczelarze, a także osoby zawodowo i hobbystycznie zajmujące się prowadzeniem pasiek o różnej skali produkcji z terenu województwa zachodniopomorskiego, osoby zainteresowane ww. tematyką pochodzące z województwa zachodniopomorskiego, związki, stowarzyszenia, zrzeszenia oraz grupy producenckie pszczelarzy, przedstawiciele jednostek naukowych oraz pracownicy jednostki doradztwa rolniczego</t>
  </si>
  <si>
    <t>Operacja ma posłużyć jako wsparcie dla  pszczelarzy. Zawód pszczelarza jest bardzo trudny ze względu na wymagania specjalistycznej wiedzy na temat pszczół, roślin miododajnych , ekonomii , przetwórstwa itd. Nowoczesne pszczelarstwo narzuca pewnego rodzaju specjalizacje :
-hodowlaną -pasieki reprodukcyjne i zarodowe,
- technologiczną rozwiązania nowatorskie w produkcji,
-towarową -pasieki produkcyjne, przetwórstwo produktów pszczelich.  Skuteczne prowadzenie gospodarki pasiecznej wymaga szerokiego wachlarza umiejętności z dziedziny zarządzania i marketingu, ekonomii i prawa. Dostosowywanie się do potrzeb zmieniającego się rynku wymusza na pszelarzach innowacyjny styl zarządzania gospodarstwem pasiecznym.  W związku z tym Zachodniopomorski Ośrodek Doradztwa Rolniczego w Barzkowicach chce stworzyć innowacyjną  pasikę i na potrzeby realizacji operacji planuje zakupić 3 ule typy FLOW -HIVE, które posiadają nowoczesny system, który umożliwia miodobranie bez otwierania ula. W  pszczelarstwie, które uprawiane jest od tylu lat tymi samymi metodami odczuwalna jest potrzeba nowości i innowacji .  Celem jest przedstawienie innowacyjnej pasieki dostępnej dla wszystkich zainteresowanych niemalże bez ograniczeń czasowych. Jest to dobra alternatywa dla wyjazdów studyjnych , których koszt jest znacznie wyższy od szacowanych kosztów założenia innowacyjnej pasieki a jednocześnie wyjazdy do tej pory dawały ograniczenia braku możliwości zwizualizowania takich pasiek dla wszystkich zainteresowanych.. Zostaną nakręcone filmy krótkometrażowe  , które zostaną zamieszczone na stronie Ośrodka oraz na portalu społecznościowym Ośrodka i krajowego SIR.</t>
  </si>
  <si>
    <t xml:space="preserve">Innowacyjne rozwiązania w gospodarce pasiecznej </t>
  </si>
  <si>
    <t>Barzkowice 2                              73-134 Barzkowice</t>
  </si>
  <si>
    <t>rolnicy ,mieszkańcy obszarów wiejskich, właściciele gospodarstw agroturystyczny</t>
  </si>
  <si>
    <t xml:space="preserve">Celem operacji jest przekazanie uczestnikom jakie korzyści dla rolników może przynieść prowadzenie zagrody edukacyjnej, uczestnicy przez bezpośredni kontakt z osobami, które posiadają takie zagrody będą mogli dowiedzieć się jakie wymogi trzeba spełniać by prowadzić taką zagrodę.   Celem operacji jest również wymiana dobrych praktyk na obszarach wiejskich  w zakresie gospodarstw edukacyjnych. Operacja poprzez rozpowszechnianie dobrych praktyk i aktywizowanie różnych grup społecznych na rzecz propagowania nowych rozwiązań wpisuje się w priorytet PROW 2014-2020 dotyczący wspierania transferu wiedzy i innowacji w rolnictwie oraz na obszarach wiejskich. </t>
  </si>
  <si>
    <t xml:space="preserve">Zagrody edukacyjne jako przykład innowacyjnej przedsiębiorczości na terenach wiejskich </t>
  </si>
  <si>
    <t xml:space="preserve">drukowane materiały informacyjne i promocyjne               </t>
  </si>
  <si>
    <t>Barzkowice 2                            73-134 Barzkowice</t>
  </si>
  <si>
    <t>Celem operacji jest podniesienie świadomości rolników i społeczeństwa w zakresie chowu i hodowli alpak pozwoli na pokazanie wszechstronnych możliwości produkcyjnych tych zwierząt takich jak: włókno, mięso, turystyka i rekreacja oraz alpakoterapia, które mogą zostać wykorzystane do rozwoju małych gospodarstw i stworzenia alternatywnych źródeł dochodu. 
Przeprowadzenie pokazu oceny zwierząt oraz prezentacja zwierząt pozwoli na zapoznanie uczestników doborem odpowiednich zwierząt oraz zasadami jakimi należy się kierować przy ich wyborze w zależności do obranego kierunku produkcji w danym gospodarstwie z naciskiem na poprawę rentowności i opłacalności tej produkcji.</t>
  </si>
  <si>
    <t xml:space="preserve">III Międzyregionalny Pokaz Alpak </t>
  </si>
  <si>
    <t>Plan operacyjny KSOW na lata 2020-2021 (z wyłączeniem działania 8 Plan komunikacyjny) - CDR (SIR) - kwiecień 2021</t>
  </si>
  <si>
    <t>Plan operacyjny KSOW na lata 2020-2021 (z wyłączeniem działania 8 Plan komunikacyjny) - Dolnośląski ODR - kwiecień 2021</t>
  </si>
  <si>
    <t>Plan operacyjny KSOW na lata 2020-2021 (z wyłączeniem działania 8 Plan komunikacyjny) - Kujawsko-pomorski ODR - kwiecień 2021</t>
  </si>
  <si>
    <t>Plan operacyjny KSOW na lata 2020-2021 (z wyłączeniem działania 8 Plan komunikacyjny) - Lubelski ODR - kwiecień 2021</t>
  </si>
  <si>
    <t>Plan operacyjny KSOW na lata 2020-2021 (z wyłączeniem działania 8 Plan komunikacyjny) - Lubuski ODR - kwiecień 2021 r.</t>
  </si>
  <si>
    <t>Plan operacyjny KSOW na lata 2020-2021 (z wyłączeniem działania 8 Plan komunikacyjny) - Łódzki ODR - kwiecień 2021</t>
  </si>
  <si>
    <t>Plan operacyjny KSOW na lata 2020-2021 (z wyłączeniem działania 8 Plan komunikacyjny) - Małopolski ODR - kwiecień 2021</t>
  </si>
  <si>
    <t>Plan operacyjny KSOW na lata 2020-2021 (z wyłączeniem działania 8 Plan komunikacyjny) - Mazowiecki ODR - kwiecień 2021</t>
  </si>
  <si>
    <t>Plan operacyjny KSOW na lata 2020-2021 (z wyłączeniem działania 8 Plan komunikacyjny) - Opolski ODR - kwiecień 2021</t>
  </si>
  <si>
    <t>Plan operacyjny KSOW na lata 2020-2021 (z wyłączeniem działania 8 Plan komunikacyjny) - Podkarpacki ODR - kwiecień 2021</t>
  </si>
  <si>
    <t>Plan operacyjny KSOW na lata 2020-2021 (z wyłączeniem działania 8 Plan komunikacyjny) - Podlaski ODR - kwiecień 2021</t>
  </si>
  <si>
    <r>
      <t>Plan operacyjny KSOW na lata 2020-2021 (z wyłączeniem działania 8 Plan komunikacyjny) -</t>
    </r>
    <r>
      <rPr>
        <b/>
        <sz val="11"/>
        <rFont val="Calibri"/>
        <family val="2"/>
        <charset val="238"/>
        <scheme val="minor"/>
      </rPr>
      <t xml:space="preserve"> Pomorski ODR </t>
    </r>
    <r>
      <rPr>
        <b/>
        <sz val="11"/>
        <color theme="1"/>
        <rFont val="Calibri"/>
        <family val="2"/>
        <charset val="238"/>
        <scheme val="minor"/>
      </rPr>
      <t>- kwiecień 2021</t>
    </r>
  </si>
  <si>
    <t>Plan operacyjny KSOW na lata 2020-2021 (z wyłączeniem działania 8 Plan komunikacyjny) - Śląski ODR - kwiecień 2021</t>
  </si>
  <si>
    <t>Plan operacyjny KSOW na lata 2020-2021 (z wyłączeniem działania 8 Plan komunikacyjny) - Świętokrzyski ODR - kwiecień 2021</t>
  </si>
  <si>
    <t>Plan operacyjny KSOW na lata 2020-2021 (z wyłączeniem działania 8 Plan komunikacyjny) - Warmińsko-mazurski ODR - kwiecień 2021</t>
  </si>
  <si>
    <t>Plan operacyjny KSOW na lata 2020-2021 (z wyłączeniem działania 8 Plan komunikacyjny) - Wielkopolski ODR - kwiecień 2021</t>
  </si>
  <si>
    <t>Plan operacyjny KSOW na lata 2020-2021 (z wyłączeniem działania 8 Plan komunikacyjny) -  Zachodniopomorski ODR  - kwiecień 2021</t>
  </si>
  <si>
    <t>Centrum Doradztwa Rolniczego 
w Brwinowie (SIR)</t>
  </si>
  <si>
    <t>Dolnośląski WODR</t>
  </si>
  <si>
    <t>Kujawsko-pomorski WODR</t>
  </si>
  <si>
    <t>Lubelski WODR</t>
  </si>
  <si>
    <t>Lubuski WODR</t>
  </si>
  <si>
    <t>Łódzki WODR</t>
  </si>
  <si>
    <t>Małopolski WODR</t>
  </si>
  <si>
    <t>Mazowiecki WODR</t>
  </si>
  <si>
    <t>Opolski WODR</t>
  </si>
  <si>
    <t>Podkarpacki WODR</t>
  </si>
  <si>
    <t>Podlaski WODR</t>
  </si>
  <si>
    <t>Pomorski WODR</t>
  </si>
  <si>
    <t>Śląski WODR</t>
  </si>
  <si>
    <t>Świętokrzyski WODR</t>
  </si>
  <si>
    <t>Warmińsko-mazurski WODR</t>
  </si>
  <si>
    <t>Wielkopolski WODR</t>
  </si>
  <si>
    <t>Zachodniopomorski WODR</t>
  </si>
  <si>
    <t xml:space="preserve">Plan operacyjny KSOW na lata 2020-2021 - Operacje własne jednostek wsparcia sieci z wyłączeniem działania 8 Plan komunikacyjny </t>
  </si>
  <si>
    <t>Razem</t>
  </si>
  <si>
    <r>
      <rPr>
        <b/>
        <sz val="11"/>
        <rFont val="Calibri"/>
        <family val="2"/>
        <charset val="238"/>
        <scheme val="minor"/>
      </rPr>
      <t>1</t>
    </r>
    <r>
      <rPr>
        <sz val="11"/>
        <rFont val="Calibri"/>
        <family val="2"/>
        <charset val="238"/>
        <scheme val="minor"/>
      </rPr>
      <t>/ 2560</t>
    </r>
  </si>
  <si>
    <r>
      <rPr>
        <b/>
        <sz val="10"/>
        <rFont val="Calibri"/>
        <family val="2"/>
        <charset val="238"/>
        <scheme val="minor"/>
      </rPr>
      <t xml:space="preserve">CEL: </t>
    </r>
    <r>
      <rPr>
        <sz val="10"/>
        <rFont val="Calibri"/>
        <family val="2"/>
        <charset val="238"/>
        <scheme val="minor"/>
      </rPr>
      <t xml:space="preserve">zapoznanie szerokiego grona internautów z bogatą ofertą miejsc do aktywnego odpoczynku wyposażonych w infrastrukturę tras rowerowych przebiegających przez teren województwa opolskiego. </t>
    </r>
    <r>
      <rPr>
        <b/>
        <sz val="10"/>
        <rFont val="Calibri"/>
        <family val="2"/>
        <charset val="238"/>
        <scheme val="minor"/>
      </rPr>
      <t>PRZEDMIOT:</t>
    </r>
    <r>
      <rPr>
        <sz val="10"/>
        <rFont val="Calibri"/>
        <family val="2"/>
        <charset val="238"/>
        <scheme val="minor"/>
      </rPr>
      <t xml:space="preserve"> produkcja i emisja w internecie materiałów filmowych, które w sposób nowoczesny dostarczą informacji na temat miejsc atrakcyjnych do uprawiania turystyki rowerowej w pięknych okolicznościach przyrody wsi opolskiej, przy jednoczesnej możliwości odwiedzenia wielu wspaniałych zamków, pałaców i innych skarbów dziedzictwa wiejskiego Śląska Opolskiego. Prezentowane będą treści dotyczące m.in.: najważniejszych turystycznych tras rowerowych (wraz z ich charakterystyką i występujących na nich atrakcji), oferty usługowej opolskich gospodarstw agroturystycznych, przedsiębiorców w zakresie turystyki, sportu i rekreacji rowerowej działających na obszarach wiejskich województwa opolskiego. </t>
    </r>
    <r>
      <rPr>
        <b/>
        <sz val="10"/>
        <rFont val="Calibri"/>
        <family val="2"/>
        <charset val="238"/>
        <scheme val="minor"/>
      </rPr>
      <t>TEMAT:</t>
    </r>
    <r>
      <rPr>
        <sz val="10"/>
        <rFont val="Calibri"/>
        <family val="2"/>
        <charset val="238"/>
        <scheme val="minor"/>
      </rPr>
      <t xml:space="preserve"> 1. Promocja jakości życia na wsi lub promocja wsi jako miejsca do życia i rozwoju zawodowego</t>
    </r>
  </si>
  <si>
    <t>2
8
2</t>
  </si>
  <si>
    <t>Uczestnicy Konkursów - pracownicy wojewódzkich biur geodezji;
liczebność: 80 uczestników
uczestnicy Seminarium - podmioty zainteresowane wdrażaniem oraz zaangażowane we wdrażanie operacji typu „Scalanie gruntów”:
1) pracownicy starostw powiatowych, urzędów wojewódzkich i urzędów marszałkowskich;
2) pracownicy wojewódzkich biur geodezji;
3) pracownicy Krajowego Ośrodka Wsparcia Rolnictwa oraz terenowych oddziałów;
4) pracownicy uczelni wyższych.
liczebność: 200 uczestników
czytelnicy prasy branżowej:
1) przedsiębiorstwa geodezyjne, pracownicy wydziałów geodezji i gospodarki gruntami w urzędach gmin,
powiatach i województwach, wyższe uczelnie techniczne, szkoły techniczne;
2) organy zaangażowane we wdrażanie operacji typu „Scalanie gruntów”.
liczebność: 3400 czytelników</t>
  </si>
  <si>
    <t xml:space="preserve">Cel ogólny:
Podniesienie wiedzy i umiejętności doradców rolniczych, zatrudnionych w wojewódzkich ośrodkach doradztwa rolniczego  poprzez zastosowanie innowacyjnych metod komunikowania się i transferu wiedzy, dzięki czemu możliwe będzie zwiększenie zainteresowanie Programem, a  samo wdrażanie  będzie  bardziej efektywne. Podniesienie wiedzy i umiejętności doradców rolniczych, zatrudnionych w wojewódzkich ośrodkach doradztwa rolniczego, w celu wyposażenia w  umiejętności mające na celu rozwój społeczeństwa cyfrowego na obszarach wiejskich przez podnoszenie poziomu wiedzy w tym zakresie. Umożliwi to zwiększenie zainteresowania Programem poprzez efektywny transfer wiedzy i innowacji na obszarach wiejskich, a  samo wdrażanie  będzie  bardziej efektywne. Nabycie umiejętności posługiwania się techniką cyfrową umożliwi lepszą wymianę wiedzy pomiędzy różnymi podmiotami ze szczególnym uwzględnieniem jednostek doradztwa rolniczego i instytutów badawczych. 
Cele szczegółowe:
1. Nabycie umiejętności posługiwania się narzędziami cyfrowymi, przeznaczonymi do komunikacji i szkoleń. 
2. Nabycie umiejętności tworzenia kursów metodą kształcenia na odległość
3. Ułatwienie wymiany wiedzy poprzez zastosowanie innowacyjnych metod cyfrowych.
Tematy:
Wspieranie rozwoju społeczeństwa cyfrowego na obszarach wiejskich przez podnoszenie poziomu wiedzy w tym zakresie  </t>
  </si>
  <si>
    <t>2
1200</t>
  </si>
  <si>
    <t xml:space="preserve">Cel: Zapewnienie doradztwa rolniczego, sprawnie funkcjonującego w systemie AKIS, jest obowiązkowe dla wszystkich państw UE. Upowszechnienie wiedzy na temat dobrych praktyk i innowacyjnych obszarów działalności doradztwa jest spójne z zakresem Działania 2, tj. zapewnia działania sieciujące m.in. dla doradców, przedstawicieli instytutów, rolników i mieszkańców obszarów wiejskich, przyczyniając się do wspierania transferu wiedzy i innowacji. Planuje się, że co najmniej 10 000 osób: rolników, mieszkańców wsi, naukowców, przedstawicieli MRiRW i instytucji współpracujących z resortem otrzyma informację na temat działań realizowanych przez doradztwo wspierających transfer wiedzy i wdrażanie innowacyjnych rozwiązań do praktyki rolniczej. 
Temat: Upowszechnienie wiedzy na temat działań realizowanych przez doradztwo rolnicze, w obszarze transferu wiedzy i innowacyjnych rozwiązań na rzecz rolnictwa i obszarów wiejskich, jako kluczowego partnera sprawnie działającego systemu Wiedzy i Innowacji w Rolnictwie (AKIS). </t>
  </si>
  <si>
    <t>kompleksowy program doskonalenia i cykl szkoleń</t>
  </si>
  <si>
    <t>broszura elektroniczna</t>
  </si>
  <si>
    <r>
      <t>celem projektu jest podkreślenie znaczenia projektów współpracy dla rozwoju obszarów wiejskich, zaznajomienie Lokalnych Grup Działania z aktualną działalnością na polu współpracy międzyterytorialnej i międzynarodowej dla rozwoju obszarów wiejskich oraz zainspirowanie LGD do kontynuowania współpracy w nowym okresie programowania 2021 – 2027. Założeniem jest zidentyfikowanie projektów realizowanych w ramach działania LEADER oraz nagrodzenie najciekawszych inicjatyw</t>
    </r>
    <r>
      <rPr>
        <strike/>
        <sz val="11"/>
        <rFont val="Calibri"/>
        <family val="2"/>
        <scheme val="minor"/>
      </rPr>
      <t>.</t>
    </r>
    <r>
      <rPr>
        <sz val="11"/>
        <rFont val="Calibri"/>
        <family val="2"/>
        <scheme val="minor"/>
      </rPr>
      <t xml:space="preserve"> Spotkanie poświęcone wręczeniu nagród i prezentacji najciekawszych przykładów jak również dyskusja na temat jak projekty współpracy mogą zachęcać środowiska lokalne do współpracy. Broszura prezentująca najlepsze projekty współpracy międzyterytorialnej i międzynarodowej.</t>
    </r>
  </si>
  <si>
    <t>13; 1; 1</t>
  </si>
  <si>
    <t>Operacja zakłada przygotowanie podmiotów zajmujących się tworzeniem i przygotowaniem projektów realizowanych przez Grupy Operacyjne EPI w ramach działania "Współpraca", w celu wsparcia skutecznych działań brokeringowych. W ramach operacji zostanie przeprowadzony  cykl czterech szkoleń dotyczących skutecznego brokeringu, promowania i upowszechniania innowacji w rolnictwie i na obszarach wiejskich, ze szczególnym uwzględnieniem metodyki tworzenia i funkcjonowania Grup Operacyjnych EPI. Szkolenie będzie prowadzone przez specjalistów z zakresu negocjacji w agrobiznesie, mediacji, coachingu, transferu wiedzy oraz metod pracy z wielopodmiotowymi strukturami w zakresie transferu innowacyjnych technologii.</t>
  </si>
  <si>
    <t>pracownicy jednostek doradztwa rolniczego, osoby pełniące funkcję brokerów innowacji, brokerzy z instytutów naukowych, uczelni wyższych, osoby zainteresowane tworzeniem Grup Operacyjnych EPI</t>
  </si>
  <si>
    <t>Celem operacji jest przeprowadzenie analizy i diagnozy stanu współpracy między doradztwem a edukacją rolniczą, wypracowanie praktycznych i możliwych do realizacji propozycji rozwiązań dla głównych problemów zidentyfikowanych w ramach planowanej analizy/badania w zakresie transferu wiedzy i innowacji. Przedmiotem operacji jest opracowanie dotyczące potrzeb szkół rolniczych w zakresie wzmocnienia wymiany wiedzy i doświadczenia, zwłaszcza z jednostkami naukowymi i doradztwem. W ramach operacji zostaną również zorganizowane spotkania dotyczące wyżej wymienionego zakresu, w których wezmą udział przedstawiciele szkół rolniczych, doradztwa oraz administracji rządowej.</t>
  </si>
  <si>
    <t>rolnicy, przedsiębiorcy, mieszkańcy obszarów wiejskich, jednostki doradztwa rolniczego, administracja rządowa i samorządowa , instytucje pracujące na rzecz rolnictwa, osoby zainteresowane tematem</t>
  </si>
  <si>
    <t>przedstawiciele podmiotów doradczych, nauka, rolnicy, przedsiębiorcy, administracja rządowa i samorządowa, osoby zainteresowane tematyką</t>
  </si>
  <si>
    <t>Celem operacji jest aktywizacja mieszkańców obszarów wiejskich w celu stworzenia partnerstw na rzecz realizacji projektów w ramach powstania potencjalnych Grup Operacyjnych nakierowanych na innowacyjne rozwiązania w dziedzinie ekologii, zdrowego żywienia, życia w zgodzie z naturą, kształtowania postaw proekologicznych połączone z inicjatywą współpracy rolników ekologicznych w skracaniu łańcucha dostaw żywności. Przedmiotem realizacji operacji będzie nagranie filmów krótkometrażowych z wizyt w gospodarstwach ekologicznych na terenie województwa lubuskiego. W filmach, które zostaną zamieszczone na stronie internetowej Ośrodka i serwisie społecznościowym (krajowym SIR) zostaną zaprezentowane innowacyjne rozwiązania w ramach rolnictwa ekologicznego. Filmy będą źródłem dobrych praktyk i inicjacją do współpracy w ramach projektów Działania "Współpraca". Ponadto, przekazanie wiedzy teoretycznej potwierdzonej praktyką w zakresie wdrażania ekologii, uprawy ziół, skracaniu łańcucha dostaw żywności, rozwoju innowacyjnych form działalności na terenach wiejskich.</t>
  </si>
  <si>
    <t>Mieszkańcy obszarów wiejskich, ekolodzy, rolnicy, instytucje naukowe i samorządowe, przedsiębiorcy, przetwórcy oraz specjaliści LODR i inni zainteresowani innowacyjnymi aspektami tematyki zdrowej żywności.</t>
  </si>
  <si>
    <t xml:space="preserve">Przekazanie wiedzy w dziedzinie hodowli zwierząt z naciskiem na nowatorską hodowlę alpak w gospodarstwie i rolę alpakoterapii. Pokaz zwierząt podczas szkolenia będzie okazją do przekazu informacji w zakresie hodowli alpak dla szerokiego grona zainteresowanych. Forma operacji (szkolenie) pozwoli na przedstawienie informacji w zakresie mechanizmu wsparcia finansowego w ramach Działania "Współpraca" i aktywizacji inicjatyw w ramach powstania Grup Operacyjnych. Wzbogaceniem operacji będzie zrealizowanie filmu stanowiącego kompendium wiedzy w zakresie hodowli alpak przekazanej przez właściciela wizytowanego gospodarstwa prowadzącego hodowlę alpak w województwie lubuskim. Ponadto, zwieńczeniem operacji będzie opracowanie materiału informacyjnego w postaci broszury będącego źródłem wiedzy w dziedzinie hodowli alpak w gospodarstwie i rolę alpakoterapii. Operacja, będzie okazją na uświadomienie uczestnikom o wszechstronnych możliwościach produkcyjnych alpak takich jak: włókno, turystyka i rekreacja oraz alpakoterapia, które mogą zostać wykorzystane dla rozwoju małych gospodarstw jak również stać się dodatkowym alternatywnym źródłem dochodu.    </t>
  </si>
  <si>
    <t>Właściciele gospodarstw agroturystycznych, mieszkańcy obszarów wiejskich, rolnicy, hodowcy, specjaliści LODR i inni zainteresowani nowatorską hodowlą alpak.</t>
  </si>
  <si>
    <t>100 + 5 wolnych słuchaczy</t>
  </si>
  <si>
    <t>Przedmiotem operacji będzie nagranie filmu przedstawiającego poszczególne etapy uprawy winorośli i produkcji wina na terenie województwa lubuskiego. Ponadto, celem operacji będzie pokazanie potrzeb oraz problemów, nad których rozwiązaniami mogą pracować przyszłe Grupy Operacyjne bazujące na doświadczeniu lubuskich winiarzy. Ponadto, przedmiotem operacji będzie zorganizowanie warsztatów dot. cięcia zimowego winorośli, zamykającego tematykę uprawy i pielęgnacji winorośli. Przy tym, w ramach operacji zostaną opracowane materiały informacyjne dot. winnic na terenie województwa lubuskiego stanowiące podstawę do weryfikacji potencjalnych partnerów do Grup Operacyjnych zainteresowanych innowacyjnymi rozwiązaniami w uprawie i pielęgnacji winorośli oraz zarządzania winnicą. Nawiązane kontakty przyczynią się do wzbogacenia bazy o potencjalnych partnerów do Grup Operacyjnych w ramach Działania "Współpraca".</t>
  </si>
  <si>
    <t>Operacja skierowana jest dla uczestników spotkań zespołów tematycznych, rolników, przedsiębiorców,  przetwórców, pszczelarzy, przedstawicieli instytucji naukowych, samorządowych i doradczych oraz innych zainteresowanych innowacjami w gospodarce pasiecznej na poczet powstania Grup Operacyjnych w ramach Działania "Współpraca" na terenie województwa lubuskiego.</t>
  </si>
  <si>
    <t xml:space="preserve">Celem operacji jest sieciowanie partnerów zainteresowanych innowacjami w produkcji roślinnej, nowatorskimi technologiami stosowanymi w uprawie (zastosowanie dronów) w ramach powstania potencjalnych Grup Operacyjnych dot. działania "Współpraca" wraz z upowszechnianiem i propagowanie innowacji w produkcji roślinnej. Przedmiotem operacji jest bezpośrednia demonstracja upraw połączona z przekazem fachowej wiedzy w zakresie innowacyjnej produkcji roślinnej. Postęp hodowlany roślin uprawnych jak i w obszarze technologii uprawy, nawożenia, ochrony roślin i nawadniania w połączeniu z wykorzystaniem nowatorskiej technologii (zastosowanie dronów) doskonale wpisuje się w przedmiot operacji. Przedmiotem operacji będzie zorganizowanie "Dni Pola" w Złotniku. Na polach uprawnych zaprezentowany zostanie potencjał hodowlany szerokiej gamy gatunków roślin uprawnych. Celem operacji będzie wymiana fachowej wiedzy pomiędzy partnerami będącymi zainteresowanymi założeniem Grupy Operacyjnej w obszarze postępu technologii uprawy, ochrony roślin, nawożenia oraz nawadniania, a także innowacji w obszarze rolnictwa precyzyjnego. Będzie to możliwe dzięki zorganizowaniu przedmiotowych warsztatów polowych połączonych z demonstracją pól uprawnych. Wzbogaceniem operacji będzie powstanie filmu z przedmiotowych „Dni Pola” zorganizowanych w czerwcu 2020 r. w Złotniku. </t>
  </si>
  <si>
    <t>Celem operacji jest dokładne przedstawienie założeń "Programu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2 szkolenia (Złotnik, Ośno Lubuskie) połączone adekwatnie z 2 pokazami polowymi (Złotnik, Połęcko) będą miały charakter innowacyjno-edukacyjny w połączeniu z praktyczną stroną hodowli ziemniaka. Zdobyta wiedza pozwoli na transfer wiedzy w zakresie dobrych praktyk wdrażania innowacji w rolnictwie i na obszarach wiejskich oraz promowania innowacyjnych technologii uprawy ziemniaka w województwie lubuskim. Powstały w ramach operacji film w części merytorycznej przedstawia dokładne założenia "Programu dla polskiego Ziemniaka" zaprezentowane przez jednostki naukowe (PIORIN, IHAR) W filmie ponadto, godne uwagi będą prezentacje innowacyjnych rozwiązań występujących w gospodarstwach na terenie woj. lubuskiego. Film będzie przedstawiał wiele informacji w zakresie dobrych praktyk wdrażania innowacji w rolnictwie i na obszarach wiejskich oraz promowania innowacyjnych technologii uprawy ziemniaka w województwie lubuskim.</t>
  </si>
  <si>
    <t>Producenci, przetwórcy i dystrybutorzy ziemniaka lub zamierzający podjąć taką produkcję w celu zwiększenia rentowności swoich gospodarstw rolnych, doradcy i specjaliści rolniczy,  producenci mogący być prekursorami w prawie ziemniaka w województwie lubuskim, inne podmioty oraz inne podmioty i osoby zainteresowane tematyką</t>
  </si>
  <si>
    <t>Celem operacji w każdej z form jest wsparcie nawiązania kontaktów pomiędzy potencjalnymi członkami Grup Operacyjnych w aspekcie Krótkich Łańcuchów Dostaw Żywności będących zainteresowanymi złożeniem wniosków w ramach Działania "Współpraca". Wpływ pandemii ma aktualnie ogromny wpływ na zachowania konsumentów na rynku żywności. Podczas spotkań zostaną zaprezentowane tematy dotyczące możliwości uzyskania wsparcia finansowego w ramach działania "Współpraca" oraz zagadnienia rynku żywności, konsekwencji zaistniałej sytuacji epidemiologicznej dla organizacji sprzedaży produktów rolnych w aspekcie Krótkich Łańcuchów Dostaw. Wzbogaceniem operacji będzie powstanie materiałów informacyjnych w postaci broszury będącej kompendium wiedzy w zakresie Krótkich Łańcuchów Dostaw w tym sprzedaży i dostaw bezpośrednich produktów rolnych, działalności RHD.</t>
  </si>
  <si>
    <t xml:space="preserve">Dobre praktyki w rolnictwie łotewskim: hodowla bydła i przetwórstwo. Produkcja zwierzęca oraz przetwórstwo na Podlasiu wzorem innowacji. </t>
  </si>
  <si>
    <t>Celem operacji jest aktywizacja mieszkańców obszarów wiejskich, hodowców w ramach stworzenia partnerstw na rzecz reazliacji projektów dla powstania potencjalnych Grup Operacyjnych nakierowanych na innowacyjne rozwiązania w zakresie hodowli bydła oraz przetwórstwa. Przedstawienie dobrych praktyk w zakresie wdrażania innowacyjnych rozwiązań w rolnictwie i na obszarach wiejskich w tym m.in. w zakresie hodowli bydła mięsnego i mlecznego na przykładzie Łotwy będzie podstawą dla inspiracji nowatorskich projektów w przedmiocie działania "Współpraca". Wzbogaceniem operacji będzie poznanie innowacyjnych przykładów w prowadzeniu produkcji zwierzęcej oraz przetwórstwa na Podlasiu. Dobre praktyki w zakresie produktów regionalnych - produkcja i dystrybucja - krótkie łańcuchy dostaw żywności. Sieciowanie partnerów KSOW w połączeniu z identyfikacją partnerów na poczet powstania potencjalnych Grup Operacyjnych.</t>
  </si>
  <si>
    <t>Celem operacji jest promowanie  produkcji zielarskiej jako dodatkowego źródła dochodu w niewielkich gospodarstwach województwa małopolskiego oraz zwiększenie poziomu wiedzy uczestników w tym zakresie.   Przedmiotem operacji jest organizacja wyjazdu studyjnego dotyczącego produkcji zielarskiej dla grupy 25 osób.  Tematem operacji jest wspieranie rozwoju przedsiębiorczości oraz wspieranie dywersyfikacji dochodu na obszarach wiejskich.</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</si>
  <si>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w 2020 roku, obejmującego swym zasięgiem jeden z powiatów, w którego skład wejdą przedstawiciele  administracji publicznej, rolników, doradztwa rolniczego, nauki, a także opracowanie raportu podsumowującego spotkania LPW. Przedmiotem operacji w 2021 roku jest powołanie Lokalnych Partnerstw Wodnych w pozostałych 36 powiatach województwa mazowieckiego, w tym przeprowadzenie cyklu szkoleń w 36 powiatach i stworzenie raportu w 8 powiatach.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t>
  </si>
  <si>
    <t>Konferencja-online, konkursy</t>
  </si>
  <si>
    <t>konferencja-online
liczba uczestników
konkursy
liczba uczestników</t>
  </si>
  <si>
    <t>Celem projektu jest przygotowanie polskiego rolnictwa na trwające zmiany klimatyczne; projekt jest zadaniem niezwykle potrzebnym i wymagającym zaangażowania nie tylko administracji wszystkich szczebli, ale przede wszystkim samych użytkowników wód, których decyzje bezpośrednio wpływają na ilość i jakość wody w rolnictwie i na obszarach wiejskich. Wobec panujących susz i braków wody, staje się ona dobrem wspólnym i to dobrem o znaczeniu strategicznym i w tym kontekście jej zasoby powinniśmy traktować jak dziedzictwo, ponieważ od naszych działań w gospodarowaniu wodą będzie zależała jakość życia dzisiejszego i przyszłych pokoleń zamieszkujących polską wieś.  Operacja obejmuje również opracowanie raportu z przeprowadzonych prac LPW na terenie powiatu objętego pilotażem oraz film promującego dobre praktyki w rolnictwie i gospodarstwie.</t>
  </si>
  <si>
    <t xml:space="preserve">6
120
1
1
</t>
  </si>
  <si>
    <t>Nowoczesna i bezpieczna uprawa ziemniaka w województwie opolskim</t>
  </si>
  <si>
    <t>szkolenie on-line
liczba uczestników</t>
  </si>
  <si>
    <t>Broszura, e-broszura</t>
  </si>
  <si>
    <t>Celem operacji jest promowanie działalności zagród edukacyjnych jako przykładu innowacyjności w zakresie przedsiębiorczości na obszarach wiejskich. Przedmiotem operacji są 2 wyjazdy studyjne oraz publikacja. 
Wyjazdy odbędą się na terenie Polski do czynnie działających zagród edukacyjnych, który ułatwi wymianę wiedzy, informacji i doświadczenia pomiędzy osobami prowadzącymi już działalność edukacyjną oraz tymi, którzy chcą się podjąć takiego zadania. Ważne jest, aby poprzez wyjazd studyjny rolnicy dostrzegli, jaki potencjał tkwi w ich gospodarstwach i w nich samych. Wyjazd studyjny przyczyni się do wspierania rozwoju przedsiębiorczości na obszarach wiejskich przez podnoszenie poziomu wiedzy osób chcących prowadzić działalność edukacyjną we własnym gospodarstwie.
Publikacja obejmie tematykę idei zagród edukacyjnych oraz charakterystykę wzorowo działających zagród edukacyjnych na terenie Wielkopolski.</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</si>
  <si>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Lokalnych Partnerstwa ds. Wody, obejmujących swym zasięgiem 30 powiatów woj. wielkopolskiego, w którego skład wejdą przedstawiciele  administracji publicznej, rolników, doradztwa rolniczego, nauki, a także opracowanie raportu podsumowującego spotkania LPW w 2020r.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oraz przygotowanie LPW do finansowania tych działań.</t>
  </si>
  <si>
    <t xml:space="preserve">Celem operacji jest ułatwianie transferu wiedzy w zakresie prowadzenia nowoczesnej produkcji rolnej oraz promocja dobrych praktyk w obszarze nowoczesnych rozwiązań na przykładzie działalności Gospodarstw Demonstracyjnych. Gospodarstwa Demonstracyjne są narzędziem wspierającym transfer wiedzy i ułatwiają upowszechnianie dobrych praktyk rolniczych i produkcyjnych, w tym innowacyjnych rozwiązań. 
Przedmiotem operacji jest realizacja 16 filmów oraz 5 wyjazdów studyjnych. Wyjazdy studyjne odbędą się do Gospodarstw Demonstracyjnych o różnym profilu produkcji. Filmy prezentować będą działalność Gospodarstw Demonstracyjnych, które prowadzą produkcję roślinną, zwierzęcą oraz sadowniczą. Filmy będą dostępne on-line na stronie internetowej Wielkopolskiego Ośrodka Doradztwa Rolniczego w Poznaniu oraz w serwisach społecznościowych.
</t>
  </si>
  <si>
    <t xml:space="preserve">  konferencja + film krótkometrażowy </t>
  </si>
  <si>
    <t>wyjazd studyjny + film krótkometrażowy</t>
  </si>
  <si>
    <t xml:space="preserve">Celem operacji jest zaprezentowanie dobrych praktyk dotyczących wdrażania innowacji w produkcji roślinnej i zwierzęcej oraz w przetwórstwie, co wpłynie na kształtowanie postaw proinnowacyjnych oraz zwiększy wiedzę na ten temat wśród odbiorców operacji z terenów woj. warmińsko-mazurskiego.                                                                          
Przedmiotem operacji będzie nagranie i emisja cyklicznych audycji  telewizyjnych przedstawiających innowacyjne rozwiązania  i dobre praktyki, co wpłynie na podwyższenie wiedzy w zakresie wdrażania innowacji w rolnictwie i na obszarach wiejskich oraz wzbogaci  i uatrakcyjni formy prezentacji treści merytorycznych opracowywanych pod kierunkiem W-MODR.
Operacja realizowana będzie w roku 2020 w ilości 12 audycji, a w roku 2021 - 6 audycji </t>
  </si>
  <si>
    <t xml:space="preserve">rolnicy, mieszkańcy obszarów wiejskich, przedstawiciele doradztwa rolniczego,  pracownicy firm i instytucji działających na rzecz rolnictwa, osoby zainteresowane tematem innowacji w rolnictwie. </t>
  </si>
  <si>
    <t>Operacja ma służyć ułatwieniu transferu wiedzy i innowacji w zakresie nowych rozwiązań w działalności pozarolniczej, a także poznania  dobrych praktyk w zakresie produkcji ziół i prezentacji certyfikowanych produktów ekologicznych, dających możliwość rozwoju działalności pozarolniczej, jako alternatywy dla produkcji rolnej. Ponadto operacja przyczyni się do wymiany doświadczeń i budowania sieci kontaktów pomiędzy podmiotami zainteresowanymi prowadzeniem działalności pozarolniczej, w tym produkcją i przetwórstwem ziół w zakresie wdrażania innowacyjnych kierunków promocji i marketingu certyfikowanej żywności ekologicznej i tradycyjnej. Operacja jest pomysłem na wzrost konkurencyjności gospodarki oraz na wzrost liczby i jakości powiązań sieciowych. Misją ściśle powiązanych ze sobą form realizacji operacji jest ocalenie wielowiekowej tradycji regionu związanej z zielarstwem we współczesnych realiach gospodarczych. Aktywna promocja innowacyjnych produktów zielarskich oraz lepsze wykorzystanie walorów przyrodniczych regionu pobudzi nie tylko do aktywizacji społeczno-gospodarczej, ale  przyniesie wzrost atrakcyjności turystycznej regionu.</t>
  </si>
  <si>
    <t>rolnicy - właściciele małych gospodarstw, inni mieszkańcy obszarów wiejskich, w tym producenci żywności regionalnej, osoby zainteresowane rozpoczęciem działalności pozarolniczej, pracownicy nauki, pracownicy jednostek doradztwa rolniczego</t>
  </si>
  <si>
    <r>
      <t xml:space="preserve">Przedmiotem operacji jest zorganizowanie m.in. spotkań on-line, których celem jest tworzenie sieci kontaktów i współpracy, usprawniających transfer wiedzy między nauką a praktyką rolniczą, a także zwrotny przekaz informacji z praktyki do nauki. Dzięki wzajemnym kontaktom i interakcjom (dyskusja, wymiana doświadczeń, możliwość zadawania pytań na czacie) będzie możliwa  wymiana doświadczeń w zakresie wdrażania innowacyjnych rozwiązań problemów i przygotowanie się do wyzwań stojących aktualnie przed rolnictwem i obszarami wiejskimi woj. pomorskiego.                                        
  Zadanie będzie realizowane  w 3 poddziałaniach - grupach tematycznych :
– </t>
    </r>
    <r>
      <rPr>
        <i/>
        <sz val="11"/>
        <rFont val="Calibri"/>
        <family val="2"/>
        <charset val="238"/>
      </rPr>
      <t>produkcja rolnicza  a adaptacja zmian klimatu,</t>
    </r>
    <r>
      <rPr>
        <sz val="11"/>
        <rFont val="Calibri"/>
        <family val="2"/>
        <charset val="238"/>
      </rPr>
      <t xml:space="preserve">
-</t>
    </r>
    <r>
      <rPr>
        <i/>
        <sz val="11"/>
        <rFont val="Calibri"/>
        <family val="2"/>
        <charset val="238"/>
      </rPr>
      <t xml:space="preserve"> produkcja ekologiczna i budowanie świadomości konsumentów</t>
    </r>
    <r>
      <rPr>
        <sz val="11"/>
        <rFont val="Calibri"/>
        <family val="2"/>
        <charset val="238"/>
      </rPr>
      <t xml:space="preserve">,
- </t>
    </r>
    <r>
      <rPr>
        <i/>
        <sz val="11"/>
        <rFont val="Calibri"/>
        <family val="2"/>
        <charset val="238"/>
      </rPr>
      <t>przedsiębiorczość, krótkie łańcuchy dostaw, budowanie marki, promocja</t>
    </r>
    <r>
      <rPr>
        <sz val="11"/>
        <rFont val="Calibri"/>
        <family val="2"/>
        <charset val="238"/>
      </rPr>
      <t xml:space="preserve">.  Każda grupa tematyczna  odbędzie własne, odrębne spotkanie, z moderatorem dyskusji oraz elementami coachingu. Jest to kontynuacja spotkania sieciującego w 2019 r., z perspektywą dalszych cyklicznych spotkań, zawężonych w konkretnych grupach tematycznych.  Realizacja operacji odbędzie się poprzez wybór różnych form realizacji : webinarium (szkolenia on-line),  audycja radiowa i emisja materiału filmowego w TV. Taki dobór form realizacji pozwoli wykorzystać narzędzia cyfrowe, ale również dostępne media, tak aby dotrzeć do jak największej liczby odbiorców (zachowując zasady bezpieczeństwa w dobie COVID). </t>
    </r>
  </si>
  <si>
    <t>* odbiorcy zainteresowani tematyką  *mieszkańcy obszarów wiejskich, *rolnicy,                                              *doradcy/specjaliści PODR, *przedsiębiorcy sektora rolno-spożywczego,                                                 * przedstawiciele nauki i instytucji związanych z sektorem rolnym w województwie pomorskim.</t>
  </si>
  <si>
    <t xml:space="preserve">*pszczelarze lub
 osoby  zainteresowane tym typem produkcji,
* rolnicy
* przedstawiciele jednostki naukowej oraz instytucji związanej z sektorem rolno-spożywczym w województwie pomorskim 
* przedstawiciele związków i zrzeszeń pszczelarskich
* doradca rolny/specjalista ODR
* mieszkańcy obszarów wiejskich 
</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</si>
  <si>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Operacja będzie realizowana jako m.in. audycja radiowa oraz materiał filmowy. Przewidziany czas audycji radiowej to spoty 7-minutowe nadawane trzy razy w ciągu dnia przez okres 2 tygodni, z kolei materiał filmowy to  program w formie ok. 8 minutowego reportażu. W prezentowanych materiałach będą poruszane tematy odnośnie skutków występowania bakteriozy pierścieniowej i innych chorób w uprawie ziemniaka, jej diagnozowanie, odmiany zalecane do uprawy na terenie pomorza, jak kiedyś, a jak obecnie uprawiamy ziemniaki, a także jak przygotować ziemniaki do sprzedania. Organizowany w ramach operacji materiał filmowy będzie miał charakter innowacyjno-edukacyjny. Zdobyta wiedza pozwoli na transfer wiedzy w zakresie dobrych praktyk wdrażania innowacji w rolnictwie i na obszarach wiejskich ora promowania innowacyjnych technologii uprawy i konfekcjonowania ziemniaka na obszarze województwa pomorskiego.</t>
  </si>
  <si>
    <t>*rolnicy zajmujący się produkcją ekologiczną oraz zainteresowani tym typem produkcji z terenu województwa pomorskiego;
* przedstawiciele jednostek naukowych oraz instytucji związanych z sektorem rolno-spożywczym,
* doradcy/specjaliści PODR,
*przedsiębiorcy, których działalność jest związana z przetwórstwem rolno-spożywczym z terenu województwa pomorskiego. *mieszkańcy obszarów wiejskich</t>
  </si>
  <si>
    <r>
      <t>200 egz.</t>
    </r>
    <r>
      <rPr>
        <sz val="10"/>
        <rFont val="Calibri"/>
        <family val="2"/>
        <charset val="238"/>
        <scheme val="minor"/>
      </rPr>
      <t xml:space="preserve"> (80 egz. dla uczestników konferencji + 120 egz. dla uczestników innych szkoleń, pokazów i wystaw bydła organizowanych przez PODR)</t>
    </r>
  </si>
  <si>
    <t>minimum            50 000 maksimum 800 000</t>
  </si>
  <si>
    <t>Załącznik nr 2 do uchwały nr 55 Grupy Roboczej do spraw Krajowej Sieci Obszarów Wiejskich z dnia 22 kwietnia 2021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</si>
</sst>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 #,##0.00\ &quot;zł&quot;_-;\-* #,##0.00\ &quot;zł&quot;_-;_-* &quot;-&quot;??\ &quot;zł&quot;_-;_-@_-"/>
    <numFmt numFmtId="43" formatCode="_-* #,##0.00_-;\-* #,##0.00_-;_-* &quot;-&quot;??_-;_-@_-"/>
    <numFmt numFmtId="164" formatCode="#,##0.00\ &quot;zł&quot;"/>
    <numFmt numFmtId="165" formatCode="[$-415]General"/>
    <numFmt numFmtId="166" formatCode="_-* #,##0.00\ _z_ł_-;\-* #,##0.00\ _z_ł_-;_-* &quot;-&quot;??\ _z_ł_-;_-@_-"/>
    <numFmt numFmtId="167" formatCode="#,##0.00\ _z_ł"/>
    <numFmt numFmtId="168" formatCode="#,##0.00&quot; zł&quot;"/>
    <numFmt numFmtId="169" formatCode="[$-415]mmm\-yy"/>
    <numFmt numFmtId="170" formatCode="yy\-mm"/>
    <numFmt numFmtId="171" formatCode="&quot;zł&quot;#,##0.00_);[Red]\(&quot;zł&quot;#,##0.00\)"/>
    <numFmt numFmtId="172" formatCode="#,##0.000"/>
    <numFmt numFmtId="173" formatCode="#,##0.00\ _z_ł;\-#,##0.00\ _z_ł"/>
    <numFmt numFmtId="174" formatCode="[$-415]#,##0.00"/>
    <numFmt numFmtId="175" formatCode="[$-415]0.00"/>
    <numFmt numFmtId="176" formatCode="[$-415]0"/>
    <numFmt numFmtId="177" formatCode="dd\-mmm"/>
  </numFmts>
  <fonts count="75" x14ac:knownFonts="1">
    <font>
      <sz val="11"/>
      <color theme="1"/>
      <name val="Calibri"/>
      <family val="2"/>
      <charset val="238"/>
      <scheme val="minor"/>
    </font>
    <font>
      <b/>
      <sz val="11"/>
      <color theme="1"/>
      <name val="Calibri"/>
      <family val="2"/>
      <charset val="238"/>
      <scheme val="minor"/>
    </font>
    <font>
      <sz val="11"/>
      <color indexed="8"/>
      <name val="Calibri"/>
      <family val="2"/>
      <charset val="238"/>
    </font>
    <font>
      <sz val="10"/>
      <name val="Arial CE"/>
      <charset val="238"/>
    </font>
    <font>
      <sz val="11"/>
      <name val="Calibri"/>
      <family val="2"/>
      <charset val="238"/>
      <scheme val="minor"/>
    </font>
    <font>
      <b/>
      <sz val="11"/>
      <name val="Calibri"/>
      <family val="2"/>
      <charset val="238"/>
      <scheme val="minor"/>
    </font>
    <font>
      <sz val="11"/>
      <color theme="1"/>
      <name val="Calibri"/>
      <family val="2"/>
      <charset val="238"/>
      <scheme val="minor"/>
    </font>
    <font>
      <sz val="12"/>
      <color theme="1"/>
      <name val="Calibri"/>
      <family val="2"/>
      <charset val="238"/>
      <scheme val="minor"/>
    </font>
    <font>
      <sz val="11"/>
      <color rgb="FF000000"/>
      <name val="Calibri"/>
      <family val="2"/>
      <charset val="238"/>
    </font>
    <font>
      <b/>
      <sz val="14"/>
      <name val="Calibri"/>
      <family val="2"/>
      <charset val="238"/>
      <scheme val="minor"/>
    </font>
    <font>
      <sz val="11"/>
      <color rgb="FF9C0006"/>
      <name val="Calibri"/>
      <family val="2"/>
      <charset val="238"/>
      <scheme val="minor"/>
    </font>
    <font>
      <sz val="11"/>
      <color rgb="FF9C0006"/>
      <name val="Calibri"/>
      <family val="2"/>
      <charset val="1"/>
    </font>
    <font>
      <sz val="11"/>
      <color rgb="FFFF0000"/>
      <name val="Calibri"/>
      <family val="2"/>
      <charset val="238"/>
      <scheme val="minor"/>
    </font>
    <font>
      <sz val="11"/>
      <name val="Arial CE"/>
      <charset val="238"/>
    </font>
    <font>
      <sz val="10"/>
      <name val="Calibri"/>
      <family val="2"/>
      <charset val="238"/>
      <scheme val="minor"/>
    </font>
    <font>
      <b/>
      <sz val="11"/>
      <color rgb="FFFF0000"/>
      <name val="Calibri"/>
      <family val="2"/>
      <charset val="238"/>
      <scheme val="minor"/>
    </font>
    <font>
      <sz val="11"/>
      <color theme="1"/>
      <name val="Calibri"/>
      <family val="2"/>
      <scheme val="minor"/>
    </font>
    <font>
      <sz val="11"/>
      <name val="Calibri"/>
      <family val="2"/>
      <charset val="238"/>
    </font>
    <font>
      <sz val="11"/>
      <color indexed="8"/>
      <name val="Calibri"/>
      <family val="2"/>
      <charset val="238"/>
      <scheme val="minor"/>
    </font>
    <font>
      <sz val="9"/>
      <color theme="1"/>
      <name val="Calibri"/>
      <family val="2"/>
      <charset val="238"/>
      <scheme val="minor"/>
    </font>
    <font>
      <sz val="12"/>
      <color theme="1"/>
      <name val="Calibri"/>
      <family val="2"/>
      <scheme val="minor"/>
    </font>
    <font>
      <b/>
      <sz val="12"/>
      <color theme="1"/>
      <name val="Calibri"/>
      <family val="2"/>
      <charset val="238"/>
      <scheme val="minor"/>
    </font>
    <font>
      <sz val="10"/>
      <name val="Arial"/>
      <family val="2"/>
      <charset val="238"/>
    </font>
    <font>
      <sz val="11"/>
      <color rgb="FF006100"/>
      <name val="Calibri"/>
      <family val="2"/>
      <charset val="238"/>
      <scheme val="minor"/>
    </font>
    <font>
      <i/>
      <sz val="11"/>
      <name val="Calibri"/>
      <family val="2"/>
      <charset val="238"/>
      <scheme val="minor"/>
    </font>
    <font>
      <b/>
      <sz val="13.5"/>
      <name val="Calibri"/>
      <family val="2"/>
      <charset val="238"/>
      <scheme val="minor"/>
    </font>
    <font>
      <i/>
      <sz val="11"/>
      <color theme="1"/>
      <name val="Calibri"/>
      <family val="2"/>
      <charset val="238"/>
      <scheme val="minor"/>
    </font>
    <font>
      <sz val="10"/>
      <color indexed="8"/>
      <name val="Calibri"/>
      <family val="2"/>
      <charset val="238"/>
    </font>
    <font>
      <sz val="10"/>
      <name val="Calibri"/>
      <family val="2"/>
      <charset val="238"/>
    </font>
    <font>
      <sz val="10"/>
      <color theme="1"/>
      <name val="Calibri"/>
      <family val="2"/>
      <charset val="238"/>
      <scheme val="minor"/>
    </font>
    <font>
      <b/>
      <sz val="10"/>
      <name val="Calibri"/>
      <family val="2"/>
      <charset val="238"/>
      <scheme val="minor"/>
    </font>
    <font>
      <b/>
      <sz val="10"/>
      <color theme="1"/>
      <name val="Calibri"/>
      <family val="2"/>
      <charset val="238"/>
      <scheme val="minor"/>
    </font>
    <font>
      <sz val="11"/>
      <name val="Arial"/>
      <family val="2"/>
      <charset val="238"/>
    </font>
    <font>
      <sz val="11"/>
      <color rgb="FFFF0000"/>
      <name val="Calibri"/>
      <family val="2"/>
      <charset val="238"/>
    </font>
    <font>
      <b/>
      <sz val="11"/>
      <name val="Calibri"/>
      <family val="2"/>
      <charset val="238"/>
    </font>
    <font>
      <sz val="10"/>
      <name val="Times New Roman"/>
      <family val="1"/>
      <charset val="238"/>
    </font>
    <font>
      <b/>
      <sz val="11"/>
      <color rgb="FF000000"/>
      <name val="Calibri"/>
      <family val="2"/>
      <charset val="238"/>
    </font>
    <font>
      <strike/>
      <sz val="11"/>
      <name val="Calibri"/>
      <family val="2"/>
      <charset val="238"/>
      <scheme val="minor"/>
    </font>
    <font>
      <sz val="11"/>
      <color rgb="FF000000"/>
      <name val="Calibri"/>
      <family val="2"/>
      <charset val="238"/>
      <scheme val="minor"/>
    </font>
    <font>
      <sz val="14"/>
      <color theme="1"/>
      <name val="Calibri"/>
      <family val="2"/>
      <charset val="238"/>
      <scheme val="minor"/>
    </font>
    <font>
      <sz val="9"/>
      <name val="Calibri"/>
      <family val="2"/>
      <charset val="238"/>
      <scheme val="minor"/>
    </font>
    <font>
      <sz val="12"/>
      <name val="Arial CE"/>
      <charset val="238"/>
    </font>
    <font>
      <sz val="12"/>
      <name val="Calibri"/>
      <family val="2"/>
      <charset val="238"/>
      <scheme val="minor"/>
    </font>
    <font>
      <b/>
      <sz val="14"/>
      <color theme="1"/>
      <name val="Calibri"/>
      <family val="2"/>
      <charset val="238"/>
      <scheme val="minor"/>
    </font>
    <font>
      <sz val="14"/>
      <name val="Calibri"/>
      <family val="2"/>
      <charset val="238"/>
      <scheme val="minor"/>
    </font>
    <font>
      <sz val="11"/>
      <color theme="1" tint="4.9989318521683403E-2"/>
      <name val="Calibri"/>
      <family val="2"/>
      <scheme val="minor"/>
    </font>
    <font>
      <sz val="10"/>
      <color rgb="FFFF0000"/>
      <name val="Arial CE"/>
      <charset val="238"/>
    </font>
    <font>
      <b/>
      <sz val="11"/>
      <color theme="1" tint="4.9989318521683403E-2"/>
      <name val="Calibri"/>
      <family val="2"/>
      <scheme val="minor"/>
    </font>
    <font>
      <sz val="12"/>
      <name val="Calibri"/>
      <family val="2"/>
      <scheme val="minor"/>
    </font>
    <font>
      <sz val="11"/>
      <name val="Calibri"/>
      <family val="2"/>
      <scheme val="minor"/>
    </font>
    <font>
      <b/>
      <sz val="11"/>
      <name val="Calibri"/>
      <family val="2"/>
      <scheme val="minor"/>
    </font>
    <font>
      <b/>
      <sz val="12"/>
      <name val="Calibri"/>
      <family val="2"/>
      <charset val="238"/>
      <scheme val="minor"/>
    </font>
    <font>
      <sz val="12"/>
      <color indexed="8"/>
      <name val="Calibri"/>
      <family val="2"/>
      <charset val="238"/>
      <scheme val="minor"/>
    </font>
    <font>
      <b/>
      <sz val="16"/>
      <color theme="1"/>
      <name val="Calibri"/>
      <family val="2"/>
      <scheme val="minor"/>
    </font>
    <font>
      <sz val="11"/>
      <name val="Calibri"/>
      <family val="2"/>
    </font>
    <font>
      <sz val="11"/>
      <color rgb="FF9C6500"/>
      <name val="Calibri"/>
      <family val="2"/>
      <charset val="238"/>
      <scheme val="minor"/>
    </font>
    <font>
      <sz val="11"/>
      <color indexed="8"/>
      <name val="Calibri"/>
      <family val="2"/>
    </font>
    <font>
      <b/>
      <sz val="11"/>
      <color indexed="8"/>
      <name val="Calibri"/>
      <family val="2"/>
      <scheme val="minor"/>
    </font>
    <font>
      <sz val="14"/>
      <color rgb="FFFF0000"/>
      <name val="Calibri"/>
      <family val="2"/>
      <charset val="238"/>
      <scheme val="minor"/>
    </font>
    <font>
      <sz val="11"/>
      <color theme="1"/>
      <name val="Calibri"/>
      <family val="2"/>
      <charset val="238"/>
    </font>
    <font>
      <sz val="11"/>
      <color theme="1"/>
      <name val="Arial"/>
      <family val="2"/>
      <charset val="238"/>
    </font>
    <font>
      <b/>
      <u/>
      <sz val="11"/>
      <name val="Calibri"/>
      <family val="2"/>
      <charset val="238"/>
      <scheme val="minor"/>
    </font>
    <font>
      <sz val="12"/>
      <color rgb="FF000000"/>
      <name val="Calibri"/>
      <family val="2"/>
      <charset val="238"/>
    </font>
    <font>
      <sz val="12"/>
      <color indexed="8"/>
      <name val="Calibri"/>
      <family val="2"/>
      <charset val="238"/>
    </font>
    <font>
      <sz val="10"/>
      <color theme="1"/>
      <name val="Arial CE"/>
      <charset val="238"/>
    </font>
    <font>
      <sz val="11"/>
      <name val="Times New Roman"/>
      <family val="1"/>
      <charset val="238"/>
    </font>
    <font>
      <b/>
      <sz val="9"/>
      <color indexed="81"/>
      <name val="Tahoma"/>
      <family val="2"/>
    </font>
    <font>
      <sz val="9"/>
      <color indexed="81"/>
      <name val="Tahoma"/>
      <family val="2"/>
    </font>
    <font>
      <b/>
      <strike/>
      <sz val="11"/>
      <name val="Calibri"/>
      <family val="2"/>
      <charset val="238"/>
      <scheme val="minor"/>
    </font>
    <font>
      <i/>
      <sz val="11"/>
      <name val="Calibri"/>
      <family val="2"/>
      <charset val="238"/>
    </font>
    <font>
      <sz val="18"/>
      <color theme="1"/>
      <name val="Calibri"/>
      <family val="2"/>
      <charset val="238"/>
      <scheme val="minor"/>
    </font>
    <font>
      <sz val="16"/>
      <color theme="1"/>
      <name val="Calibri"/>
      <family val="2"/>
      <charset val="238"/>
      <scheme val="minor"/>
    </font>
    <font>
      <sz val="11"/>
      <color rgb="FF000000"/>
      <name val="Calibri"/>
      <family val="2"/>
      <charset val="1"/>
    </font>
    <font>
      <sz val="12"/>
      <name val="Calibri"/>
      <family val="2"/>
      <charset val="238"/>
    </font>
    <font>
      <strike/>
      <sz val="11"/>
      <name val="Calibri"/>
      <family val="2"/>
      <scheme val="minor"/>
    </font>
  </fonts>
  <fills count="18">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rgb="FFFFC7CE"/>
      </patternFill>
    </fill>
    <fill>
      <patternFill patternType="solid">
        <fgColor rgb="FFFFC7CE"/>
        <bgColor rgb="FFFFEB9C"/>
      </patternFill>
    </fill>
    <fill>
      <patternFill patternType="solid">
        <fgColor theme="9" tint="0.59999389629810485"/>
        <bgColor indexed="64"/>
      </patternFill>
    </fill>
    <fill>
      <patternFill patternType="solid">
        <fgColor rgb="FFFFFF00"/>
        <bgColor indexed="64"/>
      </patternFill>
    </fill>
    <fill>
      <patternFill patternType="solid">
        <fgColor rgb="FFC6EFCE"/>
      </patternFill>
    </fill>
    <fill>
      <patternFill patternType="solid">
        <fgColor rgb="FF99CC00"/>
        <bgColor rgb="FF92D050"/>
      </patternFill>
    </fill>
    <fill>
      <patternFill patternType="solid">
        <fgColor rgb="FFFFEB9C"/>
      </patternFill>
    </fill>
    <fill>
      <patternFill patternType="solid">
        <fgColor rgb="FF99CC00"/>
        <bgColor indexed="64"/>
      </patternFill>
    </fill>
    <fill>
      <patternFill patternType="solid">
        <fgColor rgb="FF92D050"/>
        <bgColor rgb="FF92D050"/>
      </patternFill>
    </fill>
    <fill>
      <patternFill patternType="solid">
        <fgColor rgb="FF99CC00"/>
        <bgColor rgb="FF99CC00"/>
      </patternFill>
    </fill>
    <fill>
      <patternFill patternType="solid">
        <fgColor rgb="FFFFFF66"/>
        <bgColor indexed="64"/>
      </patternFill>
    </fill>
    <fill>
      <patternFill patternType="solid">
        <fgColor rgb="FF99CC00"/>
        <bgColor rgb="FF77BC65"/>
      </patternFill>
    </fill>
    <fill>
      <patternFill patternType="solid">
        <fgColor theme="0"/>
        <bgColor rgb="FF99CC00"/>
      </patternFill>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s>
  <cellStyleXfs count="18">
    <xf numFmtId="0" fontId="0" fillId="0" borderId="0"/>
    <xf numFmtId="44" fontId="6" fillId="0" borderId="0" applyFont="0" applyFill="0" applyBorder="0" applyAlignment="0" applyProtection="0"/>
    <xf numFmtId="165" fontId="8" fillId="0" borderId="0" applyBorder="0" applyProtection="0"/>
    <xf numFmtId="0" fontId="6" fillId="0" borderId="0"/>
    <xf numFmtId="0" fontId="11" fillId="6" borderId="0" applyBorder="0" applyProtection="0"/>
    <xf numFmtId="0" fontId="10" fillId="5" borderId="0" applyNumberFormat="0" applyBorder="0" applyAlignment="0" applyProtection="0"/>
    <xf numFmtId="0" fontId="3" fillId="0" borderId="0"/>
    <xf numFmtId="0" fontId="16" fillId="0" borderId="0"/>
    <xf numFmtId="0" fontId="16" fillId="0" borderId="0"/>
    <xf numFmtId="43" fontId="6" fillId="0" borderId="0" applyFont="0" applyFill="0" applyBorder="0" applyAlignment="0" applyProtection="0"/>
    <xf numFmtId="0" fontId="20" fillId="0" borderId="0"/>
    <xf numFmtId="0" fontId="22" fillId="0" borderId="0"/>
    <xf numFmtId="0" fontId="22" fillId="0" borderId="0"/>
    <xf numFmtId="43" fontId="6" fillId="0" borderId="0" applyFont="0" applyFill="0" applyBorder="0" applyAlignment="0" applyProtection="0"/>
    <xf numFmtId="0" fontId="23" fillId="9" borderId="0" applyNumberFormat="0" applyBorder="0" applyAlignment="0" applyProtection="0"/>
    <xf numFmtId="0" fontId="10" fillId="5" borderId="0" applyNumberFormat="0" applyBorder="0" applyAlignment="0" applyProtection="0"/>
    <xf numFmtId="44" fontId="6" fillId="0" borderId="0" applyFont="0" applyFill="0" applyBorder="0" applyAlignment="0" applyProtection="0"/>
    <xf numFmtId="0" fontId="55" fillId="11" borderId="0" applyNumberFormat="0" applyBorder="0" applyAlignment="0" applyProtection="0"/>
  </cellStyleXfs>
  <cellXfs count="1234">
    <xf numFmtId="0" fontId="0" fillId="0" borderId="0" xfId="0"/>
    <xf numFmtId="0" fontId="0" fillId="0" borderId="0" xfId="0"/>
    <xf numFmtId="4" fontId="0" fillId="0" borderId="0" xfId="0" applyNumberFormat="1"/>
    <xf numFmtId="0" fontId="3" fillId="0" borderId="0" xfId="0" applyFont="1" applyAlignment="1">
      <alignment horizontal="center" vertical="center"/>
    </xf>
    <xf numFmtId="0" fontId="3" fillId="0" borderId="0" xfId="0" applyFont="1"/>
    <xf numFmtId="1" fontId="2" fillId="2" borderId="2" xfId="0" applyNumberFormat="1" applyFont="1" applyFill="1" applyBorder="1" applyAlignment="1">
      <alignment horizontal="center" vertical="center" wrapText="1"/>
    </xf>
    <xf numFmtId="164" fontId="4" fillId="0" borderId="0" xfId="0" applyNumberFormat="1" applyFont="1" applyFill="1" applyAlignment="1">
      <alignment horizontal="center" vertical="center"/>
    </xf>
    <xf numFmtId="0" fontId="4" fillId="0" borderId="0" xfId="0" applyFont="1" applyFill="1"/>
    <xf numFmtId="0" fontId="4" fillId="0" borderId="0" xfId="0" applyFont="1"/>
    <xf numFmtId="0" fontId="0" fillId="0" borderId="0" xfId="0" applyAlignment="1">
      <alignment horizontal="center"/>
    </xf>
    <xf numFmtId="0" fontId="9" fillId="0" borderId="0" xfId="0" applyFont="1"/>
    <xf numFmtId="0" fontId="4" fillId="3" borderId="2" xfId="0" applyFont="1" applyFill="1" applyBorder="1" applyAlignment="1">
      <alignment horizontal="center" vertical="center" wrapText="1"/>
    </xf>
    <xf numFmtId="164" fontId="4" fillId="0" borderId="0" xfId="0" applyNumberFormat="1" applyFont="1" applyAlignment="1">
      <alignment horizontal="center" vertical="center"/>
    </xf>
    <xf numFmtId="164" fontId="0" fillId="0" borderId="0" xfId="0" applyNumberFormat="1" applyAlignment="1">
      <alignment horizontal="center" vertical="center"/>
    </xf>
    <xf numFmtId="2" fontId="0" fillId="7" borderId="2" xfId="0" applyNumberFormat="1" applyFill="1" applyBorder="1" applyAlignment="1">
      <alignment horizontal="center"/>
    </xf>
    <xf numFmtId="0" fontId="0" fillId="7" borderId="2" xfId="0" applyFill="1" applyBorder="1"/>
    <xf numFmtId="0" fontId="0" fillId="7" borderId="2" xfId="0" applyFill="1" applyBorder="1" applyAlignment="1">
      <alignment wrapText="1"/>
    </xf>
    <xf numFmtId="0" fontId="1" fillId="7" borderId="2" xfId="0" applyFont="1" applyFill="1" applyBorder="1"/>
    <xf numFmtId="0" fontId="1" fillId="0" borderId="2" xfId="0" applyFont="1" applyBorder="1" applyAlignment="1">
      <alignment horizontal="center"/>
    </xf>
    <xf numFmtId="4" fontId="1" fillId="0" borderId="2" xfId="0" applyNumberFormat="1" applyFont="1" applyBorder="1" applyAlignment="1">
      <alignment horizontal="right"/>
    </xf>
    <xf numFmtId="0" fontId="0" fillId="0" borderId="0" xfId="0" applyAlignment="1">
      <alignment vertical="center"/>
    </xf>
    <xf numFmtId="0" fontId="7" fillId="0" borderId="0" xfId="0" applyFont="1"/>
    <xf numFmtId="4" fontId="7" fillId="0" borderId="0" xfId="0" applyNumberFormat="1" applyFont="1"/>
    <xf numFmtId="0" fontId="0" fillId="0" borderId="0" xfId="0" applyFill="1"/>
    <xf numFmtId="17" fontId="4" fillId="0" borderId="2" xfId="0" applyNumberFormat="1" applyFont="1" applyBorder="1" applyAlignment="1">
      <alignment horizontal="center" vertical="center" wrapText="1"/>
    </xf>
    <xf numFmtId="4" fontId="4" fillId="0" borderId="2" xfId="0" applyNumberFormat="1" applyFont="1" applyBorder="1" applyAlignment="1">
      <alignment horizontal="center" vertical="center"/>
    </xf>
    <xf numFmtId="17" fontId="0" fillId="0" borderId="2" xfId="0" applyNumberFormat="1" applyBorder="1" applyAlignment="1">
      <alignment horizontal="center" vertical="center" wrapText="1"/>
    </xf>
    <xf numFmtId="49" fontId="4" fillId="0" borderId="2" xfId="0" applyNumberFormat="1" applyFont="1" applyBorder="1" applyAlignment="1">
      <alignment horizontal="center" vertical="center" wrapText="1"/>
    </xf>
    <xf numFmtId="0" fontId="0" fillId="0" borderId="0" xfId="0"/>
    <xf numFmtId="0" fontId="4" fillId="0" borderId="2" xfId="0" applyFont="1" applyBorder="1" applyAlignment="1">
      <alignment horizontal="left" vertical="center" wrapText="1"/>
    </xf>
    <xf numFmtId="0" fontId="4" fillId="0" borderId="0" xfId="0" applyFont="1" applyAlignment="1">
      <alignment vertical="center"/>
    </xf>
    <xf numFmtId="166" fontId="0" fillId="0" borderId="2" xfId="0" applyNumberFormat="1" applyBorder="1"/>
    <xf numFmtId="0" fontId="0" fillId="0" borderId="2" xfId="0" applyBorder="1" applyAlignment="1">
      <alignment horizontal="center" vertical="center" wrapText="1"/>
    </xf>
    <xf numFmtId="0" fontId="4" fillId="0" borderId="2" xfId="0" applyFont="1" applyBorder="1" applyAlignment="1">
      <alignment horizontal="center" vertical="center" wrapText="1"/>
    </xf>
    <xf numFmtId="4" fontId="0" fillId="0" borderId="2" xfId="0" applyNumberFormat="1" applyBorder="1" applyAlignment="1">
      <alignment horizontal="center" vertical="center" wrapText="1"/>
    </xf>
    <xf numFmtId="4" fontId="4" fillId="0" borderId="2" xfId="0" applyNumberFormat="1" applyFont="1" applyBorder="1" applyAlignment="1">
      <alignment horizontal="center" vertical="center" wrapText="1"/>
    </xf>
    <xf numFmtId="2" fontId="0" fillId="0" borderId="2" xfId="0" applyNumberFormat="1" applyBorder="1" applyAlignment="1">
      <alignment horizontal="center" vertical="center"/>
    </xf>
    <xf numFmtId="164" fontId="19" fillId="0" borderId="0" xfId="0" applyNumberFormat="1" applyFont="1" applyAlignment="1">
      <alignment horizontal="center" vertical="center"/>
    </xf>
    <xf numFmtId="0" fontId="0" fillId="3" borderId="0" xfId="0" applyFill="1"/>
    <xf numFmtId="0" fontId="3" fillId="0" borderId="0" xfId="0" applyFont="1" applyFill="1"/>
    <xf numFmtId="0" fontId="3" fillId="0" borderId="0" xfId="0" applyFont="1" applyFill="1" applyAlignment="1">
      <alignment horizontal="center" vertical="center"/>
    </xf>
    <xf numFmtId="0" fontId="0" fillId="0" borderId="0" xfId="0"/>
    <xf numFmtId="0" fontId="0" fillId="7" borderId="2" xfId="0" applyFill="1" applyBorder="1" applyAlignment="1">
      <alignment horizontal="center"/>
    </xf>
    <xf numFmtId="0" fontId="2" fillId="2" borderId="5" xfId="0" applyFont="1" applyFill="1" applyBorder="1" applyAlignment="1">
      <alignment horizontal="center" vertical="center"/>
    </xf>
    <xf numFmtId="0" fontId="4" fillId="3"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0" fillId="4" borderId="2" xfId="0" applyFill="1" applyBorder="1" applyAlignment="1">
      <alignment horizontal="center"/>
    </xf>
    <xf numFmtId="0" fontId="1" fillId="0" borderId="0" xfId="0" applyFont="1"/>
    <xf numFmtId="0" fontId="2" fillId="4" borderId="5" xfId="0" applyFont="1" applyFill="1" applyBorder="1" applyAlignment="1">
      <alignment horizontal="center" vertical="center"/>
    </xf>
    <xf numFmtId="0" fontId="2" fillId="4" borderId="5" xfId="0" applyFont="1" applyFill="1" applyBorder="1" applyAlignment="1">
      <alignment horizontal="center" vertical="center" wrapText="1"/>
    </xf>
    <xf numFmtId="0" fontId="4" fillId="0" borderId="2" xfId="0" applyFont="1" applyBorder="1" applyAlignment="1">
      <alignment horizontal="center" vertical="center"/>
    </xf>
    <xf numFmtId="0" fontId="2" fillId="4" borderId="2" xfId="0"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0" fontId="0" fillId="0" borderId="2" xfId="0" applyBorder="1" applyAlignment="1">
      <alignment horizontal="center"/>
    </xf>
    <xf numFmtId="0" fontId="0" fillId="0" borderId="2" xfId="0" applyBorder="1" applyAlignment="1">
      <alignment horizontal="center" vertical="center"/>
    </xf>
    <xf numFmtId="0" fontId="0" fillId="4" borderId="2" xfId="0" applyFill="1" applyBorder="1" applyAlignment="1">
      <alignment horizontal="center"/>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4" fontId="4" fillId="0" borderId="1" xfId="0" applyNumberFormat="1" applyFont="1" applyBorder="1" applyAlignment="1">
      <alignment horizontal="center" vertical="center"/>
    </xf>
    <xf numFmtId="0" fontId="4" fillId="0" borderId="1" xfId="0" applyFont="1" applyBorder="1" applyAlignment="1">
      <alignment horizontal="center" vertical="center"/>
    </xf>
    <xf numFmtId="17" fontId="4" fillId="0" borderId="1" xfId="0" applyNumberFormat="1" applyFont="1" applyBorder="1" applyAlignment="1">
      <alignment horizontal="center" vertical="center" wrapText="1"/>
    </xf>
    <xf numFmtId="0" fontId="2" fillId="4" borderId="5" xfId="0" applyFont="1" applyFill="1" applyBorder="1" applyAlignment="1">
      <alignment horizontal="center" vertical="center"/>
    </xf>
    <xf numFmtId="0" fontId="2" fillId="4" borderId="5" xfId="0" applyFont="1" applyFill="1" applyBorder="1" applyAlignment="1">
      <alignment horizontal="center" vertical="center" wrapText="1"/>
    </xf>
    <xf numFmtId="0" fontId="4" fillId="0" borderId="2" xfId="0" applyFont="1" applyBorder="1" applyAlignment="1">
      <alignment horizontal="center" vertical="center"/>
    </xf>
    <xf numFmtId="0" fontId="2" fillId="4" borderId="2" xfId="0"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13" fillId="0" borderId="0" xfId="0" applyFont="1" applyFill="1" applyAlignment="1">
      <alignment horizontal="center" vertical="center"/>
    </xf>
    <xf numFmtId="0" fontId="0" fillId="0" borderId="0" xfId="0" applyFill="1" applyAlignment="1">
      <alignment horizontal="left"/>
    </xf>
    <xf numFmtId="4" fontId="4" fillId="3" borderId="2" xfId="0" applyNumberFormat="1" applyFont="1" applyFill="1" applyBorder="1" applyAlignment="1">
      <alignment horizontal="center" vertical="center"/>
    </xf>
    <xf numFmtId="0" fontId="5" fillId="0" borderId="2" xfId="0" applyFont="1" applyBorder="1" applyAlignment="1">
      <alignment horizontal="center" vertical="center"/>
    </xf>
    <xf numFmtId="2" fontId="4" fillId="0" borderId="2" xfId="0" applyNumberFormat="1" applyFont="1" applyBorder="1" applyAlignment="1">
      <alignment horizontal="center" vertical="center"/>
    </xf>
    <xf numFmtId="49" fontId="4" fillId="3" borderId="2" xfId="0" applyNumberFormat="1" applyFont="1" applyFill="1" applyBorder="1" applyAlignment="1">
      <alignment horizontal="center" vertical="center" wrapText="1"/>
    </xf>
    <xf numFmtId="17" fontId="4" fillId="3" borderId="2" xfId="0" applyNumberFormat="1" applyFont="1" applyFill="1" applyBorder="1" applyAlignment="1">
      <alignment horizontal="center" vertical="center" wrapText="1"/>
    </xf>
    <xf numFmtId="164" fontId="0" fillId="3" borderId="0" xfId="0" applyNumberFormat="1" applyFill="1" applyAlignment="1">
      <alignment horizontal="center" vertical="center"/>
    </xf>
    <xf numFmtId="0" fontId="7" fillId="0" borderId="0" xfId="0" applyFont="1" applyAlignment="1">
      <alignment wrapText="1"/>
    </xf>
    <xf numFmtId="164" fontId="12" fillId="0" borderId="0" xfId="0" applyNumberFormat="1" applyFont="1" applyAlignment="1">
      <alignment horizontal="center" vertical="center"/>
    </xf>
    <xf numFmtId="0" fontId="12" fillId="0" borderId="0" xfId="0" applyFont="1"/>
    <xf numFmtId="0" fontId="0" fillId="0" borderId="0" xfId="0" applyAlignment="1">
      <alignment horizontal="center" vertical="center"/>
    </xf>
    <xf numFmtId="0" fontId="27" fillId="2" borderId="5" xfId="0" applyFont="1" applyFill="1" applyBorder="1" applyAlignment="1">
      <alignment horizontal="center" vertical="center"/>
    </xf>
    <xf numFmtId="0" fontId="27" fillId="2" borderId="5" xfId="0" applyFont="1" applyFill="1" applyBorder="1" applyAlignment="1">
      <alignment horizontal="center" vertical="center" wrapText="1"/>
    </xf>
    <xf numFmtId="0" fontId="27" fillId="2" borderId="2" xfId="0" applyFont="1" applyFill="1" applyBorder="1" applyAlignment="1">
      <alignment horizontal="center" vertical="center" wrapText="1"/>
    </xf>
    <xf numFmtId="1" fontId="27" fillId="2" borderId="2" xfId="0" applyNumberFormat="1" applyFont="1" applyFill="1" applyBorder="1" applyAlignment="1">
      <alignment horizontal="center" vertical="center" wrapText="1"/>
    </xf>
    <xf numFmtId="0" fontId="28" fillId="2" borderId="5" xfId="0" applyFont="1" applyFill="1" applyBorder="1" applyAlignment="1">
      <alignment horizontal="center" vertical="center"/>
    </xf>
    <xf numFmtId="4" fontId="27" fillId="2" borderId="2"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wrapText="1"/>
    </xf>
    <xf numFmtId="0" fontId="0" fillId="0" borderId="0" xfId="0" applyAlignment="1">
      <alignment horizontal="left"/>
    </xf>
    <xf numFmtId="0" fontId="17" fillId="0" borderId="2" xfId="0" applyFont="1" applyBorder="1" applyAlignment="1">
      <alignment horizontal="center" vertical="center" wrapText="1"/>
    </xf>
    <xf numFmtId="0" fontId="32" fillId="0" borderId="2" xfId="0" applyFont="1" applyBorder="1" applyAlignment="1">
      <alignment horizontal="center" vertical="top" wrapText="1"/>
    </xf>
    <xf numFmtId="0" fontId="32" fillId="0" borderId="2" xfId="0" applyFont="1" applyBorder="1" applyAlignment="1">
      <alignment horizontal="center" vertical="center" wrapText="1"/>
    </xf>
    <xf numFmtId="0" fontId="0" fillId="10" borderId="5" xfId="0" applyFill="1" applyBorder="1" applyAlignment="1">
      <alignment horizontal="center" vertical="center" wrapText="1"/>
    </xf>
    <xf numFmtId="0" fontId="0" fillId="10" borderId="2" xfId="0" applyFill="1" applyBorder="1" applyAlignment="1">
      <alignment horizontal="center" vertical="center" wrapText="1"/>
    </xf>
    <xf numFmtId="1" fontId="0" fillId="10" borderId="2" xfId="0" applyNumberFormat="1" applyFill="1" applyBorder="1" applyAlignment="1">
      <alignment horizontal="center" vertical="center" wrapText="1"/>
    </xf>
    <xf numFmtId="0" fontId="0" fillId="10" borderId="5" xfId="0" applyFill="1" applyBorder="1" applyAlignment="1">
      <alignment horizontal="center" vertical="center"/>
    </xf>
    <xf numFmtId="4" fontId="0" fillId="10" borderId="2" xfId="0" applyNumberFormat="1" applyFill="1" applyBorder="1" applyAlignment="1">
      <alignment horizontal="center" vertical="center" wrapText="1"/>
    </xf>
    <xf numFmtId="0" fontId="5" fillId="0" borderId="2" xfId="0" applyFont="1" applyBorder="1" applyAlignment="1">
      <alignment horizontal="center" vertical="center" wrapText="1"/>
    </xf>
    <xf numFmtId="168" fontId="0" fillId="0" borderId="0" xfId="0" applyNumberFormat="1" applyAlignment="1">
      <alignment horizontal="center" vertical="center"/>
    </xf>
    <xf numFmtId="169" fontId="4" fillId="0" borderId="2" xfId="0" applyNumberFormat="1" applyFont="1" applyBorder="1" applyAlignment="1">
      <alignment horizontal="center" vertical="center" wrapText="1"/>
    </xf>
    <xf numFmtId="170" fontId="4" fillId="0" borderId="2" xfId="0" applyNumberFormat="1" applyFont="1" applyBorder="1" applyAlignment="1">
      <alignment horizontal="center" vertical="center" wrapText="1"/>
    </xf>
    <xf numFmtId="0" fontId="4" fillId="0" borderId="4" xfId="0" applyFont="1" applyBorder="1" applyAlignment="1">
      <alignment horizontal="center" vertical="center"/>
    </xf>
    <xf numFmtId="0" fontId="33" fillId="0" borderId="0" xfId="0" applyFont="1" applyAlignment="1">
      <alignment horizontal="left" vertical="center" wrapText="1"/>
    </xf>
    <xf numFmtId="4" fontId="0" fillId="0" borderId="2" xfId="0" applyNumberFormat="1" applyBorder="1" applyAlignment="1">
      <alignment horizontal="center" vertical="center"/>
    </xf>
    <xf numFmtId="0" fontId="36" fillId="0" borderId="0" xfId="0" applyFont="1"/>
    <xf numFmtId="0" fontId="0" fillId="0" borderId="0" xfId="0" applyAlignment="1">
      <alignment wrapText="1"/>
    </xf>
    <xf numFmtId="0" fontId="1" fillId="0" borderId="0" xfId="0" applyFont="1" applyAlignment="1">
      <alignment vertical="top"/>
    </xf>
    <xf numFmtId="0" fontId="39" fillId="0" borderId="0" xfId="0" applyFont="1" applyAlignment="1">
      <alignment vertical="top" wrapText="1"/>
    </xf>
    <xf numFmtId="49" fontId="0" fillId="0" borderId="2" xfId="0" applyNumberFormat="1" applyBorder="1" applyAlignment="1">
      <alignment horizontal="center" vertical="center" wrapText="1"/>
    </xf>
    <xf numFmtId="0" fontId="0" fillId="0" borderId="2" xfId="0" applyBorder="1" applyAlignment="1">
      <alignment horizontal="left" vertical="center" wrapText="1"/>
    </xf>
    <xf numFmtId="0" fontId="41" fillId="0" borderId="0" xfId="0" applyFont="1" applyAlignment="1">
      <alignment horizontal="center" vertical="center"/>
    </xf>
    <xf numFmtId="0" fontId="41" fillId="0" borderId="0" xfId="0" applyFont="1"/>
    <xf numFmtId="0" fontId="42" fillId="3" borderId="2" xfId="0" applyFont="1" applyFill="1" applyBorder="1" applyAlignment="1">
      <alignment horizontal="center" vertical="center"/>
    </xf>
    <xf numFmtId="0" fontId="42" fillId="3" borderId="2" xfId="0" applyFont="1" applyFill="1" applyBorder="1" applyAlignment="1">
      <alignment horizontal="center" vertical="center" wrapText="1"/>
    </xf>
    <xf numFmtId="4" fontId="42" fillId="3" borderId="2" xfId="0" applyNumberFormat="1" applyFont="1" applyFill="1" applyBorder="1" applyAlignment="1">
      <alignment horizontal="center" vertical="center"/>
    </xf>
    <xf numFmtId="171" fontId="42" fillId="3" borderId="2" xfId="0" applyNumberFormat="1" applyFont="1" applyFill="1" applyBorder="1" applyAlignment="1">
      <alignment horizontal="center" vertical="center"/>
    </xf>
    <xf numFmtId="164" fontId="42" fillId="0" borderId="0" xfId="0" applyNumberFormat="1" applyFont="1" applyAlignment="1">
      <alignment horizontal="center" vertical="center"/>
    </xf>
    <xf numFmtId="0" fontId="42" fillId="0" borderId="0" xfId="0" applyFont="1"/>
    <xf numFmtId="0" fontId="43" fillId="0" borderId="0" xfId="0" applyFont="1" applyAlignment="1">
      <alignment vertical="top"/>
    </xf>
    <xf numFmtId="1" fontId="2" fillId="4" borderId="2" xfId="0" applyNumberFormat="1" applyFont="1" applyFill="1" applyBorder="1" applyAlignment="1">
      <alignment horizontal="center" vertical="center" wrapText="1"/>
    </xf>
    <xf numFmtId="0" fontId="31" fillId="0" borderId="0" xfId="0" applyFont="1"/>
    <xf numFmtId="0" fontId="18" fillId="2" borderId="1" xfId="0" applyFont="1" applyFill="1" applyBorder="1" applyAlignment="1">
      <alignment horizontal="center" vertical="center" wrapText="1"/>
    </xf>
    <xf numFmtId="0" fontId="18" fillId="2" borderId="1" xfId="0" applyFont="1" applyFill="1" applyBorder="1" applyAlignment="1">
      <alignment vertical="center" wrapText="1"/>
    </xf>
    <xf numFmtId="0" fontId="18" fillId="2" borderId="5" xfId="0" applyFont="1" applyFill="1" applyBorder="1" applyAlignment="1">
      <alignment horizontal="center" vertical="center" wrapText="1"/>
    </xf>
    <xf numFmtId="0" fontId="18" fillId="2" borderId="2" xfId="0" applyFont="1" applyFill="1" applyBorder="1" applyAlignment="1">
      <alignment horizontal="center" vertical="center" wrapText="1"/>
    </xf>
    <xf numFmtId="1" fontId="18" fillId="2" borderId="2" xfId="0" applyNumberFormat="1" applyFont="1" applyFill="1" applyBorder="1" applyAlignment="1">
      <alignment horizontal="center" vertical="center" wrapText="1"/>
    </xf>
    <xf numFmtId="0" fontId="18" fillId="2" borderId="5" xfId="0" applyFont="1" applyFill="1" applyBorder="1" applyAlignment="1">
      <alignment vertical="center" wrapText="1"/>
    </xf>
    <xf numFmtId="0" fontId="18" fillId="2" borderId="5" xfId="0" applyFont="1" applyFill="1" applyBorder="1" applyAlignment="1">
      <alignment horizontal="center" vertical="center"/>
    </xf>
    <xf numFmtId="4" fontId="18" fillId="2" borderId="2" xfId="0" applyNumberFormat="1" applyFont="1" applyFill="1" applyBorder="1" applyAlignment="1">
      <alignment horizontal="center" vertical="center" wrapText="1"/>
    </xf>
    <xf numFmtId="0" fontId="12" fillId="0" borderId="0" xfId="0" applyFont="1" applyAlignment="1">
      <alignment horizontal="center" vertical="center" wrapText="1"/>
    </xf>
    <xf numFmtId="0" fontId="15" fillId="0" borderId="0" xfId="0" applyFont="1" applyAlignment="1">
      <alignment horizontal="center" vertical="center" wrapText="1"/>
    </xf>
    <xf numFmtId="0" fontId="43" fillId="0" borderId="0" xfId="0" applyFont="1"/>
    <xf numFmtId="49" fontId="0" fillId="0" borderId="0" xfId="13" applyNumberFormat="1" applyFont="1" applyFill="1" applyBorder="1" applyAlignment="1">
      <alignment horizontal="right"/>
    </xf>
    <xf numFmtId="49" fontId="0" fillId="0" borderId="0" xfId="0" applyNumberFormat="1" applyAlignment="1">
      <alignment horizontal="right"/>
    </xf>
    <xf numFmtId="0" fontId="46" fillId="0" borderId="0" xfId="0" applyFont="1"/>
    <xf numFmtId="0" fontId="45" fillId="0" borderId="0" xfId="0" applyFont="1" applyAlignment="1">
      <alignment horizontal="center" vertical="center" wrapText="1"/>
    </xf>
    <xf numFmtId="0" fontId="47" fillId="0" borderId="0" xfId="0" applyFont="1" applyAlignment="1">
      <alignment horizontal="center" vertical="center" wrapText="1"/>
    </xf>
    <xf numFmtId="0" fontId="4" fillId="3" borderId="0" xfId="0" applyFont="1" applyFill="1" applyAlignment="1">
      <alignment vertical="center" wrapText="1"/>
    </xf>
    <xf numFmtId="166" fontId="0" fillId="0" borderId="0" xfId="0" applyNumberFormat="1"/>
    <xf numFmtId="4" fontId="0" fillId="0" borderId="2" xfId="0" applyNumberFormat="1" applyBorder="1"/>
    <xf numFmtId="4" fontId="0" fillId="0" borderId="2" xfId="0" applyNumberFormat="1" applyBorder="1" applyAlignment="1">
      <alignment vertical="center"/>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4" fontId="4" fillId="0" borderId="2" xfId="0" applyNumberFormat="1" applyFont="1" applyBorder="1" applyAlignment="1">
      <alignment horizontal="center" vertical="center"/>
    </xf>
    <xf numFmtId="0" fontId="7" fillId="0" borderId="0" xfId="0" applyFont="1" applyAlignment="1">
      <alignment vertical="center"/>
    </xf>
    <xf numFmtId="0" fontId="42" fillId="0" borderId="0" xfId="0" applyFont="1" applyAlignment="1">
      <alignment horizontal="center" vertical="center"/>
    </xf>
    <xf numFmtId="0" fontId="42" fillId="0" borderId="0" xfId="0" applyFont="1" applyAlignment="1">
      <alignment vertical="center"/>
    </xf>
    <xf numFmtId="0" fontId="7" fillId="0" borderId="0" xfId="0" applyFont="1" applyAlignment="1">
      <alignment horizontal="center" vertical="center"/>
    </xf>
    <xf numFmtId="0" fontId="42" fillId="0" borderId="0" xfId="0" applyFont="1" applyAlignment="1">
      <alignment horizontal="left" vertical="center" wrapText="1"/>
    </xf>
    <xf numFmtId="0" fontId="42" fillId="0" borderId="0" xfId="0" applyFont="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7" fillId="3" borderId="0" xfId="0" applyFont="1" applyFill="1" applyAlignment="1">
      <alignment vertical="center"/>
    </xf>
    <xf numFmtId="0" fontId="42" fillId="0" borderId="0" xfId="0" applyFont="1" applyAlignment="1">
      <alignment vertical="center" wrapText="1"/>
    </xf>
    <xf numFmtId="4" fontId="7" fillId="0" borderId="0" xfId="0" applyNumberFormat="1" applyFont="1" applyAlignment="1">
      <alignment vertical="center"/>
    </xf>
    <xf numFmtId="0" fontId="51" fillId="0" borderId="0" xfId="0" applyFont="1" applyAlignment="1">
      <alignment vertical="center"/>
    </xf>
    <xf numFmtId="1" fontId="52" fillId="2" borderId="2" xfId="0" applyNumberFormat="1" applyFont="1" applyFill="1" applyBorder="1" applyAlignment="1">
      <alignment horizontal="center" vertical="center" wrapText="1"/>
    </xf>
    <xf numFmtId="4" fontId="7" fillId="0" borderId="0" xfId="0" applyNumberFormat="1" applyFont="1" applyAlignment="1">
      <alignment horizontal="center" vertical="center"/>
    </xf>
    <xf numFmtId="4" fontId="42" fillId="0" borderId="0" xfId="0" applyNumberFormat="1" applyFont="1" applyAlignment="1">
      <alignment horizontal="center" vertical="center"/>
    </xf>
    <xf numFmtId="4" fontId="42" fillId="0" borderId="0" xfId="0" applyNumberFormat="1" applyFont="1" applyAlignment="1">
      <alignment vertical="center"/>
    </xf>
    <xf numFmtId="0" fontId="0" fillId="3" borderId="2" xfId="0" applyFill="1" applyBorder="1" applyAlignment="1">
      <alignment horizontal="center"/>
    </xf>
    <xf numFmtId="4" fontId="0" fillId="3" borderId="2" xfId="0" applyNumberFormat="1" applyFill="1" applyBorder="1"/>
    <xf numFmtId="0" fontId="0" fillId="4" borderId="2" xfId="0" applyFill="1" applyBorder="1" applyAlignment="1">
      <alignment horizontal="center"/>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0" fontId="2" fillId="4" borderId="2"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4" fontId="4" fillId="0" borderId="2" xfId="0" applyNumberFormat="1" applyFont="1" applyBorder="1" applyAlignment="1">
      <alignment horizontal="center" vertical="center"/>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0" fillId="0" borderId="0" xfId="0" applyAlignment="1">
      <alignment wrapText="1"/>
    </xf>
    <xf numFmtId="17" fontId="4" fillId="0" borderId="2" xfId="0" applyNumberFormat="1" applyFont="1" applyBorder="1" applyAlignment="1">
      <alignment horizontal="center" vertical="center" wrapText="1"/>
    </xf>
    <xf numFmtId="0" fontId="0" fillId="0" borderId="0" xfId="0" applyAlignment="1">
      <alignment horizontal="center" vertical="center" wrapText="1"/>
    </xf>
    <xf numFmtId="49" fontId="4" fillId="0" borderId="2" xfId="0" applyNumberFormat="1" applyFont="1" applyBorder="1" applyAlignment="1">
      <alignment horizontal="center" vertical="center" wrapText="1"/>
    </xf>
    <xf numFmtId="0" fontId="4" fillId="0" borderId="2" xfId="0" applyFont="1" applyBorder="1" applyAlignment="1">
      <alignment horizontal="center"/>
    </xf>
    <xf numFmtId="0" fontId="52" fillId="2" borderId="2" xfId="0" applyFont="1" applyFill="1" applyBorder="1" applyAlignment="1">
      <alignment horizontal="center" vertical="center" wrapText="1"/>
    </xf>
    <xf numFmtId="4" fontId="52" fillId="2" borderId="2" xfId="0" applyNumberFormat="1" applyFont="1" applyFill="1" applyBorder="1" applyAlignment="1">
      <alignment horizontal="center" vertical="center" wrapText="1"/>
    </xf>
    <xf numFmtId="0" fontId="53" fillId="0" borderId="0" xfId="0" applyFont="1"/>
    <xf numFmtId="4" fontId="0" fillId="4" borderId="2" xfId="0" applyNumberFormat="1" applyFill="1" applyBorder="1" applyAlignment="1">
      <alignment horizontal="center"/>
    </xf>
    <xf numFmtId="4" fontId="0" fillId="3" borderId="2" xfId="0" applyNumberFormat="1" applyFill="1" applyBorder="1" applyAlignment="1">
      <alignment horizontal="center" vertical="center"/>
    </xf>
    <xf numFmtId="0" fontId="0" fillId="3" borderId="2" xfId="0" applyFill="1" applyBorder="1" applyAlignment="1">
      <alignment horizontal="center" vertical="center"/>
    </xf>
    <xf numFmtId="0" fontId="0" fillId="4" borderId="2" xfId="0" applyFill="1" applyBorder="1" applyAlignment="1">
      <alignment horizontal="center" vertical="center"/>
    </xf>
    <xf numFmtId="0" fontId="20" fillId="0" borderId="0" xfId="0" applyFont="1"/>
    <xf numFmtId="0" fontId="49" fillId="0" borderId="0" xfId="0" applyFont="1"/>
    <xf numFmtId="4" fontId="49" fillId="0" borderId="0" xfId="0" applyNumberFormat="1" applyFont="1"/>
    <xf numFmtId="0" fontId="56" fillId="2" borderId="2" xfId="0" applyFont="1" applyFill="1" applyBorder="1" applyAlignment="1">
      <alignment horizontal="center" vertical="center" wrapText="1"/>
    </xf>
    <xf numFmtId="0" fontId="56" fillId="2" borderId="2" xfId="0" applyFont="1" applyFill="1" applyBorder="1" applyAlignment="1">
      <alignment horizontal="center" vertical="center"/>
    </xf>
    <xf numFmtId="4" fontId="56" fillId="2" borderId="2" xfId="0" applyNumberFormat="1" applyFont="1" applyFill="1" applyBorder="1" applyAlignment="1">
      <alignment horizontal="center" vertical="center" wrapText="1"/>
    </xf>
    <xf numFmtId="0" fontId="57" fillId="2" borderId="2" xfId="0" applyFont="1" applyFill="1" applyBorder="1" applyAlignment="1">
      <alignment horizontal="center" vertical="center"/>
    </xf>
    <xf numFmtId="1" fontId="56" fillId="2" borderId="2" xfId="0" applyNumberFormat="1" applyFont="1" applyFill="1" applyBorder="1" applyAlignment="1">
      <alignment horizontal="center" vertical="center" wrapText="1"/>
    </xf>
    <xf numFmtId="0" fontId="58" fillId="0" borderId="0" xfId="0" applyFont="1" applyAlignment="1">
      <alignment vertical="center"/>
    </xf>
    <xf numFmtId="4" fontId="4" fillId="0" borderId="2" xfId="0" applyNumberFormat="1" applyFont="1" applyBorder="1" applyAlignment="1">
      <alignment horizontal="center" wrapText="1"/>
    </xf>
    <xf numFmtId="4" fontId="4" fillId="0" borderId="2" xfId="0" applyNumberFormat="1" applyFont="1" applyBorder="1" applyAlignment="1">
      <alignment horizontal="center"/>
    </xf>
    <xf numFmtId="0" fontId="4" fillId="4" borderId="2" xfId="0" applyFont="1" applyFill="1" applyBorder="1" applyAlignment="1">
      <alignment horizontal="center"/>
    </xf>
    <xf numFmtId="0" fontId="4" fillId="0" borderId="0" xfId="0" applyFont="1" applyAlignment="1">
      <alignment horizontal="center" vertical="center" wrapText="1"/>
    </xf>
    <xf numFmtId="4" fontId="4" fillId="0" borderId="12" xfId="0" applyNumberFormat="1" applyFont="1" applyBorder="1" applyAlignment="1">
      <alignment horizontal="center" vertical="center"/>
    </xf>
    <xf numFmtId="0" fontId="4" fillId="0" borderId="12" xfId="0" applyFont="1" applyBorder="1" applyAlignment="1">
      <alignment horizontal="center" vertical="center"/>
    </xf>
    <xf numFmtId="17" fontId="4" fillId="0" borderId="0" xfId="0" applyNumberFormat="1" applyFont="1" applyAlignment="1">
      <alignment horizontal="center" vertical="center" wrapText="1"/>
    </xf>
    <xf numFmtId="49" fontId="4" fillId="0" borderId="0" xfId="0" applyNumberFormat="1" applyFont="1" applyAlignment="1">
      <alignment horizontal="center" vertical="top" wrapText="1"/>
    </xf>
    <xf numFmtId="0" fontId="4" fillId="0" borderId="0" xfId="0" applyFont="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2" xfId="0" applyFont="1" applyBorder="1" applyAlignment="1">
      <alignment horizontal="left" vertical="top" wrapText="1"/>
    </xf>
    <xf numFmtId="0" fontId="5" fillId="0" borderId="0" xfId="0" applyFont="1"/>
    <xf numFmtId="0" fontId="0" fillId="0" borderId="0" xfId="0" applyAlignment="1">
      <alignment horizontal="left" vertical="top"/>
    </xf>
    <xf numFmtId="0" fontId="32" fillId="0" borderId="0" xfId="0" applyFont="1"/>
    <xf numFmtId="0" fontId="32" fillId="0" borderId="0" xfId="0" applyFont="1" applyAlignment="1">
      <alignment horizontal="left"/>
    </xf>
    <xf numFmtId="0" fontId="32" fillId="0" borderId="0" xfId="0" applyFont="1" applyAlignment="1">
      <alignment horizontal="left" vertical="top"/>
    </xf>
    <xf numFmtId="0" fontId="32" fillId="0" borderId="0" xfId="0" applyFont="1" applyAlignment="1">
      <alignment horizontal="center"/>
    </xf>
    <xf numFmtId="0" fontId="59" fillId="0" borderId="0" xfId="0" applyFont="1" applyAlignment="1">
      <alignment horizontal="center"/>
    </xf>
    <xf numFmtId="4" fontId="32" fillId="0" borderId="0" xfId="0" applyNumberFormat="1" applyFont="1"/>
    <xf numFmtId="166" fontId="32" fillId="0" borderId="0" xfId="0" applyNumberFormat="1" applyFont="1"/>
    <xf numFmtId="4" fontId="16" fillId="0" borderId="2" xfId="3" applyNumberFormat="1" applyFont="1" applyBorder="1" applyAlignment="1">
      <alignment horizontal="center" vertical="center"/>
    </xf>
    <xf numFmtId="0" fontId="8" fillId="0" borderId="3" xfId="3" applyFont="1" applyBorder="1" applyAlignment="1">
      <alignment horizontal="center" vertical="center"/>
    </xf>
    <xf numFmtId="0" fontId="60" fillId="4" borderId="2" xfId="3" applyFont="1" applyFill="1" applyBorder="1" applyAlignment="1">
      <alignment horizontal="center" vertical="center"/>
    </xf>
    <xf numFmtId="0" fontId="32" fillId="4" borderId="2" xfId="3" applyFont="1" applyFill="1" applyBorder="1" applyAlignment="1">
      <alignment horizontal="center" vertical="center"/>
    </xf>
    <xf numFmtId="49" fontId="4" fillId="0" borderId="3" xfId="0" applyNumberFormat="1" applyFont="1" applyBorder="1" applyAlignment="1">
      <alignment horizontal="center" vertical="top" wrapText="1"/>
    </xf>
    <xf numFmtId="0" fontId="0" fillId="3" borderId="0" xfId="0" applyFill="1" applyAlignment="1">
      <alignment vertical="center"/>
    </xf>
    <xf numFmtId="0" fontId="60" fillId="3" borderId="0" xfId="0" applyFont="1" applyFill="1"/>
    <xf numFmtId="0" fontId="32" fillId="3" borderId="0" xfId="0" applyFont="1" applyFill="1"/>
    <xf numFmtId="0" fontId="4" fillId="0" borderId="17" xfId="0" applyFont="1" applyBorder="1" applyAlignment="1">
      <alignment horizontal="center" vertical="center" wrapText="1"/>
    </xf>
    <xf numFmtId="0" fontId="4" fillId="0" borderId="17" xfId="0" applyFont="1" applyBorder="1" applyAlignment="1">
      <alignment horizontal="left" vertical="center" wrapText="1"/>
    </xf>
    <xf numFmtId="0" fontId="4" fillId="0" borderId="18" xfId="0" applyFont="1" applyBorder="1" applyAlignment="1">
      <alignment horizontal="center" vertical="center" wrapText="1"/>
    </xf>
    <xf numFmtId="0" fontId="4" fillId="0" borderId="18" xfId="0" applyFont="1" applyBorder="1" applyAlignment="1">
      <alignment horizontal="left" vertical="center" wrapText="1"/>
    </xf>
    <xf numFmtId="0" fontId="38" fillId="14" borderId="19" xfId="0" applyFont="1" applyFill="1" applyBorder="1" applyAlignment="1">
      <alignment horizontal="center" vertical="center" wrapText="1"/>
    </xf>
    <xf numFmtId="0" fontId="38" fillId="14" borderId="19" xfId="0" applyFont="1" applyFill="1" applyBorder="1" applyAlignment="1">
      <alignment horizontal="center" vertical="center"/>
    </xf>
    <xf numFmtId="4" fontId="38" fillId="14" borderId="18" xfId="0" applyNumberFormat="1" applyFont="1" applyFill="1" applyBorder="1" applyAlignment="1">
      <alignment horizontal="center" vertical="center" wrapText="1"/>
    </xf>
    <xf numFmtId="0" fontId="38" fillId="14" borderId="18" xfId="0" applyFont="1" applyFill="1" applyBorder="1" applyAlignment="1">
      <alignment horizontal="center" vertical="center" wrapText="1"/>
    </xf>
    <xf numFmtId="0" fontId="38" fillId="14" borderId="19" xfId="0" applyFont="1" applyFill="1" applyBorder="1" applyAlignment="1">
      <alignment horizontal="center" vertical="top"/>
    </xf>
    <xf numFmtId="1" fontId="38" fillId="14" borderId="18" xfId="0" applyNumberFormat="1" applyFont="1" applyFill="1" applyBorder="1" applyAlignment="1">
      <alignment horizontal="center" vertical="center" wrapText="1"/>
    </xf>
    <xf numFmtId="0" fontId="38" fillId="14" borderId="19" xfId="0" applyFont="1" applyFill="1" applyBorder="1" applyAlignment="1">
      <alignment horizontal="left" vertical="center" wrapText="1"/>
    </xf>
    <xf numFmtId="4" fontId="59" fillId="0" borderId="0" xfId="0" applyNumberFormat="1" applyFont="1"/>
    <xf numFmtId="4" fontId="0" fillId="0" borderId="2" xfId="0" applyNumberFormat="1" applyBorder="1" applyAlignment="1">
      <alignment horizontal="center"/>
    </xf>
    <xf numFmtId="4" fontId="4" fillId="0" borderId="0" xfId="0" applyNumberFormat="1" applyFont="1" applyAlignment="1">
      <alignment horizontal="center" vertical="center" wrapText="1"/>
    </xf>
    <xf numFmtId="0" fontId="2" fillId="2" borderId="2" xfId="0" applyFont="1" applyFill="1" applyBorder="1" applyAlignment="1">
      <alignment horizontal="center" vertical="center"/>
    </xf>
    <xf numFmtId="4" fontId="12" fillId="0" borderId="0" xfId="0" applyNumberFormat="1" applyFont="1"/>
    <xf numFmtId="4" fontId="49" fillId="3" borderId="2" xfId="0" applyNumberFormat="1" applyFont="1" applyFill="1" applyBorder="1" applyAlignment="1">
      <alignment horizontal="center" vertical="center"/>
    </xf>
    <xf numFmtId="0" fontId="49" fillId="3" borderId="2" xfId="0" applyFont="1" applyFill="1" applyBorder="1" applyAlignment="1">
      <alignment horizontal="center" vertical="center"/>
    </xf>
    <xf numFmtId="0" fontId="63" fillId="2" borderId="5" xfId="0" applyFont="1" applyFill="1" applyBorder="1" applyAlignment="1">
      <alignment horizontal="center" vertical="center" wrapText="1"/>
    </xf>
    <xf numFmtId="0" fontId="63" fillId="2" borderId="5" xfId="0" applyFont="1" applyFill="1" applyBorder="1" applyAlignment="1">
      <alignment horizontal="center" vertical="center"/>
    </xf>
    <xf numFmtId="4" fontId="63" fillId="2" borderId="2" xfId="0" applyNumberFormat="1" applyFont="1" applyFill="1" applyBorder="1" applyAlignment="1">
      <alignment horizontal="center" vertical="center" wrapText="1"/>
    </xf>
    <xf numFmtId="0" fontId="63" fillId="2" borderId="2" xfId="0" applyFont="1" applyFill="1" applyBorder="1" applyAlignment="1">
      <alignment horizontal="center" vertical="center" wrapText="1"/>
    </xf>
    <xf numFmtId="1" fontId="63" fillId="2" borderId="2" xfId="0" applyNumberFormat="1" applyFont="1" applyFill="1" applyBorder="1" applyAlignment="1">
      <alignment horizontal="center" vertical="center" wrapText="1"/>
    </xf>
    <xf numFmtId="0" fontId="21" fillId="0" borderId="0" xfId="0" applyFont="1"/>
    <xf numFmtId="0" fontId="0" fillId="4" borderId="2" xfId="0" applyFill="1" applyBorder="1" applyAlignment="1">
      <alignment horizontal="left"/>
    </xf>
    <xf numFmtId="0" fontId="4" fillId="0" borderId="0" xfId="3" applyFont="1" applyAlignment="1">
      <alignment horizontal="center" vertical="center" wrapText="1"/>
    </xf>
    <xf numFmtId="174" fontId="0" fillId="0" borderId="0" xfId="0" applyNumberFormat="1"/>
    <xf numFmtId="0" fontId="0" fillId="4" borderId="2" xfId="0" applyFill="1" applyBorder="1"/>
    <xf numFmtId="0" fontId="59" fillId="0" borderId="0" xfId="0" applyFont="1"/>
    <xf numFmtId="0" fontId="59" fillId="0" borderId="0" xfId="0" applyFont="1" applyAlignment="1">
      <alignment horizontal="center" vertical="center"/>
    </xf>
    <xf numFmtId="168" fontId="59" fillId="0" borderId="0" xfId="0" applyNumberFormat="1" applyFont="1" applyAlignment="1">
      <alignment horizontal="center" vertical="center"/>
    </xf>
    <xf numFmtId="0" fontId="64" fillId="0" borderId="0" xfId="0" applyFont="1" applyAlignment="1">
      <alignment horizontal="center" vertical="center"/>
    </xf>
    <xf numFmtId="0" fontId="0" fillId="14" borderId="19" xfId="0" applyFill="1" applyBorder="1" applyAlignment="1">
      <alignment horizontal="center" vertical="center" wrapText="1"/>
    </xf>
    <xf numFmtId="0" fontId="0" fillId="14" borderId="19" xfId="0" applyFill="1" applyBorder="1" applyAlignment="1">
      <alignment horizontal="center" vertical="center"/>
    </xf>
    <xf numFmtId="174" fontId="0" fillId="14" borderId="18" xfId="0" applyNumberFormat="1" applyFill="1" applyBorder="1" applyAlignment="1">
      <alignment horizontal="center" vertical="center" wrapText="1"/>
    </xf>
    <xf numFmtId="0" fontId="0" fillId="14" borderId="18" xfId="0" applyFill="1" applyBorder="1" applyAlignment="1">
      <alignment horizontal="center" vertical="center" wrapText="1"/>
    </xf>
    <xf numFmtId="176" fontId="0" fillId="14" borderId="18" xfId="0" applyNumberFormat="1" applyFill="1" applyBorder="1" applyAlignment="1">
      <alignment horizontal="center" vertical="center" wrapText="1"/>
    </xf>
    <xf numFmtId="4" fontId="7" fillId="0" borderId="2" xfId="0" applyNumberFormat="1" applyFont="1" applyBorder="1"/>
    <xf numFmtId="0" fontId="7" fillId="0" borderId="2" xfId="0" applyFont="1" applyBorder="1" applyAlignment="1">
      <alignment horizontal="center"/>
    </xf>
    <xf numFmtId="0" fontId="52" fillId="2" borderId="5" xfId="0" applyFont="1" applyFill="1" applyBorder="1" applyAlignment="1">
      <alignment horizontal="center" vertical="center" wrapText="1"/>
    </xf>
    <xf numFmtId="0" fontId="52" fillId="2" borderId="5" xfId="0" applyFont="1" applyFill="1" applyBorder="1" applyAlignment="1">
      <alignment horizontal="center" vertical="center"/>
    </xf>
    <xf numFmtId="0" fontId="51" fillId="0" borderId="0" xfId="0" applyFont="1"/>
    <xf numFmtId="4" fontId="0" fillId="3" borderId="0" xfId="0" applyNumberFormat="1" applyFill="1" applyAlignment="1">
      <alignment horizontal="center" vertical="center"/>
    </xf>
    <xf numFmtId="4" fontId="0" fillId="0" borderId="0" xfId="0" applyNumberFormat="1" applyAlignment="1">
      <alignment horizontal="center" vertical="center"/>
    </xf>
    <xf numFmtId="4" fontId="0" fillId="0" borderId="0" xfId="0" applyNumberFormat="1" applyAlignment="1">
      <alignment horizontal="center"/>
    </xf>
    <xf numFmtId="0" fontId="1" fillId="3" borderId="0" xfId="0" applyFont="1" applyFill="1" applyAlignment="1">
      <alignment vertical="center"/>
    </xf>
    <xf numFmtId="0" fontId="0" fillId="4" borderId="2" xfId="0" applyFill="1" applyBorder="1" applyAlignment="1">
      <alignment horizontal="right"/>
    </xf>
    <xf numFmtId="0" fontId="5" fillId="3" borderId="2" xfId="0" applyFont="1" applyFill="1" applyBorder="1" applyAlignment="1">
      <alignment horizontal="center" vertical="center" wrapText="1"/>
    </xf>
    <xf numFmtId="0" fontId="0" fillId="3" borderId="0" xfId="0" applyFill="1" applyAlignment="1">
      <alignment horizontal="center"/>
    </xf>
    <xf numFmtId="0" fontId="2" fillId="4" borderId="2" xfId="0" applyFont="1" applyFill="1" applyBorder="1" applyAlignment="1">
      <alignment horizontal="center" vertical="center"/>
    </xf>
    <xf numFmtId="4" fontId="0" fillId="3" borderId="0" xfId="0" applyNumberFormat="1" applyFill="1" applyAlignment="1">
      <alignment horizontal="center"/>
    </xf>
    <xf numFmtId="0" fontId="0" fillId="15" borderId="0" xfId="0" applyFill="1"/>
    <xf numFmtId="4" fontId="70" fillId="3" borderId="0" xfId="0" applyNumberFormat="1" applyFont="1" applyFill="1"/>
    <xf numFmtId="0" fontId="71" fillId="3" borderId="0" xfId="0" applyFont="1" applyFill="1"/>
    <xf numFmtId="0" fontId="17" fillId="0" borderId="0" xfId="0" applyFont="1"/>
    <xf numFmtId="0" fontId="0" fillId="16" borderId="5" xfId="0" applyFill="1" applyBorder="1" applyAlignment="1">
      <alignment horizontal="center" vertical="center" wrapText="1"/>
    </xf>
    <xf numFmtId="0" fontId="0" fillId="16" borderId="5" xfId="0" applyFill="1" applyBorder="1" applyAlignment="1">
      <alignment horizontal="center" vertical="center"/>
    </xf>
    <xf numFmtId="4" fontId="0" fillId="16" borderId="2" xfId="0" applyNumberFormat="1" applyFill="1" applyBorder="1" applyAlignment="1">
      <alignment horizontal="center" vertical="center" wrapText="1"/>
    </xf>
    <xf numFmtId="0" fontId="0" fillId="16" borderId="2" xfId="0" applyFill="1" applyBorder="1" applyAlignment="1">
      <alignment horizontal="center" vertical="center" wrapText="1"/>
    </xf>
    <xf numFmtId="1" fontId="0" fillId="16" borderId="2" xfId="0" applyNumberFormat="1" applyFill="1" applyBorder="1" applyAlignment="1">
      <alignment horizontal="center" vertical="center" wrapText="1"/>
    </xf>
    <xf numFmtId="0" fontId="38" fillId="0" borderId="3" xfId="0" applyFont="1" applyBorder="1" applyAlignment="1">
      <alignment horizontal="center" vertical="center"/>
    </xf>
    <xf numFmtId="0" fontId="4" fillId="4" borderId="4" xfId="0" applyFont="1" applyFill="1" applyBorder="1" applyAlignment="1">
      <alignment horizontal="center" vertical="center"/>
    </xf>
    <xf numFmtId="0" fontId="4" fillId="3" borderId="0" xfId="0" applyFont="1" applyFill="1"/>
    <xf numFmtId="0" fontId="13" fillId="0" borderId="0" xfId="0" applyFont="1"/>
    <xf numFmtId="0" fontId="13" fillId="0" borderId="0" xfId="0" applyFont="1" applyAlignment="1">
      <alignment horizontal="center" vertical="center"/>
    </xf>
    <xf numFmtId="0" fontId="2" fillId="2" borderId="7" xfId="0" applyFont="1" applyFill="1" applyBorder="1" applyAlignment="1">
      <alignment horizontal="center" vertical="center"/>
    </xf>
    <xf numFmtId="2" fontId="0" fillId="0" borderId="0" xfId="0" applyNumberFormat="1"/>
    <xf numFmtId="0" fontId="54" fillId="0" borderId="0" xfId="0" applyFont="1" applyAlignment="1">
      <alignment horizontal="center" vertical="center" wrapText="1"/>
    </xf>
    <xf numFmtId="1" fontId="54" fillId="0" borderId="0" xfId="0" applyNumberFormat="1" applyFont="1" applyAlignment="1">
      <alignment horizontal="center" vertical="center" wrapText="1"/>
    </xf>
    <xf numFmtId="4" fontId="54" fillId="0" borderId="0" xfId="0" applyNumberFormat="1" applyFont="1" applyAlignment="1">
      <alignment horizontal="center" vertical="center" wrapText="1"/>
    </xf>
    <xf numFmtId="0" fontId="54" fillId="0" borderId="0" xfId="0" applyFont="1" applyAlignment="1">
      <alignment horizontal="left" wrapText="1"/>
    </xf>
    <xf numFmtId="4" fontId="71" fillId="3" borderId="0" xfId="0" applyNumberFormat="1" applyFont="1" applyFill="1"/>
    <xf numFmtId="0" fontId="0" fillId="4" borderId="2" xfId="0" applyFill="1" applyBorder="1" applyAlignment="1">
      <alignment horizontal="center"/>
    </xf>
    <xf numFmtId="0" fontId="4"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5" xfId="0" applyFont="1" applyFill="1" applyBorder="1" applyAlignment="1">
      <alignment horizontal="center" vertical="center"/>
    </xf>
    <xf numFmtId="0" fontId="0" fillId="0" borderId="2" xfId="0" applyBorder="1" applyAlignment="1">
      <alignment horizontal="center" vertical="center" wrapText="1"/>
    </xf>
    <xf numFmtId="0" fontId="4" fillId="3" borderId="2"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2" xfId="0" applyFont="1" applyFill="1" applyBorder="1" applyAlignment="1">
      <alignment horizontal="left" vertical="center" wrapText="1"/>
    </xf>
    <xf numFmtId="0" fontId="0" fillId="0" borderId="2" xfId="0" applyBorder="1" applyAlignment="1">
      <alignment horizontal="center" vertical="center"/>
    </xf>
    <xf numFmtId="0" fontId="18" fillId="3" borderId="2" xfId="0" applyFont="1" applyFill="1" applyBorder="1" applyAlignment="1">
      <alignment horizontal="center" vertical="center" wrapText="1"/>
    </xf>
    <xf numFmtId="0" fontId="0" fillId="3" borderId="2" xfId="0" applyFill="1" applyBorder="1" applyAlignment="1">
      <alignment horizontal="center" vertical="center" wrapText="1"/>
    </xf>
    <xf numFmtId="16" fontId="0" fillId="3" borderId="2" xfId="0" applyNumberFormat="1" applyFill="1" applyBorder="1" applyAlignment="1">
      <alignment horizontal="center" vertical="center" wrapText="1"/>
    </xf>
    <xf numFmtId="16" fontId="18" fillId="3" borderId="2" xfId="0" applyNumberFormat="1" applyFont="1" applyFill="1" applyBorder="1" applyAlignment="1">
      <alignment horizontal="center" vertical="center" wrapText="1"/>
    </xf>
    <xf numFmtId="0" fontId="0" fillId="3" borderId="1" xfId="0" applyFill="1" applyBorder="1" applyAlignment="1">
      <alignment horizontal="center" vertical="center" wrapText="1"/>
    </xf>
    <xf numFmtId="16" fontId="4" fillId="3" borderId="2" xfId="0"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0" fillId="3" borderId="4" xfId="0" applyFill="1" applyBorder="1" applyAlignment="1">
      <alignment horizontal="center" vertical="center" wrapText="1"/>
    </xf>
    <xf numFmtId="49" fontId="0" fillId="3" borderId="2" xfId="0" applyNumberFormat="1" applyFill="1" applyBorder="1" applyAlignment="1">
      <alignment horizontal="center" vertical="center" wrapText="1"/>
    </xf>
    <xf numFmtId="0" fontId="0" fillId="3" borderId="1" xfId="0" applyFill="1" applyBorder="1" applyAlignment="1">
      <alignment horizontal="center" vertical="center"/>
    </xf>
    <xf numFmtId="0" fontId="17" fillId="3" borderId="2" xfId="0" applyFont="1" applyFill="1" applyBorder="1" applyAlignment="1">
      <alignment horizontal="center" vertical="center"/>
    </xf>
    <xf numFmtId="0" fontId="4" fillId="3" borderId="2" xfId="0" applyFont="1" applyFill="1" applyBorder="1"/>
    <xf numFmtId="4" fontId="4" fillId="3" borderId="2" xfId="0" applyNumberFormat="1" applyFont="1" applyFill="1" applyBorder="1" applyAlignment="1">
      <alignment horizontal="right" vertical="center"/>
    </xf>
    <xf numFmtId="0" fontId="0" fillId="3" borderId="5" xfId="0" applyFont="1" applyFill="1" applyBorder="1" applyAlignment="1">
      <alignment horizontal="center" vertical="center"/>
    </xf>
    <xf numFmtId="0" fontId="0" fillId="3" borderId="5" xfId="0" applyFont="1" applyFill="1" applyBorder="1" applyAlignment="1">
      <alignment horizontal="center" vertical="center" wrapText="1"/>
    </xf>
    <xf numFmtId="0" fontId="0" fillId="3" borderId="5" xfId="0" applyFont="1" applyFill="1" applyBorder="1" applyAlignment="1">
      <alignment horizontal="left" vertical="center" wrapText="1"/>
    </xf>
    <xf numFmtId="49" fontId="0" fillId="3" borderId="5" xfId="0" applyNumberFormat="1" applyFont="1" applyFill="1" applyBorder="1" applyAlignment="1">
      <alignment horizontal="center" vertical="center" wrapText="1"/>
    </xf>
    <xf numFmtId="17" fontId="0" fillId="3" borderId="5" xfId="0" applyNumberFormat="1" applyFont="1" applyFill="1" applyBorder="1" applyAlignment="1">
      <alignment horizontal="center" vertical="center" wrapText="1"/>
    </xf>
    <xf numFmtId="0" fontId="0" fillId="3" borderId="5" xfId="0" applyFont="1" applyFill="1" applyBorder="1"/>
    <xf numFmtId="4" fontId="0" fillId="3" borderId="5" xfId="0" applyNumberFormat="1" applyFont="1" applyFill="1" applyBorder="1" applyAlignment="1">
      <alignment horizontal="center" vertical="center"/>
    </xf>
    <xf numFmtId="4" fontId="0" fillId="3" borderId="5" xfId="0" applyNumberFormat="1" applyFont="1" applyFill="1" applyBorder="1" applyAlignment="1">
      <alignment horizontal="right" vertical="center"/>
    </xf>
    <xf numFmtId="0" fontId="4" fillId="3" borderId="2" xfId="0" applyFont="1" applyFill="1" applyBorder="1" applyAlignment="1">
      <alignment horizontal="left" vertical="center"/>
    </xf>
    <xf numFmtId="0" fontId="4" fillId="3" borderId="5" xfId="0" applyFont="1" applyFill="1" applyBorder="1" applyAlignment="1">
      <alignment horizontal="left" vertical="center" wrapText="1"/>
    </xf>
    <xf numFmtId="49" fontId="4" fillId="3" borderId="5" xfId="0" applyNumberFormat="1" applyFont="1" applyFill="1" applyBorder="1" applyAlignment="1">
      <alignment horizontal="center" vertical="center" wrapText="1"/>
    </xf>
    <xf numFmtId="4" fontId="4" fillId="3" borderId="2" xfId="0" applyNumberFormat="1"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2" xfId="0" applyFont="1" applyFill="1" applyBorder="1" applyAlignment="1">
      <alignment vertical="center"/>
    </xf>
    <xf numFmtId="4" fontId="4" fillId="3" borderId="1" xfId="0" applyNumberFormat="1" applyFont="1" applyFill="1" applyBorder="1" applyAlignment="1">
      <alignment horizontal="center" vertical="center" wrapText="1"/>
    </xf>
    <xf numFmtId="0" fontId="5" fillId="3" borderId="2" xfId="0" applyFont="1" applyFill="1" applyBorder="1" applyAlignment="1">
      <alignment horizontal="center" vertical="center"/>
    </xf>
    <xf numFmtId="4" fontId="5" fillId="3" borderId="2" xfId="0" applyNumberFormat="1" applyFont="1" applyFill="1" applyBorder="1" applyAlignment="1">
      <alignment horizontal="center" vertical="center" wrapText="1"/>
    </xf>
    <xf numFmtId="2" fontId="4" fillId="3" borderId="2" xfId="0" applyNumberFormat="1" applyFont="1" applyFill="1" applyBorder="1" applyAlignment="1">
      <alignment horizontal="center" vertical="center"/>
    </xf>
    <xf numFmtId="49" fontId="4" fillId="3" borderId="2" xfId="0" quotePrefix="1" applyNumberFormat="1" applyFont="1" applyFill="1" applyBorder="1" applyAlignment="1">
      <alignment horizontal="center" vertical="center"/>
    </xf>
    <xf numFmtId="17" fontId="0" fillId="3" borderId="2" xfId="0" applyNumberFormat="1" applyFill="1" applyBorder="1" applyAlignment="1">
      <alignment horizontal="center" vertical="center" wrapText="1"/>
    </xf>
    <xf numFmtId="4" fontId="4" fillId="3" borderId="2" xfId="3" applyNumberFormat="1" applyFont="1" applyFill="1" applyBorder="1" applyAlignment="1">
      <alignment horizontal="center" vertical="center" wrapText="1"/>
    </xf>
    <xf numFmtId="0" fontId="4" fillId="3" borderId="0" xfId="0" applyFont="1" applyFill="1" applyAlignment="1">
      <alignment horizontal="center" vertical="center"/>
    </xf>
    <xf numFmtId="0" fontId="40" fillId="3" borderId="2" xfId="0" applyFont="1" applyFill="1" applyBorder="1" applyAlignment="1">
      <alignment horizontal="center" wrapText="1"/>
    </xf>
    <xf numFmtId="43" fontId="4" fillId="3" borderId="2" xfId="9" applyFont="1" applyFill="1" applyBorder="1" applyAlignment="1">
      <alignment vertical="center" wrapText="1"/>
    </xf>
    <xf numFmtId="0" fontId="4" fillId="3" borderId="2" xfId="0" applyFont="1" applyFill="1" applyBorder="1" applyAlignment="1">
      <alignment vertical="center" wrapText="1"/>
    </xf>
    <xf numFmtId="0" fontId="4" fillId="3" borderId="2" xfId="0" applyFont="1" applyFill="1" applyBorder="1" applyAlignment="1">
      <alignment horizontal="center" wrapText="1"/>
    </xf>
    <xf numFmtId="0" fontId="4" fillId="3" borderId="3" xfId="0" applyFont="1" applyFill="1" applyBorder="1" applyAlignment="1">
      <alignment horizontal="center" vertical="center" wrapText="1"/>
    </xf>
    <xf numFmtId="17" fontId="14" fillId="3" borderId="2" xfId="0" applyNumberFormat="1" applyFont="1" applyFill="1" applyBorder="1" applyAlignment="1">
      <alignment horizontal="center" vertical="center" wrapText="1"/>
    </xf>
    <xf numFmtId="49" fontId="14" fillId="3" borderId="2" xfId="0" applyNumberFormat="1" applyFont="1" applyFill="1" applyBorder="1" applyAlignment="1">
      <alignment horizontal="center" vertical="center" wrapText="1"/>
    </xf>
    <xf numFmtId="1" fontId="14" fillId="3" borderId="2" xfId="0" applyNumberFormat="1"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2" xfId="0" applyFont="1" applyFill="1" applyBorder="1" applyAlignment="1">
      <alignment horizontal="center" vertical="center"/>
    </xf>
    <xf numFmtId="0" fontId="14" fillId="3" borderId="2" xfId="0" applyFont="1" applyFill="1" applyBorder="1" applyAlignment="1">
      <alignment horizontal="left" vertical="center"/>
    </xf>
    <xf numFmtId="0" fontId="30" fillId="3" borderId="2" xfId="0" applyFont="1" applyFill="1" applyBorder="1" applyAlignment="1">
      <alignment horizontal="center" vertical="center" wrapText="1"/>
    </xf>
    <xf numFmtId="4" fontId="14" fillId="3" borderId="2" xfId="0" applyNumberFormat="1" applyFont="1" applyFill="1" applyBorder="1" applyAlignment="1">
      <alignment vertical="center"/>
    </xf>
    <xf numFmtId="4" fontId="14" fillId="3" borderId="2" xfId="0" applyNumberFormat="1" applyFont="1" applyFill="1" applyBorder="1" applyAlignment="1">
      <alignment horizontal="center" vertical="center"/>
    </xf>
    <xf numFmtId="0" fontId="14" fillId="3" borderId="5" xfId="0" applyFont="1" applyFill="1" applyBorder="1" applyAlignment="1">
      <alignment horizontal="center" vertical="center" wrapText="1"/>
    </xf>
    <xf numFmtId="0" fontId="14" fillId="3" borderId="5" xfId="0" applyFont="1" applyFill="1" applyBorder="1" applyAlignment="1">
      <alignment horizontal="center" vertical="center"/>
    </xf>
    <xf numFmtId="4" fontId="4" fillId="3" borderId="5" xfId="0" applyNumberFormat="1" applyFont="1" applyFill="1" applyBorder="1" applyAlignment="1">
      <alignment horizontal="center" vertical="center"/>
    </xf>
    <xf numFmtId="0" fontId="32" fillId="3" borderId="2"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34" fillId="3" borderId="2" xfId="0" applyFont="1" applyFill="1" applyBorder="1" applyAlignment="1">
      <alignment horizontal="center" vertical="center" wrapText="1"/>
    </xf>
    <xf numFmtId="4" fontId="17" fillId="3" borderId="2" xfId="0" applyNumberFormat="1" applyFont="1" applyFill="1" applyBorder="1" applyAlignment="1">
      <alignment horizontal="center" vertical="center" wrapText="1"/>
    </xf>
    <xf numFmtId="0" fontId="35" fillId="3" borderId="2" xfId="0" applyFont="1" applyFill="1" applyBorder="1" applyAlignment="1">
      <alignment horizontal="center" vertical="center" wrapText="1"/>
    </xf>
    <xf numFmtId="4" fontId="17" fillId="3" borderId="2" xfId="0" applyNumberFormat="1" applyFont="1" applyFill="1" applyBorder="1" applyAlignment="1">
      <alignment horizontal="center" vertical="center"/>
    </xf>
    <xf numFmtId="0" fontId="17" fillId="3" borderId="2" xfId="0" applyFont="1" applyFill="1" applyBorder="1" applyAlignment="1">
      <alignment horizontal="left" vertical="top" wrapText="1"/>
    </xf>
    <xf numFmtId="49" fontId="4" fillId="3" borderId="1" xfId="0" applyNumberFormat="1" applyFont="1" applyFill="1" applyBorder="1" applyAlignment="1">
      <alignment horizontal="center" vertical="center" wrapText="1"/>
    </xf>
    <xf numFmtId="2" fontId="0" fillId="3" borderId="2" xfId="0" applyNumberFormat="1" applyFill="1" applyBorder="1" applyAlignment="1">
      <alignment horizontal="center" vertical="center"/>
    </xf>
    <xf numFmtId="0" fontId="40" fillId="3" borderId="2" xfId="0" applyFont="1" applyFill="1" applyBorder="1" applyAlignment="1">
      <alignment horizontal="center" vertical="center"/>
    </xf>
    <xf numFmtId="4" fontId="0" fillId="3" borderId="2" xfId="0" applyNumberFormat="1" applyFill="1" applyBorder="1" applyAlignment="1">
      <alignment horizontal="center" vertical="center" wrapText="1"/>
    </xf>
    <xf numFmtId="0" fontId="3" fillId="3" borderId="0" xfId="0" applyFont="1" applyFill="1" applyAlignment="1">
      <alignment horizontal="center" vertical="center"/>
    </xf>
    <xf numFmtId="0" fontId="3" fillId="3" borderId="0" xfId="0" applyFont="1" applyFill="1"/>
    <xf numFmtId="0" fontId="3" fillId="3" borderId="2" xfId="0" applyFont="1" applyFill="1" applyBorder="1"/>
    <xf numFmtId="0" fontId="0" fillId="3" borderId="2" xfId="0" applyFill="1" applyBorder="1"/>
    <xf numFmtId="164" fontId="4" fillId="3" borderId="0" xfId="0" applyNumberFormat="1" applyFont="1" applyFill="1" applyAlignment="1">
      <alignment horizontal="center" vertical="center"/>
    </xf>
    <xf numFmtId="4" fontId="44" fillId="3" borderId="2" xfId="0" applyNumberFormat="1" applyFont="1" applyFill="1" applyBorder="1" applyAlignment="1">
      <alignment horizontal="center" vertical="center"/>
    </xf>
    <xf numFmtId="49" fontId="4" fillId="3" borderId="2" xfId="0" applyNumberFormat="1" applyFont="1" applyFill="1" applyBorder="1" applyAlignment="1">
      <alignment horizontal="center" vertical="center"/>
    </xf>
    <xf numFmtId="0" fontId="4" fillId="3" borderId="1" xfId="0" applyFont="1" applyFill="1" applyBorder="1" applyAlignment="1">
      <alignment vertical="center"/>
    </xf>
    <xf numFmtId="0" fontId="4" fillId="3" borderId="7" xfId="0" applyFont="1" applyFill="1" applyBorder="1" applyAlignment="1">
      <alignment vertical="center"/>
    </xf>
    <xf numFmtId="49" fontId="4" fillId="3" borderId="4" xfId="0" applyNumberFormat="1" applyFont="1" applyFill="1" applyBorder="1" applyAlignment="1">
      <alignment horizontal="center" vertical="center" wrapText="1"/>
    </xf>
    <xf numFmtId="0" fontId="42" fillId="3" borderId="2" xfId="0" applyFont="1" applyFill="1" applyBorder="1" applyAlignment="1">
      <alignment horizontal="left" vertical="center" wrapText="1"/>
    </xf>
    <xf numFmtId="0" fontId="42" fillId="3" borderId="2" xfId="0" quotePrefix="1" applyFont="1" applyFill="1" applyBorder="1" applyAlignment="1">
      <alignment horizontal="center" vertical="center"/>
    </xf>
    <xf numFmtId="4" fontId="42" fillId="3" borderId="2" xfId="0" quotePrefix="1" applyNumberFormat="1" applyFont="1" applyFill="1" applyBorder="1" applyAlignment="1">
      <alignment horizontal="center" vertical="center"/>
    </xf>
    <xf numFmtId="4" fontId="42" fillId="3" borderId="2" xfId="0" applyNumberFormat="1" applyFont="1" applyFill="1" applyBorder="1" applyAlignment="1">
      <alignment horizontal="center" vertical="center" wrapText="1"/>
    </xf>
    <xf numFmtId="0" fontId="42" fillId="3" borderId="2" xfId="6" applyFont="1" applyFill="1" applyBorder="1" applyAlignment="1">
      <alignment horizontal="center" vertical="center" wrapText="1"/>
    </xf>
    <xf numFmtId="0" fontId="42" fillId="3" borderId="2" xfId="6" applyFont="1" applyFill="1" applyBorder="1" applyAlignment="1">
      <alignment vertical="center" wrapText="1"/>
    </xf>
    <xf numFmtId="0" fontId="42" fillId="3" borderId="2" xfId="6" applyFont="1" applyFill="1" applyBorder="1" applyAlignment="1">
      <alignment horizontal="center" vertical="center"/>
    </xf>
    <xf numFmtId="4" fontId="42" fillId="3" borderId="2" xfId="6" applyNumberFormat="1" applyFont="1" applyFill="1" applyBorder="1" applyAlignment="1">
      <alignment horizontal="center" vertical="center" wrapText="1"/>
    </xf>
    <xf numFmtId="4" fontId="42" fillId="3" borderId="2" xfId="0" applyNumberFormat="1" applyFont="1" applyFill="1" applyBorder="1" applyAlignment="1">
      <alignment horizontal="right" vertical="center"/>
    </xf>
    <xf numFmtId="4" fontId="42" fillId="3" borderId="2" xfId="6" applyNumberFormat="1" applyFont="1" applyFill="1" applyBorder="1" applyAlignment="1">
      <alignment vertical="center" wrapText="1"/>
    </xf>
    <xf numFmtId="49" fontId="42" fillId="3" borderId="2" xfId="0" applyNumberFormat="1" applyFont="1" applyFill="1" applyBorder="1" applyAlignment="1">
      <alignment horizontal="center" vertical="center" wrapText="1"/>
    </xf>
    <xf numFmtId="0" fontId="42" fillId="3" borderId="2" xfId="6" quotePrefix="1" applyFont="1" applyFill="1" applyBorder="1" applyAlignment="1">
      <alignment horizontal="center" vertical="center" wrapText="1"/>
    </xf>
    <xf numFmtId="17" fontId="42" fillId="3" borderId="2" xfId="0" applyNumberFormat="1" applyFont="1" applyFill="1" applyBorder="1" applyAlignment="1">
      <alignment horizontal="center" vertical="center" wrapText="1"/>
    </xf>
    <xf numFmtId="4" fontId="42" fillId="3" borderId="2" xfId="0" applyNumberFormat="1" applyFont="1" applyFill="1" applyBorder="1" applyAlignment="1">
      <alignment horizontal="right" vertical="center" wrapText="1"/>
    </xf>
    <xf numFmtId="0" fontId="42" fillId="3" borderId="5" xfId="6" applyFont="1" applyFill="1" applyBorder="1" applyAlignment="1">
      <alignment horizontal="center" vertical="center" wrapText="1"/>
    </xf>
    <xf numFmtId="0" fontId="42" fillId="3" borderId="5" xfId="6" applyFont="1" applyFill="1" applyBorder="1" applyAlignment="1">
      <alignment horizontal="left" vertical="center" wrapText="1"/>
    </xf>
    <xf numFmtId="0" fontId="42" fillId="3" borderId="5" xfId="6" applyFont="1" applyFill="1" applyBorder="1" applyAlignment="1">
      <alignment vertical="center" wrapText="1"/>
    </xf>
    <xf numFmtId="0" fontId="42" fillId="3" borderId="5" xfId="6" quotePrefix="1" applyFont="1" applyFill="1" applyBorder="1" applyAlignment="1">
      <alignment horizontal="center" vertical="center" wrapText="1"/>
    </xf>
    <xf numFmtId="4" fontId="42" fillId="3" borderId="5" xfId="6" applyNumberFormat="1" applyFont="1" applyFill="1" applyBorder="1" applyAlignment="1">
      <alignment vertical="center" wrapText="1"/>
    </xf>
    <xf numFmtId="4" fontId="42" fillId="3" borderId="5" xfId="6" applyNumberFormat="1" applyFont="1" applyFill="1" applyBorder="1" applyAlignment="1">
      <alignment horizontal="right" vertical="center" wrapText="1"/>
    </xf>
    <xf numFmtId="0" fontId="42" fillId="3" borderId="5" xfId="0" applyFont="1" applyFill="1" applyBorder="1" applyAlignment="1">
      <alignment horizontal="center" vertical="center" wrapText="1"/>
    </xf>
    <xf numFmtId="16" fontId="42" fillId="3" borderId="2" xfId="6" quotePrefix="1" applyNumberFormat="1" applyFont="1" applyFill="1" applyBorder="1" applyAlignment="1">
      <alignment horizontal="center" vertical="center" wrapText="1"/>
    </xf>
    <xf numFmtId="0" fontId="42" fillId="3" borderId="2" xfId="0" applyFont="1" applyFill="1" applyBorder="1" applyAlignment="1">
      <alignment vertical="center" wrapText="1"/>
    </xf>
    <xf numFmtId="4" fontId="42" fillId="3" borderId="2" xfId="0" applyNumberFormat="1" applyFont="1" applyFill="1" applyBorder="1" applyAlignment="1">
      <alignment vertical="center"/>
    </xf>
    <xf numFmtId="0" fontId="42" fillId="3" borderId="2" xfId="0" applyFont="1" applyFill="1" applyBorder="1" applyAlignment="1">
      <alignment horizontal="left" vertical="top" wrapText="1"/>
    </xf>
    <xf numFmtId="0" fontId="42" fillId="3" borderId="1" xfId="0" applyFont="1" applyFill="1" applyBorder="1" applyAlignment="1">
      <alignment horizontal="center" vertical="center"/>
    </xf>
    <xf numFmtId="0" fontId="42" fillId="3" borderId="1" xfId="6" applyFont="1" applyFill="1" applyBorder="1" applyAlignment="1">
      <alignment horizontal="center" vertical="center" wrapText="1"/>
    </xf>
    <xf numFmtId="0" fontId="42" fillId="3" borderId="1" xfId="0" applyFont="1" applyFill="1" applyBorder="1" applyAlignment="1">
      <alignment horizontal="center" vertical="center" wrapText="1"/>
    </xf>
    <xf numFmtId="0" fontId="42" fillId="3" borderId="1" xfId="0" applyFont="1" applyFill="1" applyBorder="1" applyAlignment="1">
      <alignment vertical="center" wrapText="1"/>
    </xf>
    <xf numFmtId="4" fontId="42" fillId="3" borderId="1" xfId="0" applyNumberFormat="1" applyFont="1" applyFill="1" applyBorder="1" applyAlignment="1">
      <alignment horizontal="right" vertical="center"/>
    </xf>
    <xf numFmtId="4"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3" borderId="2" xfId="0" applyFill="1" applyBorder="1" applyAlignment="1">
      <alignment horizontal="center" vertical="center"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4" fillId="3" borderId="2" xfId="0" applyNumberFormat="1" applyFont="1" applyFill="1" applyBorder="1" applyAlignment="1">
      <alignment horizontal="center" vertical="center"/>
    </xf>
    <xf numFmtId="17" fontId="4" fillId="3" borderId="1" xfId="0" applyNumberFormat="1" applyFont="1" applyFill="1" applyBorder="1" applyAlignment="1">
      <alignment horizontal="center" vertical="center" wrapText="1"/>
    </xf>
    <xf numFmtId="4" fontId="4" fillId="3" borderId="2" xfId="0" applyNumberFormat="1" applyFont="1" applyFill="1" applyBorder="1" applyAlignment="1">
      <alignment horizontal="center" vertical="center" wrapText="1"/>
    </xf>
    <xf numFmtId="0" fontId="4" fillId="3" borderId="2" xfId="0" applyFont="1" applyFill="1" applyBorder="1"/>
    <xf numFmtId="0" fontId="4" fillId="3" borderId="1" xfId="0" applyFont="1" applyFill="1" applyBorder="1" applyAlignment="1">
      <alignment horizontal="left" vertical="center" wrapText="1"/>
    </xf>
    <xf numFmtId="0" fontId="4" fillId="3" borderId="5" xfId="0" applyFont="1" applyFill="1" applyBorder="1" applyAlignment="1">
      <alignment horizontal="left" vertical="center" wrapText="1"/>
    </xf>
    <xf numFmtId="49" fontId="4" fillId="3" borderId="5" xfId="0"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4" fontId="17" fillId="3" borderId="1" xfId="0" applyNumberFormat="1"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2" xfId="0" applyFont="1" applyFill="1" applyBorder="1" applyAlignment="1">
      <alignment vertical="center" wrapText="1"/>
    </xf>
    <xf numFmtId="0" fontId="4" fillId="3" borderId="2" xfId="0" applyFont="1" applyFill="1" applyBorder="1" applyAlignment="1">
      <alignment vertical="center"/>
    </xf>
    <xf numFmtId="17" fontId="4" fillId="3" borderId="2" xfId="0" applyNumberFormat="1" applyFont="1" applyFill="1" applyBorder="1" applyAlignment="1">
      <alignment horizontal="center" vertical="center" wrapText="1"/>
    </xf>
    <xf numFmtId="0" fontId="54" fillId="3" borderId="2" xfId="0" applyFont="1" applyFill="1" applyBorder="1" applyAlignment="1">
      <alignment horizontal="center" vertical="center" wrapText="1"/>
    </xf>
    <xf numFmtId="0" fontId="49" fillId="3" borderId="2" xfId="0" applyFont="1" applyFill="1" applyBorder="1" applyAlignment="1">
      <alignment horizontal="center" vertical="center" wrapText="1"/>
    </xf>
    <xf numFmtId="4" fontId="54" fillId="3" borderId="2" xfId="0" applyNumberFormat="1" applyFont="1" applyFill="1" applyBorder="1" applyAlignment="1">
      <alignment horizontal="center" vertical="center" wrapText="1"/>
    </xf>
    <xf numFmtId="4" fontId="49" fillId="3" borderId="2" xfId="0" applyNumberFormat="1" applyFont="1" applyFill="1" applyBorder="1" applyAlignment="1">
      <alignment horizontal="center" vertical="center" wrapText="1"/>
    </xf>
    <xf numFmtId="0" fontId="49" fillId="3" borderId="2" xfId="0" applyFont="1" applyFill="1" applyBorder="1" applyAlignment="1">
      <alignment horizontal="center" vertical="center"/>
    </xf>
    <xf numFmtId="4" fontId="49" fillId="3" borderId="2" xfId="0" applyNumberFormat="1" applyFont="1" applyFill="1" applyBorder="1" applyAlignment="1">
      <alignment horizontal="center" vertical="center"/>
    </xf>
    <xf numFmtId="166" fontId="4" fillId="3" borderId="2" xfId="0" applyNumberFormat="1"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5" xfId="0" applyFont="1" applyFill="1" applyBorder="1" applyAlignment="1">
      <alignment horizontal="center" vertical="center"/>
    </xf>
    <xf numFmtId="3" fontId="4" fillId="3" borderId="1" xfId="0" applyNumberFormat="1" applyFont="1" applyFill="1" applyBorder="1" applyAlignment="1">
      <alignment horizontal="center" vertical="center"/>
    </xf>
    <xf numFmtId="4" fontId="4" fillId="3" borderId="1"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 xfId="0" applyFont="1" applyFill="1" applyBorder="1" applyAlignment="1">
      <alignment horizontal="center" vertical="center"/>
    </xf>
    <xf numFmtId="4" fontId="4" fillId="3" borderId="2" xfId="0" applyNumberFormat="1" applyFont="1" applyFill="1" applyBorder="1" applyAlignment="1">
      <alignment horizontal="center" vertical="center"/>
    </xf>
    <xf numFmtId="4" fontId="4" fillId="3" borderId="2" xfId="0" applyNumberFormat="1" applyFont="1" applyFill="1" applyBorder="1" applyAlignment="1">
      <alignment horizontal="center" vertical="center" wrapText="1"/>
    </xf>
    <xf numFmtId="0" fontId="4" fillId="3" borderId="5" xfId="0" applyFont="1" applyFill="1" applyBorder="1" applyAlignment="1">
      <alignment horizontal="left" vertical="center" wrapText="1"/>
    </xf>
    <xf numFmtId="0" fontId="17" fillId="3" borderId="1"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4" fillId="3" borderId="2" xfId="0" applyFont="1" applyFill="1" applyBorder="1" applyAlignment="1">
      <alignment horizontal="left" vertical="center" wrapText="1"/>
    </xf>
    <xf numFmtId="17" fontId="4" fillId="3" borderId="2" xfId="0" applyNumberFormat="1" applyFont="1" applyFill="1" applyBorder="1" applyAlignment="1">
      <alignment horizontal="center" vertical="center" wrapText="1"/>
    </xf>
    <xf numFmtId="4" fontId="49" fillId="3" borderId="2" xfId="0" applyNumberFormat="1" applyFont="1" applyFill="1" applyBorder="1" applyAlignment="1">
      <alignment horizontal="center" vertical="center"/>
    </xf>
    <xf numFmtId="0" fontId="49" fillId="3" borderId="2" xfId="0" applyFont="1" applyFill="1" applyBorder="1" applyAlignment="1">
      <alignment horizontal="center" vertical="center"/>
    </xf>
    <xf numFmtId="0" fontId="49" fillId="3" borderId="2" xfId="0" applyFont="1" applyFill="1" applyBorder="1" applyAlignment="1">
      <alignment horizontal="center" vertical="center" wrapText="1"/>
    </xf>
    <xf numFmtId="0" fontId="54" fillId="3" borderId="2" xfId="0" applyFont="1" applyFill="1" applyBorder="1" applyAlignment="1">
      <alignment horizontal="center" vertical="center" wrapText="1"/>
    </xf>
    <xf numFmtId="4" fontId="49" fillId="3" borderId="2" xfId="0" applyNumberFormat="1" applyFont="1" applyFill="1" applyBorder="1" applyAlignment="1">
      <alignment horizontal="center" vertical="center" wrapText="1"/>
    </xf>
    <xf numFmtId="49" fontId="49" fillId="3" borderId="2" xfId="0" applyNumberFormat="1" applyFont="1" applyFill="1" applyBorder="1" applyAlignment="1">
      <alignment horizontal="center" vertical="center" wrapText="1"/>
    </xf>
    <xf numFmtId="1" fontId="49" fillId="3" borderId="2" xfId="0" applyNumberFormat="1" applyFont="1" applyFill="1" applyBorder="1" applyAlignment="1">
      <alignment horizontal="center" vertical="center" wrapText="1"/>
    </xf>
    <xf numFmtId="17" fontId="49" fillId="3" borderId="2" xfId="0" applyNumberFormat="1" applyFont="1" applyFill="1" applyBorder="1" applyAlignment="1">
      <alignment horizontal="center" vertical="center" wrapText="1"/>
    </xf>
    <xf numFmtId="17" fontId="49" fillId="3" borderId="2" xfId="0" quotePrefix="1" applyNumberFormat="1" applyFont="1" applyFill="1" applyBorder="1" applyAlignment="1">
      <alignment horizontal="center" vertical="center" wrapText="1"/>
    </xf>
    <xf numFmtId="43" fontId="49" fillId="3" borderId="2" xfId="13" applyFont="1" applyFill="1" applyBorder="1" applyAlignment="1">
      <alignment horizontal="center" vertical="center" wrapText="1"/>
    </xf>
    <xf numFmtId="43" fontId="49" fillId="3" borderId="2" xfId="13" applyFont="1" applyFill="1" applyBorder="1" applyAlignment="1">
      <alignment vertical="center" wrapText="1"/>
    </xf>
    <xf numFmtId="43" fontId="49" fillId="3" borderId="2" xfId="13" applyFont="1" applyFill="1" applyBorder="1" applyAlignment="1">
      <alignment horizontal="center" vertical="center"/>
    </xf>
    <xf numFmtId="49" fontId="49" fillId="3" borderId="2" xfId="0" applyNumberFormat="1" applyFont="1" applyFill="1" applyBorder="1" applyAlignment="1">
      <alignment horizontal="center" vertical="center" wrapText="1"/>
    </xf>
    <xf numFmtId="4" fontId="74" fillId="3" borderId="2" xfId="0" applyNumberFormat="1" applyFont="1" applyFill="1" applyBorder="1" applyAlignment="1">
      <alignment horizontal="center" vertical="center"/>
    </xf>
    <xf numFmtId="16" fontId="49" fillId="3" borderId="2" xfId="0" applyNumberFormat="1" applyFont="1" applyFill="1" applyBorder="1" applyAlignment="1">
      <alignment horizontal="center" vertical="center" wrapText="1"/>
    </xf>
    <xf numFmtId="4" fontId="74" fillId="3" borderId="2" xfId="0" applyNumberFormat="1" applyFont="1" applyFill="1" applyBorder="1" applyAlignment="1">
      <alignment horizontal="center" vertical="center" wrapText="1"/>
    </xf>
    <xf numFmtId="0" fontId="49" fillId="3" borderId="2" xfId="0" applyFont="1" applyFill="1" applyBorder="1"/>
    <xf numFmtId="0" fontId="49" fillId="3" borderId="4" xfId="0" applyFont="1" applyFill="1" applyBorder="1" applyAlignment="1">
      <alignment horizontal="center" vertical="center"/>
    </xf>
    <xf numFmtId="4" fontId="49" fillId="3" borderId="2" xfId="0" applyNumberFormat="1" applyFont="1" applyFill="1" applyBorder="1" applyAlignment="1">
      <alignment vertical="center"/>
    </xf>
    <xf numFmtId="0" fontId="49" fillId="3" borderId="4" xfId="0" applyFont="1" applyFill="1" applyBorder="1" applyAlignment="1">
      <alignment horizontal="center" vertical="center" wrapText="1"/>
    </xf>
    <xf numFmtId="0" fontId="49" fillId="3" borderId="1" xfId="0" applyFont="1" applyFill="1" applyBorder="1" applyAlignment="1">
      <alignment horizontal="center" vertical="center" wrapText="1"/>
    </xf>
    <xf numFmtId="0" fontId="49" fillId="3" borderId="2" xfId="17" applyFont="1" applyFill="1" applyBorder="1" applyAlignment="1">
      <alignment horizontal="center" vertical="center" wrapText="1"/>
    </xf>
    <xf numFmtId="0" fontId="49" fillId="3" borderId="2" xfId="0" applyFont="1" applyFill="1" applyBorder="1" applyAlignment="1">
      <alignment horizontal="left" vertical="center" wrapText="1"/>
    </xf>
    <xf numFmtId="0" fontId="54" fillId="3" borderId="2" xfId="0" applyFont="1" applyFill="1" applyBorder="1" applyAlignment="1">
      <alignment horizontal="center" vertical="center"/>
    </xf>
    <xf numFmtId="0" fontId="54" fillId="3" borderId="2" xfId="0" applyFont="1" applyFill="1" applyBorder="1" applyAlignment="1">
      <alignment horizontal="center" wrapText="1"/>
    </xf>
    <xf numFmtId="0" fontId="54" fillId="3" borderId="2" xfId="4" applyFont="1" applyFill="1" applyBorder="1" applyAlignment="1" applyProtection="1">
      <alignment horizontal="center" vertical="center" wrapText="1"/>
    </xf>
    <xf numFmtId="0" fontId="49" fillId="3" borderId="5" xfId="0" applyFont="1" applyFill="1" applyBorder="1" applyAlignment="1">
      <alignment horizontal="center" vertical="center"/>
    </xf>
    <xf numFmtId="0" fontId="49" fillId="3" borderId="5" xfId="0" applyFont="1" applyFill="1" applyBorder="1" applyAlignment="1">
      <alignment horizontal="center" vertical="center" wrapText="1"/>
    </xf>
    <xf numFmtId="0" fontId="54" fillId="3" borderId="5" xfId="0" applyFont="1" applyFill="1" applyBorder="1" applyAlignment="1">
      <alignment horizontal="center" vertical="center" wrapText="1"/>
    </xf>
    <xf numFmtId="0" fontId="48" fillId="3" borderId="2" xfId="0" applyFont="1" applyFill="1" applyBorder="1" applyAlignment="1">
      <alignment horizontal="center" vertical="center" wrapText="1"/>
    </xf>
    <xf numFmtId="0" fontId="49" fillId="3" borderId="1" xfId="0" applyFont="1" applyFill="1" applyBorder="1" applyAlignment="1">
      <alignment horizontal="center" vertical="center"/>
    </xf>
    <xf numFmtId="0" fontId="0" fillId="3" borderId="2" xfId="0" applyFill="1" applyBorder="1" applyAlignment="1">
      <alignment horizontal="left" vertical="center" wrapText="1"/>
    </xf>
    <xf numFmtId="0" fontId="0" fillId="3" borderId="2" xfId="0" applyFill="1" applyBorder="1" applyAlignment="1">
      <alignment vertical="center" wrapText="1"/>
    </xf>
    <xf numFmtId="0" fontId="4" fillId="3" borderId="2" xfId="0" applyFont="1" applyFill="1" applyBorder="1" applyAlignment="1">
      <alignment horizontal="left" vertical="top" wrapText="1"/>
    </xf>
    <xf numFmtId="49" fontId="4" fillId="3" borderId="2" xfId="0" applyNumberFormat="1" applyFont="1" applyFill="1" applyBorder="1" applyAlignment="1">
      <alignment horizontal="center" vertical="top" wrapText="1"/>
    </xf>
    <xf numFmtId="3" fontId="4" fillId="3" borderId="2" xfId="0" applyNumberFormat="1" applyFont="1" applyFill="1" applyBorder="1" applyAlignment="1">
      <alignment horizontal="center" vertical="center" wrapText="1"/>
    </xf>
    <xf numFmtId="167" fontId="4" fillId="3" borderId="1" xfId="0" applyNumberFormat="1" applyFont="1" applyFill="1" applyBorder="1" applyAlignment="1">
      <alignment horizontal="center" vertical="center" wrapText="1"/>
    </xf>
    <xf numFmtId="0" fontId="4" fillId="3" borderId="0" xfId="0" applyFont="1" applyFill="1" applyAlignment="1">
      <alignment vertical="top" wrapText="1"/>
    </xf>
    <xf numFmtId="0" fontId="4" fillId="3" borderId="2" xfId="0" applyFont="1" applyFill="1" applyBorder="1" applyAlignment="1">
      <alignment vertical="top" wrapText="1"/>
    </xf>
    <xf numFmtId="0" fontId="4" fillId="3" borderId="2" xfId="0" applyFont="1" applyFill="1" applyBorder="1" applyAlignment="1">
      <alignment horizontal="left" wrapText="1"/>
    </xf>
    <xf numFmtId="166" fontId="4" fillId="3" borderId="2" xfId="0" applyNumberFormat="1" applyFont="1" applyFill="1" applyBorder="1" applyAlignment="1">
      <alignment horizontal="center" vertical="center" wrapText="1"/>
    </xf>
    <xf numFmtId="0" fontId="4" fillId="3" borderId="2" xfId="0" applyFont="1" applyFill="1" applyBorder="1" applyAlignment="1">
      <alignment wrapText="1"/>
    </xf>
    <xf numFmtId="0" fontId="4" fillId="3" borderId="1" xfId="3" applyFont="1" applyFill="1" applyBorder="1" applyAlignment="1">
      <alignment horizontal="center" vertical="center" wrapText="1"/>
    </xf>
    <xf numFmtId="0" fontId="4" fillId="3" borderId="2" xfId="3" applyFont="1" applyFill="1" applyBorder="1" applyAlignment="1">
      <alignment horizontal="center" vertical="center" wrapText="1"/>
    </xf>
    <xf numFmtId="11" fontId="4" fillId="3" borderId="2" xfId="0" applyNumberFormat="1" applyFont="1" applyFill="1" applyBorder="1" applyAlignment="1">
      <alignment horizontal="center" vertical="center" wrapText="1"/>
    </xf>
    <xf numFmtId="11" fontId="3" fillId="3" borderId="2" xfId="0" applyNumberFormat="1" applyFont="1" applyFill="1" applyBorder="1" applyAlignment="1">
      <alignment horizontal="center" vertical="center"/>
    </xf>
    <xf numFmtId="0" fontId="3" fillId="3" borderId="2" xfId="0" applyFont="1" applyFill="1" applyBorder="1" applyAlignment="1">
      <alignment horizontal="center" vertical="center"/>
    </xf>
    <xf numFmtId="0" fontId="4" fillId="3" borderId="19" xfId="0" applyFont="1" applyFill="1" applyBorder="1" applyAlignment="1">
      <alignment horizontal="center" vertical="center" wrapText="1"/>
    </xf>
    <xf numFmtId="49" fontId="4" fillId="3" borderId="19" xfId="0" applyNumberFormat="1" applyFont="1" applyFill="1" applyBorder="1" applyAlignment="1">
      <alignment horizontal="center" vertical="center" wrapText="1"/>
    </xf>
    <xf numFmtId="0" fontId="4" fillId="3" borderId="18" xfId="0" applyFont="1" applyFill="1" applyBorder="1" applyAlignment="1">
      <alignment horizontal="center" vertical="center" wrapText="1"/>
    </xf>
    <xf numFmtId="49" fontId="4" fillId="3" borderId="18" xfId="0" applyNumberFormat="1" applyFont="1" applyFill="1" applyBorder="1" applyAlignment="1">
      <alignment horizontal="center" vertical="center" wrapText="1"/>
    </xf>
    <xf numFmtId="0" fontId="4" fillId="3" borderId="18" xfId="0" applyFont="1" applyFill="1" applyBorder="1" applyAlignment="1">
      <alignment horizontal="center" vertical="center"/>
    </xf>
    <xf numFmtId="169" fontId="4" fillId="3" borderId="18" xfId="0" applyNumberFormat="1" applyFont="1" applyFill="1" applyBorder="1" applyAlignment="1">
      <alignment horizontal="center" vertical="center" wrapText="1"/>
    </xf>
    <xf numFmtId="174" fontId="4" fillId="3" borderId="18" xfId="0" applyNumberFormat="1" applyFont="1" applyFill="1" applyBorder="1" applyAlignment="1">
      <alignment horizontal="center" vertical="center"/>
    </xf>
    <xf numFmtId="174" fontId="4" fillId="3" borderId="18" xfId="0" applyNumberFormat="1"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21" xfId="0" applyFont="1" applyFill="1" applyBorder="1" applyAlignment="1">
      <alignment horizontal="center" vertical="center" wrapText="1"/>
    </xf>
    <xf numFmtId="4" fontId="4" fillId="3" borderId="18" xfId="0" applyNumberFormat="1" applyFont="1" applyFill="1" applyBorder="1" applyAlignment="1">
      <alignment horizontal="center" vertical="center" wrapText="1"/>
    </xf>
    <xf numFmtId="0" fontId="4" fillId="3" borderId="18" xfId="0" applyFont="1" applyFill="1" applyBorder="1" applyAlignment="1">
      <alignment vertical="center" wrapText="1"/>
    </xf>
    <xf numFmtId="174" fontId="4" fillId="3" borderId="2" xfId="0" applyNumberFormat="1" applyFont="1" applyFill="1" applyBorder="1" applyAlignment="1">
      <alignment horizontal="center" vertical="center"/>
    </xf>
    <xf numFmtId="0" fontId="51" fillId="3" borderId="2" xfId="0" applyFont="1" applyFill="1" applyBorder="1" applyAlignment="1">
      <alignment horizontal="center" vertical="center" wrapText="1"/>
    </xf>
    <xf numFmtId="0" fontId="42" fillId="3" borderId="2" xfId="0" applyFont="1" applyFill="1" applyBorder="1"/>
    <xf numFmtId="0" fontId="42" fillId="3" borderId="1" xfId="0" applyFont="1" applyFill="1" applyBorder="1" applyAlignment="1">
      <alignment horizontal="center" vertical="top" wrapText="1"/>
    </xf>
    <xf numFmtId="4" fontId="42" fillId="3" borderId="1" xfId="0" applyNumberFormat="1" applyFont="1" applyFill="1" applyBorder="1" applyAlignment="1">
      <alignment horizontal="center" vertical="center"/>
    </xf>
    <xf numFmtId="0" fontId="42" fillId="3" borderId="7" xfId="0" applyFont="1" applyFill="1" applyBorder="1" applyAlignment="1">
      <alignment horizontal="center" vertical="center" wrapText="1"/>
    </xf>
    <xf numFmtId="0" fontId="42" fillId="3" borderId="2" xfId="0" applyFont="1" applyFill="1" applyBorder="1" applyAlignment="1">
      <alignment vertical="center"/>
    </xf>
    <xf numFmtId="17" fontId="42" fillId="3" borderId="1" xfId="0" applyNumberFormat="1" applyFont="1" applyFill="1" applyBorder="1" applyAlignment="1">
      <alignment horizontal="center" vertical="center" wrapText="1"/>
    </xf>
    <xf numFmtId="0" fontId="51" fillId="3" borderId="1" xfId="0" applyFont="1" applyFill="1" applyBorder="1" applyAlignment="1">
      <alignment horizontal="center" vertical="center" wrapText="1"/>
    </xf>
    <xf numFmtId="0" fontId="42" fillId="3" borderId="1" xfId="0" applyFont="1" applyFill="1" applyBorder="1"/>
    <xf numFmtId="2" fontId="42" fillId="3" borderId="2" xfId="0" applyNumberFormat="1" applyFont="1" applyFill="1" applyBorder="1" applyAlignment="1">
      <alignment horizontal="center" vertical="center"/>
    </xf>
    <xf numFmtId="2" fontId="42" fillId="3" borderId="2" xfId="0" applyNumberFormat="1" applyFont="1" applyFill="1" applyBorder="1" applyAlignment="1">
      <alignment horizontal="center" vertical="center" wrapText="1"/>
    </xf>
    <xf numFmtId="0" fontId="51" fillId="3" borderId="2" xfId="0" applyFont="1" applyFill="1" applyBorder="1" applyAlignment="1">
      <alignment horizontal="center" vertical="center"/>
    </xf>
    <xf numFmtId="0" fontId="42" fillId="3" borderId="5" xfId="0" applyFont="1" applyFill="1" applyBorder="1" applyAlignment="1">
      <alignment horizontal="center" vertical="center"/>
    </xf>
    <xf numFmtId="0" fontId="42" fillId="3" borderId="0" xfId="0" applyFont="1" applyFill="1" applyAlignment="1">
      <alignment horizontal="center" vertical="center" wrapText="1"/>
    </xf>
    <xf numFmtId="0" fontId="42" fillId="3" borderId="0" xfId="0" applyFont="1" applyFill="1" applyAlignment="1">
      <alignment horizontal="center" vertical="center"/>
    </xf>
    <xf numFmtId="3" fontId="42" fillId="3" borderId="1" xfId="0" applyNumberFormat="1" applyFont="1" applyFill="1" applyBorder="1" applyAlignment="1">
      <alignment horizontal="center" vertical="center"/>
    </xf>
    <xf numFmtId="4" fontId="42" fillId="3" borderId="1" xfId="0" applyNumberFormat="1" applyFont="1" applyFill="1" applyBorder="1" applyAlignment="1">
      <alignment vertical="center"/>
    </xf>
    <xf numFmtId="3" fontId="42" fillId="3" borderId="2" xfId="0" applyNumberFormat="1" applyFont="1" applyFill="1" applyBorder="1" applyAlignment="1">
      <alignment horizontal="center" vertical="center"/>
    </xf>
    <xf numFmtId="0" fontId="42" fillId="3" borderId="1" xfId="0" applyFont="1" applyFill="1" applyBorder="1" applyAlignment="1">
      <alignment horizontal="center" vertical="top"/>
    </xf>
    <xf numFmtId="0" fontId="42" fillId="3" borderId="2" xfId="0" applyFont="1" applyFill="1" applyBorder="1" applyAlignment="1">
      <alignment horizontal="center" vertical="top" wrapText="1"/>
    </xf>
    <xf numFmtId="0" fontId="42" fillId="3" borderId="2" xfId="0" applyFont="1" applyFill="1" applyBorder="1" applyAlignment="1">
      <alignment vertical="top" wrapText="1"/>
    </xf>
    <xf numFmtId="0" fontId="4" fillId="3" borderId="0" xfId="0" applyFont="1" applyFill="1" applyAlignment="1">
      <alignment horizontal="center" vertical="center" wrapText="1"/>
    </xf>
    <xf numFmtId="0" fontId="42" fillId="3" borderId="1" xfId="0" applyFont="1" applyFill="1" applyBorder="1" applyAlignment="1">
      <alignment vertical="center"/>
    </xf>
    <xf numFmtId="0" fontId="42" fillId="3" borderId="0" xfId="0" applyFont="1" applyFill="1"/>
    <xf numFmtId="0" fontId="51" fillId="3" borderId="0" xfId="0" applyFont="1" applyFill="1" applyAlignment="1">
      <alignment horizontal="center" vertical="center" wrapText="1"/>
    </xf>
    <xf numFmtId="0" fontId="42" fillId="3" borderId="2" xfId="0" applyFont="1" applyFill="1" applyBorder="1" applyAlignment="1">
      <alignment horizontal="left" wrapText="1"/>
    </xf>
    <xf numFmtId="2" fontId="4" fillId="3"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4" fillId="3" borderId="2" xfId="3" applyFont="1" applyFill="1" applyBorder="1" applyAlignment="1">
      <alignment horizontal="center" vertical="center" wrapText="1"/>
    </xf>
    <xf numFmtId="0" fontId="4" fillId="3" borderId="2" xfId="15" applyFont="1" applyFill="1" applyBorder="1" applyAlignment="1">
      <alignment vertical="center" wrapText="1"/>
    </xf>
    <xf numFmtId="0" fontId="65" fillId="3" borderId="2" xfId="0" applyFont="1" applyFill="1" applyBorder="1" applyAlignment="1">
      <alignment horizontal="center" vertical="center"/>
    </xf>
    <xf numFmtId="4" fontId="5" fillId="3" borderId="2" xfId="0" applyNumberFormat="1" applyFont="1" applyFill="1" applyBorder="1" applyAlignment="1">
      <alignment horizontal="center" vertical="center"/>
    </xf>
    <xf numFmtId="0" fontId="65" fillId="3" borderId="2" xfId="0" applyFont="1" applyFill="1" applyBorder="1" applyAlignment="1">
      <alignment horizontal="center" vertical="center" wrapText="1"/>
    </xf>
    <xf numFmtId="2" fontId="4" fillId="3" borderId="1" xfId="0" applyNumberFormat="1" applyFont="1" applyFill="1" applyBorder="1" applyAlignment="1">
      <alignment horizontal="center" vertical="center" wrapText="1"/>
    </xf>
    <xf numFmtId="0" fontId="4" fillId="3" borderId="1" xfId="0" applyFont="1" applyFill="1" applyBorder="1" applyAlignment="1">
      <alignment wrapText="1"/>
    </xf>
    <xf numFmtId="49" fontId="17" fillId="3" borderId="2" xfId="0" applyNumberFormat="1" applyFont="1" applyFill="1" applyBorder="1" applyAlignment="1">
      <alignment horizontal="center" vertical="center" wrapText="1"/>
    </xf>
    <xf numFmtId="3" fontId="17" fillId="3" borderId="2" xfId="0" applyNumberFormat="1" applyFont="1" applyFill="1" applyBorder="1" applyAlignment="1">
      <alignment horizontal="center" vertical="center" wrapText="1"/>
    </xf>
    <xf numFmtId="3" fontId="17" fillId="3" borderId="1" xfId="0" applyNumberFormat="1" applyFont="1" applyFill="1" applyBorder="1" applyAlignment="1">
      <alignment horizontal="center" vertical="center" wrapText="1"/>
    </xf>
    <xf numFmtId="0" fontId="17" fillId="3" borderId="0" xfId="0" applyFont="1" applyFill="1" applyAlignment="1">
      <alignment horizontal="center" vertical="center"/>
    </xf>
    <xf numFmtId="0" fontId="17" fillId="17" borderId="2" xfId="0" applyFont="1" applyFill="1" applyBorder="1" applyAlignment="1">
      <alignment horizontal="center" vertical="center"/>
    </xf>
    <xf numFmtId="49" fontId="17" fillId="17" borderId="2" xfId="0" applyNumberFormat="1" applyFont="1" applyFill="1" applyBorder="1" applyAlignment="1">
      <alignment horizontal="center" vertical="center" wrapText="1"/>
    </xf>
    <xf numFmtId="0" fontId="17" fillId="17" borderId="2" xfId="0" applyFont="1" applyFill="1" applyBorder="1" applyAlignment="1">
      <alignment horizontal="center" vertical="center" wrapText="1"/>
    </xf>
    <xf numFmtId="0" fontId="0" fillId="17" borderId="2" xfId="0" applyFill="1" applyBorder="1" applyAlignment="1">
      <alignment horizontal="center" vertical="center" wrapText="1"/>
    </xf>
    <xf numFmtId="0" fontId="17" fillId="17" borderId="2" xfId="0" applyFont="1" applyFill="1" applyBorder="1" applyAlignment="1">
      <alignment horizontal="left" vertical="center"/>
    </xf>
    <xf numFmtId="4" fontId="17" fillId="17" borderId="2" xfId="0" applyNumberFormat="1" applyFont="1" applyFill="1" applyBorder="1" applyAlignment="1">
      <alignment horizontal="center" vertical="center"/>
    </xf>
    <xf numFmtId="49" fontId="0" fillId="17" borderId="2" xfId="0" applyNumberFormat="1" applyFill="1" applyBorder="1" applyAlignment="1">
      <alignment horizontal="center" vertical="center" wrapText="1"/>
    </xf>
    <xf numFmtId="2" fontId="49" fillId="3" borderId="2" xfId="0" applyNumberFormat="1" applyFont="1" applyFill="1" applyBorder="1" applyAlignment="1">
      <alignment horizontal="center" vertical="center"/>
    </xf>
    <xf numFmtId="49" fontId="49" fillId="3" borderId="5" xfId="0" applyNumberFormat="1" applyFont="1" applyFill="1" applyBorder="1" applyAlignment="1">
      <alignment horizontal="center" vertical="center" wrapText="1"/>
    </xf>
    <xf numFmtId="3" fontId="49" fillId="3" borderId="2" xfId="0" applyNumberFormat="1" applyFont="1" applyFill="1" applyBorder="1" applyAlignment="1">
      <alignment horizontal="center" vertical="center" wrapText="1"/>
    </xf>
    <xf numFmtId="3" fontId="49" fillId="3" borderId="2" xfId="0" applyNumberFormat="1" applyFont="1" applyFill="1" applyBorder="1" applyAlignment="1">
      <alignment horizontal="center" vertical="center"/>
    </xf>
    <xf numFmtId="0" fontId="49" fillId="3" borderId="2" xfId="0" applyFont="1" applyFill="1" applyBorder="1" applyAlignment="1">
      <alignment wrapText="1"/>
    </xf>
    <xf numFmtId="0" fontId="49" fillId="3" borderId="3" xfId="0" applyFont="1" applyFill="1" applyBorder="1" applyAlignment="1">
      <alignment horizontal="left" vertical="center" wrapText="1"/>
    </xf>
    <xf numFmtId="0" fontId="49" fillId="3" borderId="4" xfId="0" applyFont="1" applyFill="1" applyBorder="1" applyAlignment="1">
      <alignment wrapText="1"/>
    </xf>
    <xf numFmtId="0" fontId="49" fillId="3" borderId="1" xfId="0" applyFont="1" applyFill="1" applyBorder="1" applyAlignment="1">
      <alignment horizontal="left" vertical="center" wrapText="1"/>
    </xf>
    <xf numFmtId="4" fontId="49" fillId="3" borderId="4" xfId="0" applyNumberFormat="1" applyFont="1" applyFill="1" applyBorder="1" applyAlignment="1">
      <alignment horizontal="center" vertical="center" wrapText="1"/>
    </xf>
    <xf numFmtId="0" fontId="49" fillId="3" borderId="0" xfId="0" applyFont="1" applyFill="1" applyAlignment="1">
      <alignment horizontal="center" vertical="center"/>
    </xf>
    <xf numFmtId="0" fontId="49" fillId="3" borderId="2" xfId="0" applyFont="1" applyFill="1" applyBorder="1" applyAlignment="1">
      <alignment vertical="center" wrapText="1"/>
    </xf>
    <xf numFmtId="0" fontId="49" fillId="3" borderId="0" xfId="0" applyFont="1" applyFill="1" applyAlignment="1">
      <alignment horizontal="left" vertical="center" wrapText="1"/>
    </xf>
    <xf numFmtId="0" fontId="49" fillId="3" borderId="0" xfId="0" applyFont="1" applyFill="1" applyAlignment="1">
      <alignment horizontal="center" vertical="center" wrapText="1"/>
    </xf>
    <xf numFmtId="0" fontId="50" fillId="3" borderId="1" xfId="0" applyFont="1" applyFill="1" applyBorder="1" applyAlignment="1">
      <alignment horizontal="center" vertical="center" wrapText="1"/>
    </xf>
    <xf numFmtId="0" fontId="54" fillId="3" borderId="1" xfId="0" applyFont="1" applyFill="1" applyBorder="1" applyAlignment="1">
      <alignment horizontal="center" vertical="center"/>
    </xf>
    <xf numFmtId="0" fontId="54" fillId="3" borderId="5" xfId="0" applyFont="1" applyFill="1" applyBorder="1" applyAlignment="1">
      <alignment horizontal="center" vertical="center"/>
    </xf>
    <xf numFmtId="177" fontId="17" fillId="3" borderId="2" xfId="0"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2" fontId="4" fillId="3" borderId="5" xfId="0" applyNumberFormat="1" applyFont="1" applyFill="1" applyBorder="1" applyAlignment="1">
      <alignment horizontal="center" vertical="center"/>
    </xf>
    <xf numFmtId="0" fontId="4" fillId="3" borderId="6" xfId="0" applyFont="1" applyFill="1" applyBorder="1" applyAlignment="1">
      <alignment horizontal="center" vertical="center" wrapText="1"/>
    </xf>
    <xf numFmtId="0" fontId="32" fillId="3" borderId="1" xfId="0" applyFont="1" applyFill="1" applyBorder="1" applyAlignment="1">
      <alignment horizontal="center" vertical="center" wrapText="1"/>
    </xf>
    <xf numFmtId="165" fontId="42" fillId="3" borderId="2" xfId="2" applyFont="1" applyFill="1" applyBorder="1" applyAlignment="1">
      <alignment horizontal="center" vertical="center" wrapText="1"/>
    </xf>
    <xf numFmtId="0" fontId="4" fillId="3" borderId="2" xfId="3" applyFont="1" applyFill="1" applyBorder="1"/>
    <xf numFmtId="17" fontId="4" fillId="3" borderId="2" xfId="3" applyNumberFormat="1" applyFont="1" applyFill="1" applyBorder="1" applyAlignment="1">
      <alignment horizontal="center" vertical="center" wrapText="1"/>
    </xf>
    <xf numFmtId="4" fontId="4" fillId="3" borderId="2" xfId="3" applyNumberFormat="1" applyFont="1" applyFill="1" applyBorder="1" applyAlignment="1">
      <alignment horizontal="center" vertical="center"/>
    </xf>
    <xf numFmtId="3" fontId="42" fillId="3" borderId="2" xfId="0" applyNumberFormat="1" applyFont="1" applyFill="1" applyBorder="1" applyAlignment="1">
      <alignment horizontal="center" vertical="center" wrapText="1"/>
    </xf>
    <xf numFmtId="0" fontId="73" fillId="3" borderId="2" xfId="0" applyFont="1" applyFill="1" applyBorder="1" applyAlignment="1">
      <alignment horizontal="center" vertical="center" wrapText="1"/>
    </xf>
    <xf numFmtId="0" fontId="42" fillId="3" borderId="4" xfId="0" applyFont="1" applyFill="1" applyBorder="1" applyAlignment="1">
      <alignment horizontal="center" vertical="center" wrapText="1"/>
    </xf>
    <xf numFmtId="2" fontId="42" fillId="3" borderId="2" xfId="2" applyNumberFormat="1" applyFont="1" applyFill="1" applyBorder="1" applyAlignment="1">
      <alignment horizontal="center" vertical="center" wrapText="1"/>
    </xf>
    <xf numFmtId="0" fontId="0" fillId="4" borderId="2" xfId="0" applyFill="1" applyBorder="1" applyAlignment="1">
      <alignment horizontal="center"/>
    </xf>
    <xf numFmtId="0" fontId="4" fillId="3" borderId="2" xfId="0" applyFont="1" applyFill="1" applyBorder="1" applyAlignment="1">
      <alignment horizontal="center" vertical="center" wrapText="1"/>
    </xf>
    <xf numFmtId="4" fontId="4" fillId="3" borderId="2" xfId="0" applyNumberFormat="1" applyFont="1" applyFill="1" applyBorder="1" applyAlignment="1">
      <alignment horizontal="center" vertical="center" wrapText="1"/>
    </xf>
    <xf numFmtId="4" fontId="4" fillId="0" borderId="2" xfId="0" applyNumberFormat="1" applyFont="1" applyBorder="1" applyAlignment="1">
      <alignment horizontal="center" vertical="center"/>
    </xf>
    <xf numFmtId="0" fontId="52" fillId="2" borderId="2" xfId="0" applyFont="1" applyFill="1" applyBorder="1" applyAlignment="1">
      <alignment horizontal="center" vertical="center" wrapText="1"/>
    </xf>
    <xf numFmtId="4" fontId="52" fillId="2" borderId="2" xfId="0" applyNumberFormat="1" applyFont="1" applyFill="1" applyBorder="1" applyAlignment="1">
      <alignment horizontal="center" vertical="center" wrapText="1"/>
    </xf>
    <xf numFmtId="0" fontId="52" fillId="2" borderId="2" xfId="0" applyFont="1" applyFill="1" applyBorder="1" applyAlignment="1">
      <alignment horizontal="center" vertical="center"/>
    </xf>
    <xf numFmtId="0" fontId="42" fillId="2" borderId="2" xfId="0" applyFont="1" applyFill="1" applyBorder="1" applyAlignment="1">
      <alignment horizontal="center" vertical="center" wrapText="1"/>
    </xf>
    <xf numFmtId="0" fontId="0" fillId="0" borderId="2" xfId="0" applyBorder="1" applyAlignment="1">
      <alignment horizontal="center"/>
    </xf>
    <xf numFmtId="0" fontId="0" fillId="3" borderId="2" xfId="0" applyFill="1" applyBorder="1" applyAlignment="1">
      <alignment horizontal="center" vertical="center"/>
    </xf>
    <xf numFmtId="0" fontId="4" fillId="3" borderId="2" xfId="0" applyFont="1" applyFill="1" applyBorder="1" applyAlignment="1">
      <alignment horizontal="center" vertical="center" wrapText="1"/>
    </xf>
    <xf numFmtId="0" fontId="49" fillId="3" borderId="2" xfId="0" applyFont="1" applyFill="1" applyBorder="1" applyAlignment="1">
      <alignment horizontal="center" vertical="center" wrapText="1"/>
    </xf>
    <xf numFmtId="0" fontId="49" fillId="3" borderId="2" xfId="0" applyFont="1" applyFill="1" applyBorder="1" applyAlignment="1">
      <alignment horizontal="center" vertical="center"/>
    </xf>
    <xf numFmtId="4" fontId="49" fillId="3" borderId="2" xfId="0" applyNumberFormat="1" applyFont="1" applyFill="1" applyBorder="1" applyAlignment="1">
      <alignment horizontal="center" vertical="center"/>
    </xf>
    <xf numFmtId="0" fontId="49" fillId="3" borderId="2" xfId="15" applyFont="1" applyFill="1" applyBorder="1" applyAlignment="1">
      <alignment horizontal="center" vertical="center" wrapText="1"/>
    </xf>
    <xf numFmtId="0" fontId="54" fillId="3" borderId="2" xfId="0" applyFont="1" applyFill="1" applyBorder="1" applyAlignment="1">
      <alignment horizontal="center" vertical="center" wrapText="1"/>
    </xf>
    <xf numFmtId="4" fontId="54" fillId="3" borderId="2" xfId="0" applyNumberFormat="1" applyFont="1" applyFill="1" applyBorder="1" applyAlignment="1">
      <alignment horizontal="center" vertical="center" wrapText="1"/>
    </xf>
    <xf numFmtId="0" fontId="0" fillId="4" borderId="2" xfId="0" applyFill="1" applyBorder="1" applyAlignment="1">
      <alignment horizontal="center" vertical="center"/>
    </xf>
    <xf numFmtId="0" fontId="5" fillId="3" borderId="2" xfId="0" applyFont="1" applyFill="1" applyBorder="1" applyAlignment="1">
      <alignment horizontal="center" vertical="center" wrapText="1"/>
    </xf>
    <xf numFmtId="0" fontId="0" fillId="0" borderId="2" xfId="0" applyBorder="1" applyAlignment="1">
      <alignment horizontal="center" vertical="center"/>
    </xf>
    <xf numFmtId="0" fontId="51" fillId="3" borderId="5" xfId="0" applyFont="1" applyFill="1" applyBorder="1" applyAlignment="1">
      <alignment horizontal="center" vertical="center" wrapText="1"/>
    </xf>
    <xf numFmtId="4" fontId="42" fillId="3" borderId="5" xfId="0" applyNumberFormat="1" applyFont="1" applyFill="1" applyBorder="1" applyAlignment="1">
      <alignment horizontal="center" vertical="center"/>
    </xf>
    <xf numFmtId="4" fontId="17" fillId="3" borderId="2" xfId="0" applyNumberFormat="1" applyFont="1" applyFill="1" applyBorder="1" applyAlignment="1">
      <alignment horizontal="center" vertical="center"/>
    </xf>
    <xf numFmtId="0" fontId="17" fillId="3" borderId="2" xfId="0" applyFont="1" applyFill="1" applyBorder="1" applyAlignment="1">
      <alignment horizontal="center" vertical="center"/>
    </xf>
    <xf numFmtId="4" fontId="17" fillId="3" borderId="2" xfId="0" applyNumberFormat="1" applyFont="1" applyFill="1" applyBorder="1" applyAlignment="1">
      <alignment horizontal="center" vertical="center" wrapText="1"/>
    </xf>
    <xf numFmtId="0" fontId="0" fillId="7" borderId="2" xfId="0" applyFill="1" applyBorder="1" applyAlignment="1"/>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4" fillId="3" borderId="1" xfId="0" applyFont="1" applyFill="1" applyBorder="1" applyAlignment="1">
      <alignment horizontal="center" vertical="center"/>
    </xf>
    <xf numFmtId="0" fontId="4" fillId="3" borderId="5" xfId="0" applyFont="1" applyFill="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2" fillId="2" borderId="2" xfId="0" applyFont="1" applyFill="1" applyBorder="1" applyAlignment="1">
      <alignment horizontal="center" vertical="center" wrapText="1"/>
    </xf>
    <xf numFmtId="4" fontId="4" fillId="0" borderId="1" xfId="0" applyNumberFormat="1" applyFont="1" applyBorder="1" applyAlignment="1">
      <alignment horizontal="center" vertical="center"/>
    </xf>
    <xf numFmtId="4" fontId="4" fillId="0" borderId="5" xfId="0" applyNumberFormat="1" applyFont="1" applyBorder="1" applyAlignment="1">
      <alignment horizontal="center" vertical="center"/>
    </xf>
    <xf numFmtId="17" fontId="4" fillId="0" borderId="1" xfId="0" applyNumberFormat="1" applyFont="1" applyBorder="1" applyAlignment="1">
      <alignment horizontal="center" vertical="center" wrapText="1"/>
    </xf>
    <xf numFmtId="17" fontId="4" fillId="0" borderId="5" xfId="0" applyNumberFormat="1" applyFont="1" applyBorder="1" applyAlignment="1">
      <alignment horizontal="center" vertical="center" wrapText="1"/>
    </xf>
    <xf numFmtId="0" fontId="2" fillId="2" borderId="3" xfId="0" applyFont="1" applyFill="1" applyBorder="1" applyAlignment="1">
      <alignment horizontal="center" vertical="center" wrapText="1"/>
    </xf>
    <xf numFmtId="0" fontId="0" fillId="0" borderId="4" xfId="0" applyBorder="1" applyAlignment="1">
      <alignment horizontal="center"/>
    </xf>
    <xf numFmtId="4" fontId="2" fillId="2" borderId="2" xfId="0" applyNumberFormat="1" applyFont="1" applyFill="1" applyBorder="1" applyAlignment="1">
      <alignment horizontal="center" vertical="center" wrapText="1"/>
    </xf>
    <xf numFmtId="4" fontId="4" fillId="0" borderId="7" xfId="0" applyNumberFormat="1" applyFont="1" applyBorder="1" applyAlignment="1">
      <alignment horizontal="center" vertical="center"/>
    </xf>
    <xf numFmtId="2" fontId="4" fillId="0" borderId="1" xfId="0" applyNumberFormat="1" applyFont="1" applyBorder="1" applyAlignment="1">
      <alignment horizontal="center" vertical="center"/>
    </xf>
    <xf numFmtId="2" fontId="4" fillId="0" borderId="7" xfId="0" applyNumberFormat="1" applyFont="1" applyBorder="1" applyAlignment="1">
      <alignment horizontal="center" vertical="center"/>
    </xf>
    <xf numFmtId="2" fontId="4" fillId="0" borderId="5" xfId="0" applyNumberFormat="1" applyFont="1" applyBorder="1" applyAlignment="1">
      <alignment horizontal="center" vertical="center"/>
    </xf>
    <xf numFmtId="0" fontId="4" fillId="3" borderId="7"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1"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5" xfId="0" applyFont="1" applyFill="1" applyBorder="1" applyAlignment="1">
      <alignment horizontal="center" vertical="center"/>
    </xf>
    <xf numFmtId="0" fontId="5" fillId="0" borderId="7" xfId="0" applyFont="1" applyBorder="1" applyAlignment="1">
      <alignment horizontal="center" vertical="center"/>
    </xf>
    <xf numFmtId="3" fontId="18" fillId="3" borderId="1" xfId="0" applyNumberFormat="1" applyFont="1" applyFill="1" applyBorder="1" applyAlignment="1">
      <alignment horizontal="center" vertical="center" wrapText="1"/>
    </xf>
    <xf numFmtId="3" fontId="18" fillId="3" borderId="7" xfId="0" applyNumberFormat="1" applyFont="1" applyFill="1" applyBorder="1" applyAlignment="1">
      <alignment horizontal="center" vertical="center" wrapText="1"/>
    </xf>
    <xf numFmtId="3" fontId="18" fillId="3" borderId="5" xfId="0" applyNumberFormat="1" applyFont="1" applyFill="1" applyBorder="1" applyAlignment="1">
      <alignment horizontal="center" vertical="center" wrapText="1"/>
    </xf>
    <xf numFmtId="4" fontId="18" fillId="3" borderId="1" xfId="0" applyNumberFormat="1" applyFont="1" applyFill="1" applyBorder="1" applyAlignment="1">
      <alignment horizontal="center" vertical="center" wrapText="1"/>
    </xf>
    <xf numFmtId="4" fontId="18" fillId="3" borderId="7" xfId="0" applyNumberFormat="1" applyFont="1" applyFill="1" applyBorder="1" applyAlignment="1">
      <alignment horizontal="center" vertical="center" wrapText="1"/>
    </xf>
    <xf numFmtId="4" fontId="18" fillId="3" borderId="5" xfId="0" applyNumberFormat="1" applyFont="1" applyFill="1" applyBorder="1" applyAlignment="1">
      <alignment horizontal="center" vertical="center" wrapText="1"/>
    </xf>
    <xf numFmtId="0" fontId="4" fillId="3" borderId="7" xfId="0" applyFont="1" applyFill="1" applyBorder="1" applyAlignment="1">
      <alignment horizontal="center" vertical="center"/>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3" borderId="1" xfId="0" applyFill="1" applyBorder="1" applyAlignment="1">
      <alignment horizontal="center" vertical="center" wrapText="1"/>
    </xf>
    <xf numFmtId="0" fontId="0" fillId="3" borderId="7" xfId="0" applyFill="1" applyBorder="1" applyAlignment="1">
      <alignment horizontal="center" vertical="center" wrapText="1"/>
    </xf>
    <xf numFmtId="0" fontId="0" fillId="3" borderId="5" xfId="0" applyFill="1" applyBorder="1" applyAlignment="1">
      <alignment horizontal="center" vertical="center" wrapText="1"/>
    </xf>
    <xf numFmtId="0" fontId="0" fillId="3" borderId="5" xfId="0" applyFill="1" applyBorder="1" applyAlignment="1">
      <alignment horizontal="center" vertical="center"/>
    </xf>
    <xf numFmtId="3" fontId="0" fillId="3" borderId="1" xfId="0" applyNumberFormat="1" applyFill="1" applyBorder="1" applyAlignment="1">
      <alignment horizontal="center" vertical="center"/>
    </xf>
    <xf numFmtId="3" fontId="0" fillId="3" borderId="7" xfId="0" applyNumberFormat="1" applyFill="1" applyBorder="1" applyAlignment="1">
      <alignment horizontal="center" vertical="center"/>
    </xf>
    <xf numFmtId="3" fontId="0" fillId="3" borderId="5" xfId="0" applyNumberFormat="1" applyFill="1" applyBorder="1" applyAlignment="1">
      <alignment horizontal="center" vertical="center"/>
    </xf>
    <xf numFmtId="0" fontId="0" fillId="3" borderId="2"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1" xfId="0" applyFill="1" applyBorder="1" applyAlignment="1">
      <alignment horizontal="center" vertical="center" wrapText="1"/>
    </xf>
    <xf numFmtId="2" fontId="0" fillId="3" borderId="1" xfId="0" applyNumberFormat="1" applyFill="1" applyBorder="1" applyAlignment="1">
      <alignment horizontal="center" vertical="center"/>
    </xf>
    <xf numFmtId="2" fontId="0" fillId="3" borderId="7" xfId="0" applyNumberFormat="1" applyFill="1" applyBorder="1" applyAlignment="1">
      <alignment horizontal="center" vertical="center"/>
    </xf>
    <xf numFmtId="2" fontId="0" fillId="3" borderId="5" xfId="0" applyNumberFormat="1" applyFill="1" applyBorder="1" applyAlignment="1">
      <alignment horizontal="center" vertical="center"/>
    </xf>
    <xf numFmtId="17" fontId="0" fillId="3" borderId="1" xfId="0" applyNumberFormat="1" applyFill="1" applyBorder="1" applyAlignment="1">
      <alignment horizontal="center" vertical="center" wrapText="1"/>
    </xf>
    <xf numFmtId="17" fontId="0" fillId="3" borderId="5" xfId="0" applyNumberFormat="1" applyFill="1" applyBorder="1" applyAlignment="1">
      <alignment horizontal="center" vertical="center" wrapText="1"/>
    </xf>
    <xf numFmtId="0" fontId="0" fillId="3" borderId="2" xfId="0" applyFill="1" applyBorder="1" applyAlignment="1">
      <alignment horizontal="center" vertical="center"/>
    </xf>
    <xf numFmtId="4" fontId="0" fillId="3" borderId="1" xfId="0" applyNumberFormat="1" applyFill="1" applyBorder="1" applyAlignment="1">
      <alignment horizontal="center" vertical="center" wrapText="1"/>
    </xf>
    <xf numFmtId="4" fontId="0" fillId="3" borderId="5" xfId="0" applyNumberFormat="1" applyFill="1" applyBorder="1" applyAlignment="1">
      <alignment horizontal="center" vertical="center" wrapText="1"/>
    </xf>
    <xf numFmtId="17" fontId="0" fillId="3" borderId="7" xfId="0" applyNumberFormat="1" applyFill="1" applyBorder="1" applyAlignment="1">
      <alignment horizontal="center" vertical="center" wrapText="1"/>
    </xf>
    <xf numFmtId="4" fontId="4" fillId="3" borderId="1" xfId="0" applyNumberFormat="1" applyFont="1" applyFill="1" applyBorder="1" applyAlignment="1">
      <alignment horizontal="center" vertical="center"/>
    </xf>
    <xf numFmtId="4" fontId="4" fillId="3" borderId="7" xfId="0" applyNumberFormat="1" applyFont="1" applyFill="1" applyBorder="1" applyAlignment="1">
      <alignment horizontal="center" vertical="center"/>
    </xf>
    <xf numFmtId="4" fontId="4" fillId="3" borderId="5" xfId="0" applyNumberFormat="1" applyFont="1" applyFill="1" applyBorder="1" applyAlignment="1">
      <alignment horizontal="center" vertical="center"/>
    </xf>
    <xf numFmtId="3" fontId="4" fillId="3" borderId="1" xfId="0" applyNumberFormat="1" applyFont="1" applyFill="1" applyBorder="1" applyAlignment="1">
      <alignment horizontal="center" vertical="center"/>
    </xf>
    <xf numFmtId="3" fontId="4" fillId="3" borderId="7" xfId="0" applyNumberFormat="1" applyFont="1" applyFill="1" applyBorder="1" applyAlignment="1">
      <alignment horizontal="center" vertical="center"/>
    </xf>
    <xf numFmtId="3" fontId="4" fillId="3" borderId="5" xfId="0" applyNumberFormat="1" applyFont="1" applyFill="1" applyBorder="1" applyAlignment="1">
      <alignment horizontal="center" vertical="center"/>
    </xf>
    <xf numFmtId="0" fontId="0" fillId="4" borderId="1" xfId="0" applyFill="1" applyBorder="1" applyAlignment="1">
      <alignment horizontal="center" vertical="center"/>
    </xf>
    <xf numFmtId="0" fontId="0" fillId="4" borderId="7" xfId="0" applyFill="1" applyBorder="1" applyAlignment="1">
      <alignment horizontal="center" vertical="center"/>
    </xf>
    <xf numFmtId="0" fontId="0" fillId="4" borderId="5" xfId="0" applyFill="1" applyBorder="1" applyAlignment="1">
      <alignment horizontal="center" vertical="center"/>
    </xf>
    <xf numFmtId="0" fontId="0" fillId="4" borderId="2" xfId="0" applyFill="1" applyBorder="1" applyAlignment="1">
      <alignment horizontal="center"/>
    </xf>
    <xf numFmtId="0" fontId="2" fillId="4" borderId="1" xfId="0" applyFont="1" applyFill="1" applyBorder="1" applyAlignment="1">
      <alignment horizontal="center" vertical="center" wrapText="1"/>
    </xf>
    <xf numFmtId="0" fontId="2" fillId="4" borderId="5" xfId="0" applyFont="1" applyFill="1" applyBorder="1" applyAlignment="1">
      <alignment horizontal="center" vertical="center" wrapText="1"/>
    </xf>
    <xf numFmtId="4" fontId="2" fillId="4" borderId="2" xfId="0" applyNumberFormat="1"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4" xfId="0" applyFont="1" applyFill="1" applyBorder="1" applyAlignment="1">
      <alignment horizontal="center"/>
    </xf>
    <xf numFmtId="0" fontId="1" fillId="0" borderId="0" xfId="0" applyFont="1" applyAlignment="1">
      <alignment wrapText="1"/>
    </xf>
    <xf numFmtId="0" fontId="2" fillId="2" borderId="4" xfId="0"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4" fontId="2" fillId="2" borderId="4" xfId="0" applyNumberFormat="1" applyFont="1" applyFill="1" applyBorder="1" applyAlignment="1">
      <alignment horizontal="center" vertical="center" wrapText="1"/>
    </xf>
    <xf numFmtId="0" fontId="4" fillId="3" borderId="1" xfId="0" applyFont="1" applyFill="1" applyBorder="1" applyAlignment="1">
      <alignment horizontal="center"/>
    </xf>
    <xf numFmtId="0" fontId="4" fillId="3" borderId="5" xfId="0" applyFont="1" applyFill="1" applyBorder="1" applyAlignment="1">
      <alignment horizontal="center"/>
    </xf>
    <xf numFmtId="4" fontId="4" fillId="3" borderId="1" xfId="0" applyNumberFormat="1" applyFont="1" applyFill="1" applyBorder="1" applyAlignment="1">
      <alignment horizontal="center" vertical="center" wrapText="1"/>
    </xf>
    <xf numFmtId="4" fontId="4" fillId="3" borderId="5"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 xfId="0" applyFont="1" applyFill="1" applyBorder="1" applyAlignment="1">
      <alignment horizontal="center" vertical="center"/>
    </xf>
    <xf numFmtId="2" fontId="14" fillId="0" borderId="1" xfId="0" applyNumberFormat="1" applyFont="1" applyBorder="1" applyAlignment="1">
      <alignment horizontal="center" vertical="center" wrapText="1"/>
    </xf>
    <xf numFmtId="2" fontId="14" fillId="0" borderId="5" xfId="0" applyNumberFormat="1" applyFont="1" applyBorder="1" applyAlignment="1">
      <alignment horizontal="center" vertical="center" wrapText="1"/>
    </xf>
    <xf numFmtId="0" fontId="14" fillId="0" borderId="1" xfId="0" applyFont="1" applyBorder="1" applyAlignment="1">
      <alignment horizontal="center" vertical="center"/>
    </xf>
    <xf numFmtId="0" fontId="14" fillId="0" borderId="5" xfId="0" applyFont="1" applyBorder="1" applyAlignment="1">
      <alignment horizontal="center" vertical="center"/>
    </xf>
    <xf numFmtId="0" fontId="14" fillId="0" borderId="1" xfId="0" applyFont="1" applyBorder="1" applyAlignment="1">
      <alignment horizontal="center" vertical="center" wrapText="1"/>
    </xf>
    <xf numFmtId="0" fontId="14" fillId="0" borderId="5" xfId="0" applyFont="1" applyBorder="1" applyAlignment="1">
      <alignment horizontal="center" vertical="center" wrapText="1"/>
    </xf>
    <xf numFmtId="49" fontId="14" fillId="0" borderId="1" xfId="0" applyNumberFormat="1" applyFont="1" applyBorder="1" applyAlignment="1">
      <alignment horizontal="center" vertical="center"/>
    </xf>
    <xf numFmtId="49" fontId="14" fillId="0" borderId="5" xfId="0" applyNumberFormat="1" applyFont="1" applyBorder="1" applyAlignment="1">
      <alignment horizontal="center" vertical="center"/>
    </xf>
    <xf numFmtId="0" fontId="14" fillId="0" borderId="2" xfId="0" applyFont="1" applyBorder="1" applyAlignment="1">
      <alignment horizontal="center" vertical="center" wrapText="1"/>
    </xf>
    <xf numFmtId="0" fontId="21" fillId="0" borderId="0" xfId="0" applyFont="1" applyAlignment="1">
      <alignment horizontal="left" wrapText="1"/>
    </xf>
    <xf numFmtId="17" fontId="4" fillId="3" borderId="1" xfId="0" applyNumberFormat="1" applyFont="1" applyFill="1" applyBorder="1" applyAlignment="1">
      <alignment horizontal="center" vertical="center" wrapText="1"/>
    </xf>
    <xf numFmtId="17" fontId="4" fillId="3" borderId="7" xfId="0" applyNumberFormat="1" applyFont="1" applyFill="1" applyBorder="1" applyAlignment="1">
      <alignment horizontal="center" vertical="center" wrapText="1"/>
    </xf>
    <xf numFmtId="4" fontId="4" fillId="3" borderId="7" xfId="0" applyNumberFormat="1" applyFont="1" applyFill="1" applyBorder="1" applyAlignment="1">
      <alignment horizontal="center" vertical="center" wrapText="1"/>
    </xf>
    <xf numFmtId="2" fontId="4" fillId="3" borderId="1" xfId="0" applyNumberFormat="1" applyFont="1" applyFill="1" applyBorder="1" applyAlignment="1">
      <alignment horizontal="center" vertical="center"/>
    </xf>
    <xf numFmtId="2" fontId="4" fillId="3" borderId="7" xfId="0" applyNumberFormat="1" applyFont="1" applyFill="1" applyBorder="1" applyAlignment="1">
      <alignment horizontal="center" vertical="center"/>
    </xf>
    <xf numFmtId="0" fontId="4" fillId="3" borderId="7" xfId="0" applyFont="1" applyFill="1" applyBorder="1" applyAlignment="1">
      <alignment horizontal="center"/>
    </xf>
    <xf numFmtId="17" fontId="4" fillId="3" borderId="2" xfId="0" applyNumberFormat="1" applyFont="1" applyFill="1" applyBorder="1" applyAlignment="1">
      <alignment horizontal="center" vertical="center"/>
    </xf>
    <xf numFmtId="4" fontId="4" fillId="3" borderId="2" xfId="0" applyNumberFormat="1" applyFont="1" applyFill="1" applyBorder="1" applyAlignment="1">
      <alignment horizontal="center" vertical="center"/>
    </xf>
    <xf numFmtId="167" fontId="0" fillId="3" borderId="1" xfId="0" applyNumberFormat="1" applyFill="1" applyBorder="1" applyAlignment="1">
      <alignment horizontal="center" vertical="center" wrapText="1"/>
    </xf>
    <xf numFmtId="167" fontId="0" fillId="3" borderId="5" xfId="0" applyNumberFormat="1"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167" fontId="0" fillId="0" borderId="1" xfId="0" applyNumberFormat="1" applyBorder="1" applyAlignment="1">
      <alignment horizontal="center" vertical="center" wrapText="1"/>
    </xf>
    <xf numFmtId="167" fontId="0" fillId="0" borderId="5" xfId="0" applyNumberFormat="1" applyBorder="1" applyAlignment="1">
      <alignment horizontal="center" vertical="center" wrapText="1"/>
    </xf>
    <xf numFmtId="4" fontId="0" fillId="0" borderId="1" xfId="0" applyNumberFormat="1" applyBorder="1" applyAlignment="1">
      <alignment horizontal="center" vertical="center" wrapText="1"/>
    </xf>
    <xf numFmtId="4" fontId="0" fillId="0" borderId="5" xfId="0" applyNumberFormat="1" applyBorder="1" applyAlignment="1">
      <alignment horizontal="center" vertical="center" wrapText="1"/>
    </xf>
    <xf numFmtId="0" fontId="4" fillId="0" borderId="2" xfId="0" applyFont="1" applyBorder="1" applyAlignment="1">
      <alignment horizontal="center" vertical="center"/>
    </xf>
    <xf numFmtId="0" fontId="0" fillId="4" borderId="4" xfId="0" applyFill="1" applyBorder="1" applyAlignment="1">
      <alignment horizontal="center"/>
    </xf>
    <xf numFmtId="0" fontId="0" fillId="4" borderId="3" xfId="0" applyFill="1" applyBorder="1" applyAlignment="1">
      <alignment horizontal="center"/>
    </xf>
    <xf numFmtId="0" fontId="0" fillId="4" borderId="6" xfId="0" applyFill="1" applyBorder="1" applyAlignment="1">
      <alignment horizontal="center"/>
    </xf>
    <xf numFmtId="0" fontId="4" fillId="3" borderId="5" xfId="0" applyFont="1" applyFill="1" applyBorder="1"/>
    <xf numFmtId="0" fontId="4" fillId="3" borderId="2" xfId="0" applyFont="1" applyFill="1" applyBorder="1"/>
    <xf numFmtId="4" fontId="4" fillId="3" borderId="2" xfId="0" applyNumberFormat="1" applyFont="1" applyFill="1" applyBorder="1" applyAlignment="1">
      <alignment horizontal="center" vertical="center" wrapText="1"/>
    </xf>
    <xf numFmtId="0" fontId="4" fillId="3" borderId="7" xfId="0" applyFont="1" applyFill="1" applyBorder="1"/>
    <xf numFmtId="0" fontId="14" fillId="3" borderId="1" xfId="0" applyFont="1" applyFill="1" applyBorder="1" applyAlignment="1">
      <alignment horizontal="center" vertical="center" wrapText="1"/>
    </xf>
    <xf numFmtId="0" fontId="14" fillId="3" borderId="7" xfId="0" applyFont="1" applyFill="1" applyBorder="1" applyAlignment="1">
      <alignment horizontal="center" vertical="center" wrapText="1"/>
    </xf>
    <xf numFmtId="4" fontId="14" fillId="3" borderId="1" xfId="0" applyNumberFormat="1" applyFont="1" applyFill="1" applyBorder="1" applyAlignment="1">
      <alignment horizontal="center" vertical="center" wrapText="1"/>
    </xf>
    <xf numFmtId="4" fontId="14" fillId="3" borderId="7" xfId="0" applyNumberFormat="1" applyFont="1" applyFill="1" applyBorder="1" applyAlignment="1">
      <alignment horizontal="center" vertical="center" wrapText="1"/>
    </xf>
    <xf numFmtId="0" fontId="14" fillId="3" borderId="2" xfId="0" applyFont="1" applyFill="1" applyBorder="1" applyAlignment="1">
      <alignment horizontal="center" vertical="center" wrapText="1"/>
    </xf>
    <xf numFmtId="4" fontId="14" fillId="3" borderId="2" xfId="0" applyNumberFormat="1" applyFont="1" applyFill="1" applyBorder="1" applyAlignment="1">
      <alignment horizontal="center" vertical="center" wrapText="1"/>
    </xf>
    <xf numFmtId="4" fontId="14" fillId="3" borderId="2" xfId="0" applyNumberFormat="1" applyFont="1" applyFill="1" applyBorder="1" applyAlignment="1">
      <alignment horizontal="center" vertical="center"/>
    </xf>
    <xf numFmtId="0" fontId="14" fillId="3" borderId="5" xfId="0" applyFont="1" applyFill="1" applyBorder="1" applyAlignment="1">
      <alignment horizontal="center" vertical="center" wrapText="1"/>
    </xf>
    <xf numFmtId="17" fontId="14" fillId="3" borderId="2" xfId="0" applyNumberFormat="1" applyFont="1" applyFill="1" applyBorder="1" applyAlignment="1">
      <alignment horizontal="center" vertical="center" wrapText="1"/>
    </xf>
    <xf numFmtId="49" fontId="14" fillId="3" borderId="2" xfId="0" applyNumberFormat="1" applyFont="1" applyFill="1" applyBorder="1" applyAlignment="1">
      <alignment horizontal="center" vertical="center"/>
    </xf>
    <xf numFmtId="0" fontId="14" fillId="3" borderId="2" xfId="0" applyFont="1" applyFill="1" applyBorder="1" applyAlignment="1">
      <alignment horizontal="center" vertical="center"/>
    </xf>
    <xf numFmtId="0" fontId="14" fillId="3" borderId="1" xfId="0" applyFont="1" applyFill="1" applyBorder="1" applyAlignment="1">
      <alignment horizontal="center" vertical="center"/>
    </xf>
    <xf numFmtId="0" fontId="14" fillId="3" borderId="5" xfId="0" applyFont="1" applyFill="1" applyBorder="1" applyAlignment="1">
      <alignment horizontal="center" vertical="center"/>
    </xf>
    <xf numFmtId="4" fontId="14" fillId="3" borderId="1" xfId="0" applyNumberFormat="1" applyFont="1" applyFill="1" applyBorder="1" applyAlignment="1">
      <alignment horizontal="center" vertical="center"/>
    </xf>
    <xf numFmtId="4" fontId="14" fillId="3" borderId="5" xfId="0" applyNumberFormat="1" applyFont="1" applyFill="1" applyBorder="1" applyAlignment="1">
      <alignment horizontal="center" vertical="center"/>
    </xf>
    <xf numFmtId="0" fontId="14" fillId="3" borderId="1" xfId="0" applyFont="1" applyFill="1" applyBorder="1" applyAlignment="1">
      <alignment horizontal="left" vertical="center" wrapText="1"/>
    </xf>
    <xf numFmtId="0" fontId="14" fillId="3" borderId="5" xfId="0" applyFont="1" applyFill="1" applyBorder="1" applyAlignment="1">
      <alignment horizontal="left" vertical="center" wrapText="1"/>
    </xf>
    <xf numFmtId="17" fontId="14" fillId="3" borderId="1" xfId="0" applyNumberFormat="1" applyFont="1" applyFill="1" applyBorder="1" applyAlignment="1">
      <alignment horizontal="center" vertical="center" wrapText="1"/>
    </xf>
    <xf numFmtId="17" fontId="14" fillId="3" borderId="5" xfId="0" applyNumberFormat="1"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25" fillId="0" borderId="0" xfId="0" applyFont="1" applyAlignment="1">
      <alignment horizontal="left"/>
    </xf>
    <xf numFmtId="0" fontId="26" fillId="0" borderId="12" xfId="0" applyFont="1" applyBorder="1" applyAlignment="1">
      <alignment horizontal="right"/>
    </xf>
    <xf numFmtId="0" fontId="27" fillId="2" borderId="1" xfId="0" applyFont="1" applyFill="1" applyBorder="1" applyAlignment="1">
      <alignment horizontal="center" vertical="center"/>
    </xf>
    <xf numFmtId="0" fontId="27" fillId="2" borderId="5" xfId="0" applyFont="1" applyFill="1" applyBorder="1" applyAlignment="1">
      <alignment horizontal="center" vertical="center"/>
    </xf>
    <xf numFmtId="0" fontId="28" fillId="2" borderId="1"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9" fillId="0" borderId="4" xfId="0" applyFont="1" applyBorder="1" applyAlignment="1">
      <alignment horizontal="center"/>
    </xf>
    <xf numFmtId="4" fontId="27" fillId="2" borderId="2" xfId="0" applyNumberFormat="1" applyFont="1" applyFill="1" applyBorder="1" applyAlignment="1">
      <alignment horizontal="center" vertical="center" wrapText="1"/>
    </xf>
    <xf numFmtId="0" fontId="14" fillId="3" borderId="7" xfId="0" applyFont="1" applyFill="1" applyBorder="1" applyAlignment="1">
      <alignment horizontal="center" vertical="center"/>
    </xf>
    <xf numFmtId="49" fontId="14" fillId="3" borderId="1" xfId="0" applyNumberFormat="1" applyFont="1" applyFill="1" applyBorder="1" applyAlignment="1">
      <alignment horizontal="center" vertical="center"/>
    </xf>
    <xf numFmtId="49" fontId="14" fillId="3" borderId="5" xfId="0" applyNumberFormat="1" applyFont="1" applyFill="1" applyBorder="1" applyAlignment="1">
      <alignment horizontal="center" vertical="center"/>
    </xf>
    <xf numFmtId="0" fontId="0" fillId="7" borderId="3" xfId="0" applyFill="1" applyBorder="1" applyAlignment="1">
      <alignment horizontal="left" vertical="center" wrapText="1"/>
    </xf>
    <xf numFmtId="0" fontId="0" fillId="7" borderId="6" xfId="0" applyFill="1" applyBorder="1" applyAlignment="1">
      <alignment horizontal="left" vertical="center" wrapText="1"/>
    </xf>
    <xf numFmtId="0" fontId="0" fillId="7" borderId="4" xfId="0" applyFill="1" applyBorder="1" applyAlignment="1">
      <alignment horizontal="left" vertical="center" wrapText="1"/>
    </xf>
    <xf numFmtId="0" fontId="0" fillId="0" borderId="12" xfId="0" applyBorder="1" applyAlignment="1">
      <alignment horizontal="right"/>
    </xf>
    <xf numFmtId="0" fontId="28" fillId="2" borderId="1" xfId="0" applyFont="1" applyFill="1" applyBorder="1" applyAlignment="1">
      <alignment horizontal="center" vertical="center"/>
    </xf>
    <xf numFmtId="0" fontId="28" fillId="2" borderId="5" xfId="0" applyFont="1" applyFill="1" applyBorder="1" applyAlignment="1">
      <alignment horizontal="center" vertical="center"/>
    </xf>
    <xf numFmtId="0" fontId="27" fillId="2" borderId="2" xfId="0" applyFont="1" applyFill="1" applyBorder="1" applyAlignment="1">
      <alignment horizontal="center" vertical="center" wrapText="1"/>
    </xf>
    <xf numFmtId="0" fontId="0" fillId="10" borderId="2" xfId="0" applyFill="1" applyBorder="1" applyAlignment="1">
      <alignment horizontal="center" vertical="center" wrapText="1"/>
    </xf>
    <xf numFmtId="0" fontId="0" fillId="10" borderId="2" xfId="0" applyFill="1" applyBorder="1" applyAlignment="1">
      <alignment horizontal="center" vertical="center"/>
    </xf>
    <xf numFmtId="4" fontId="0" fillId="10" borderId="2" xfId="0" applyNumberForma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7" borderId="1" xfId="0" applyFont="1" applyFill="1" applyBorder="1" applyAlignment="1">
      <alignment horizontal="center" vertical="center"/>
    </xf>
    <xf numFmtId="0" fontId="4" fillId="7" borderId="5" xfId="0" applyFont="1" applyFill="1" applyBorder="1" applyAlignment="1">
      <alignment horizontal="center" vertical="center"/>
    </xf>
    <xf numFmtId="49" fontId="4" fillId="3" borderId="1" xfId="0" applyNumberFormat="1" applyFont="1" applyFill="1" applyBorder="1" applyAlignment="1">
      <alignment horizontal="center" vertical="center"/>
    </xf>
    <xf numFmtId="49" fontId="4" fillId="3" borderId="5" xfId="0" applyNumberFormat="1" applyFont="1" applyFill="1" applyBorder="1" applyAlignment="1">
      <alignment horizontal="center" vertical="center"/>
    </xf>
    <xf numFmtId="0" fontId="4" fillId="3" borderId="1"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7" borderId="7" xfId="0" applyFont="1" applyFill="1" applyBorder="1" applyAlignment="1">
      <alignment horizontal="center" vertical="center" wrapText="1"/>
    </xf>
    <xf numFmtId="0" fontId="4" fillId="7" borderId="7" xfId="0" applyFont="1" applyFill="1" applyBorder="1" applyAlignment="1">
      <alignment horizontal="center" vertical="center"/>
    </xf>
    <xf numFmtId="49" fontId="4" fillId="3" borderId="7" xfId="0" applyNumberFormat="1" applyFont="1" applyFill="1" applyBorder="1" applyAlignment="1">
      <alignment horizontal="center" vertical="center"/>
    </xf>
    <xf numFmtId="0" fontId="4" fillId="3" borderId="1"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5" xfId="0" applyFont="1" applyFill="1" applyBorder="1" applyAlignment="1">
      <alignment horizontal="left" vertical="top" wrapText="1"/>
    </xf>
    <xf numFmtId="4" fontId="17" fillId="3" borderId="1" xfId="0" applyNumberFormat="1" applyFont="1" applyFill="1" applyBorder="1" applyAlignment="1">
      <alignment horizontal="center" vertical="center" wrapText="1"/>
    </xf>
    <xf numFmtId="4" fontId="17" fillId="3" borderId="5"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49" fontId="4" fillId="3" borderId="2" xfId="0" applyNumberFormat="1" applyFont="1" applyFill="1" applyBorder="1" applyAlignment="1">
      <alignment horizontal="center" vertical="center"/>
    </xf>
    <xf numFmtId="17" fontId="4" fillId="3" borderId="5" xfId="0"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4" fillId="3" borderId="2" xfId="0" applyFont="1" applyFill="1" applyBorder="1" applyAlignment="1">
      <alignment vertical="center" wrapText="1"/>
    </xf>
    <xf numFmtId="49" fontId="4" fillId="3" borderId="1" xfId="0" applyNumberFormat="1" applyFont="1" applyFill="1" applyBorder="1" applyAlignment="1">
      <alignment horizontal="center" vertical="center" wrapText="1"/>
    </xf>
    <xf numFmtId="49" fontId="4" fillId="3" borderId="7" xfId="0" applyNumberFormat="1" applyFont="1" applyFill="1" applyBorder="1" applyAlignment="1">
      <alignment horizontal="center" vertical="center" wrapText="1"/>
    </xf>
    <xf numFmtId="49" fontId="4" fillId="3" borderId="5" xfId="0" applyNumberFormat="1" applyFont="1" applyFill="1" applyBorder="1" applyAlignment="1">
      <alignment horizontal="center" vertical="center" wrapText="1"/>
    </xf>
    <xf numFmtId="0" fontId="17" fillId="3" borderId="7" xfId="0" applyFont="1" applyFill="1" applyBorder="1" applyAlignment="1">
      <alignment horizontal="center" vertical="center" wrapText="1"/>
    </xf>
    <xf numFmtId="4" fontId="17" fillId="3" borderId="7"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8" borderId="2" xfId="0" applyFont="1" applyFill="1" applyBorder="1" applyAlignment="1">
      <alignment horizontal="center" vertical="center"/>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0" fillId="3" borderId="0" xfId="0" applyFill="1" applyAlignment="1">
      <alignment wrapText="1"/>
    </xf>
    <xf numFmtId="0" fontId="4" fillId="3" borderId="2" xfId="0" applyFont="1" applyFill="1" applyBorder="1" applyAlignment="1">
      <alignment vertical="center"/>
    </xf>
    <xf numFmtId="17" fontId="4" fillId="3" borderId="2" xfId="0" applyNumberFormat="1" applyFont="1" applyFill="1" applyBorder="1" applyAlignment="1">
      <alignment horizontal="center" vertical="center" wrapText="1"/>
    </xf>
    <xf numFmtId="0" fontId="4" fillId="3" borderId="8" xfId="0" applyFont="1" applyFill="1" applyBorder="1" applyAlignment="1">
      <alignment vertical="center"/>
    </xf>
    <xf numFmtId="0" fontId="4" fillId="3" borderId="9" xfId="0" applyFont="1" applyFill="1" applyBorder="1" applyAlignment="1">
      <alignment horizontal="center" vertical="center" wrapText="1"/>
    </xf>
    <xf numFmtId="0" fontId="4" fillId="3" borderId="11" xfId="0" applyFont="1" applyFill="1" applyBorder="1" applyAlignment="1">
      <alignment vertical="center"/>
    </xf>
    <xf numFmtId="0" fontId="4" fillId="0" borderId="2" xfId="0" applyFont="1" applyBorder="1" applyAlignment="1">
      <alignment vertical="center"/>
    </xf>
    <xf numFmtId="17" fontId="4" fillId="0" borderId="2" xfId="0" applyNumberFormat="1" applyFont="1" applyBorder="1" applyAlignment="1">
      <alignment horizontal="center" vertical="center" wrapText="1"/>
    </xf>
    <xf numFmtId="4" fontId="4" fillId="0" borderId="2" xfId="0" applyNumberFormat="1" applyFont="1" applyBorder="1" applyAlignment="1">
      <alignment horizontal="center" vertical="center"/>
    </xf>
    <xf numFmtId="0" fontId="52" fillId="2" borderId="2" xfId="0" applyFont="1" applyFill="1" applyBorder="1" applyAlignment="1">
      <alignment horizontal="center" vertical="center" wrapText="1"/>
    </xf>
    <xf numFmtId="4" fontId="52" fillId="2" borderId="2" xfId="0" applyNumberFormat="1" applyFont="1" applyFill="1" applyBorder="1" applyAlignment="1">
      <alignment horizontal="center" vertical="center" wrapText="1"/>
    </xf>
    <xf numFmtId="0" fontId="52" fillId="2" borderId="2" xfId="0" applyFont="1" applyFill="1" applyBorder="1" applyAlignment="1">
      <alignment horizontal="center" vertical="center"/>
    </xf>
    <xf numFmtId="0" fontId="42" fillId="2" borderId="2" xfId="0" applyFont="1" applyFill="1" applyBorder="1" applyAlignment="1">
      <alignment horizontal="center" vertical="center" wrapText="1"/>
    </xf>
    <xf numFmtId="0" fontId="42" fillId="0" borderId="2" xfId="0" applyFont="1" applyBorder="1" applyAlignment="1">
      <alignment horizontal="center" vertical="center"/>
    </xf>
    <xf numFmtId="0" fontId="49" fillId="3" borderId="2" xfId="0" applyFont="1" applyFill="1" applyBorder="1" applyAlignment="1">
      <alignment horizontal="center" vertical="center"/>
    </xf>
    <xf numFmtId="0" fontId="49" fillId="3" borderId="2" xfId="0" applyFont="1" applyFill="1" applyBorder="1" applyAlignment="1">
      <alignment horizontal="center" vertical="center" wrapText="1"/>
    </xf>
    <xf numFmtId="0" fontId="50" fillId="3" borderId="2" xfId="0" applyFont="1" applyFill="1" applyBorder="1" applyAlignment="1">
      <alignment horizontal="center" vertical="center" wrapText="1"/>
    </xf>
    <xf numFmtId="0" fontId="48" fillId="3" borderId="2" xfId="0" applyFont="1" applyFill="1" applyBorder="1" applyAlignment="1">
      <alignment horizontal="center" vertical="center"/>
    </xf>
    <xf numFmtId="0" fontId="0" fillId="0" borderId="14" xfId="0" applyBorder="1" applyAlignment="1">
      <alignment horizontal="center" vertical="center" wrapText="1"/>
    </xf>
    <xf numFmtId="0" fontId="0" fillId="0" borderId="0" xfId="0" applyAlignment="1">
      <alignment horizontal="center" vertical="center" wrapText="1"/>
    </xf>
    <xf numFmtId="4" fontId="49" fillId="3" borderId="1" xfId="0" applyNumberFormat="1" applyFont="1" applyFill="1" applyBorder="1" applyAlignment="1">
      <alignment horizontal="center" vertical="center"/>
    </xf>
    <xf numFmtId="4" fontId="49" fillId="3" borderId="7" xfId="0" applyNumberFormat="1" applyFont="1" applyFill="1" applyBorder="1" applyAlignment="1">
      <alignment horizontal="center" vertical="center"/>
    </xf>
    <xf numFmtId="0" fontId="49" fillId="3" borderId="7" xfId="0" applyFont="1" applyFill="1" applyBorder="1" applyAlignment="1">
      <alignment horizontal="center" vertical="center"/>
    </xf>
    <xf numFmtId="0" fontId="49" fillId="3" borderId="5" xfId="0" applyFont="1" applyFill="1" applyBorder="1" applyAlignment="1">
      <alignment horizontal="center" vertical="center"/>
    </xf>
    <xf numFmtId="0" fontId="49" fillId="3" borderId="1" xfId="0" applyFont="1" applyFill="1" applyBorder="1" applyAlignment="1">
      <alignment horizontal="center" vertical="center" wrapText="1"/>
    </xf>
    <xf numFmtId="0" fontId="49" fillId="3" borderId="7" xfId="0" applyFont="1" applyFill="1" applyBorder="1" applyAlignment="1">
      <alignment horizontal="center" vertical="center" wrapText="1"/>
    </xf>
    <xf numFmtId="0" fontId="49" fillId="3" borderId="5" xfId="0" applyFont="1" applyFill="1" applyBorder="1" applyAlignment="1">
      <alignment horizontal="center" vertical="center" wrapText="1"/>
    </xf>
    <xf numFmtId="17" fontId="49" fillId="3" borderId="1" xfId="0" applyNumberFormat="1" applyFont="1" applyFill="1" applyBorder="1" applyAlignment="1">
      <alignment horizontal="center" vertical="center" wrapText="1"/>
    </xf>
    <xf numFmtId="17" fontId="49" fillId="3" borderId="7" xfId="0" applyNumberFormat="1" applyFont="1" applyFill="1" applyBorder="1" applyAlignment="1">
      <alignment horizontal="center" vertical="center" wrapText="1"/>
    </xf>
    <xf numFmtId="17" fontId="49" fillId="3" borderId="5" xfId="0" applyNumberFormat="1" applyFont="1" applyFill="1" applyBorder="1" applyAlignment="1">
      <alignment horizontal="center" vertical="center" wrapText="1"/>
    </xf>
    <xf numFmtId="0" fontId="48" fillId="3" borderId="1" xfId="0" applyFont="1" applyFill="1" applyBorder="1" applyAlignment="1">
      <alignment horizontal="center" vertical="center" wrapText="1"/>
    </xf>
    <xf numFmtId="0" fontId="48" fillId="3" borderId="7" xfId="0" applyFont="1" applyFill="1" applyBorder="1" applyAlignment="1">
      <alignment horizontal="center" vertical="center" wrapText="1"/>
    </xf>
    <xf numFmtId="0" fontId="48" fillId="3" borderId="5" xfId="0" applyFont="1" applyFill="1" applyBorder="1" applyAlignment="1">
      <alignment horizontal="center" vertical="center" wrapText="1"/>
    </xf>
    <xf numFmtId="4" fontId="49" fillId="3" borderId="1" xfId="0" applyNumberFormat="1" applyFont="1" applyFill="1" applyBorder="1" applyAlignment="1">
      <alignment horizontal="center" vertical="center" wrapText="1"/>
    </xf>
    <xf numFmtId="4" fontId="49" fillId="3" borderId="5" xfId="0" applyNumberFormat="1" applyFont="1" applyFill="1" applyBorder="1" applyAlignment="1">
      <alignment horizontal="center" vertical="center" wrapText="1"/>
    </xf>
    <xf numFmtId="4" fontId="49" fillId="3" borderId="2" xfId="0" applyNumberFormat="1" applyFont="1" applyFill="1" applyBorder="1" applyAlignment="1">
      <alignment horizontal="center" vertical="center" wrapText="1"/>
    </xf>
    <xf numFmtId="0" fontId="49" fillId="3" borderId="1" xfId="0" applyFont="1" applyFill="1" applyBorder="1" applyAlignment="1">
      <alignment horizontal="center" vertical="center"/>
    </xf>
    <xf numFmtId="17" fontId="49" fillId="3" borderId="2" xfId="0" applyNumberFormat="1" applyFont="1" applyFill="1" applyBorder="1" applyAlignment="1">
      <alignment horizontal="center" vertical="center" wrapText="1"/>
    </xf>
    <xf numFmtId="4" fontId="49" fillId="3" borderId="7" xfId="0" applyNumberFormat="1" applyFont="1" applyFill="1" applyBorder="1" applyAlignment="1">
      <alignment horizontal="center" vertical="center" wrapText="1"/>
    </xf>
    <xf numFmtId="16" fontId="49" fillId="3" borderId="2" xfId="0" quotePrefix="1" applyNumberFormat="1" applyFont="1" applyFill="1" applyBorder="1" applyAlignment="1">
      <alignment horizontal="center" vertical="center"/>
    </xf>
    <xf numFmtId="16" fontId="49" fillId="3" borderId="2" xfId="0" applyNumberFormat="1" applyFont="1" applyFill="1" applyBorder="1" applyAlignment="1">
      <alignment horizontal="center" vertical="center"/>
    </xf>
    <xf numFmtId="0" fontId="49" fillId="3" borderId="2" xfId="0" applyFont="1" applyFill="1" applyBorder="1" applyAlignment="1">
      <alignment horizontal="center"/>
    </xf>
    <xf numFmtId="4" fontId="49" fillId="3" borderId="2" xfId="0" applyNumberFormat="1" applyFont="1" applyFill="1" applyBorder="1" applyAlignment="1">
      <alignment horizontal="center" vertical="center"/>
    </xf>
    <xf numFmtId="0" fontId="49" fillId="3" borderId="2" xfId="0" applyFont="1" applyFill="1" applyBorder="1"/>
    <xf numFmtId="49" fontId="49" fillId="3" borderId="2" xfId="0" applyNumberFormat="1" applyFont="1" applyFill="1" applyBorder="1" applyAlignment="1">
      <alignment horizontal="center" vertical="center" wrapText="1"/>
    </xf>
    <xf numFmtId="4" fontId="74" fillId="3" borderId="2" xfId="0" applyNumberFormat="1" applyFont="1" applyFill="1" applyBorder="1" applyAlignment="1">
      <alignment horizontal="center" vertical="center"/>
    </xf>
    <xf numFmtId="4" fontId="49" fillId="3" borderId="5" xfId="0" applyNumberFormat="1" applyFont="1" applyFill="1" applyBorder="1" applyAlignment="1">
      <alignment horizontal="center" vertical="center"/>
    </xf>
    <xf numFmtId="43" fontId="49" fillId="3" borderId="2" xfId="13" applyFont="1" applyFill="1" applyBorder="1" applyAlignment="1">
      <alignment horizontal="right" vertical="center" wrapText="1"/>
    </xf>
    <xf numFmtId="43" fontId="49" fillId="3" borderId="2" xfId="13" applyFont="1" applyFill="1" applyBorder="1" applyAlignment="1">
      <alignment vertical="center" wrapText="1"/>
    </xf>
    <xf numFmtId="0" fontId="4" fillId="0" borderId="14" xfId="0" applyFont="1" applyBorder="1" applyAlignment="1">
      <alignment horizontal="center" wrapText="1"/>
    </xf>
    <xf numFmtId="0" fontId="4" fillId="0" borderId="0" xfId="0" applyFont="1" applyAlignment="1">
      <alignment horizontal="center" wrapText="1"/>
    </xf>
    <xf numFmtId="43" fontId="49" fillId="3" borderId="2" xfId="13" applyFont="1" applyFill="1" applyBorder="1" applyAlignment="1">
      <alignment horizontal="center" vertical="center"/>
    </xf>
    <xf numFmtId="0" fontId="49" fillId="3" borderId="2" xfId="14" applyFont="1" applyFill="1" applyBorder="1" applyAlignment="1">
      <alignment horizontal="center" vertical="center" wrapText="1"/>
    </xf>
    <xf numFmtId="0" fontId="49" fillId="3" borderId="1" xfId="14" applyFont="1" applyFill="1" applyBorder="1" applyAlignment="1">
      <alignment horizontal="center" vertical="center" wrapText="1"/>
    </xf>
    <xf numFmtId="0" fontId="49" fillId="3" borderId="7" xfId="14" applyFont="1" applyFill="1" applyBorder="1" applyAlignment="1">
      <alignment horizontal="center" vertical="center" wrapText="1"/>
    </xf>
    <xf numFmtId="0" fontId="49" fillId="3" borderId="5" xfId="14" applyFont="1" applyFill="1" applyBorder="1" applyAlignment="1">
      <alignment horizontal="center" vertical="center" wrapText="1"/>
    </xf>
    <xf numFmtId="0" fontId="49" fillId="3" borderId="2" xfId="15" applyFont="1" applyFill="1" applyBorder="1" applyAlignment="1">
      <alignment horizontal="center" vertical="center" wrapText="1"/>
    </xf>
    <xf numFmtId="0" fontId="49" fillId="3" borderId="1" xfId="15" applyFont="1" applyFill="1" applyBorder="1" applyAlignment="1">
      <alignment horizontal="center" vertical="center" wrapText="1"/>
    </xf>
    <xf numFmtId="0" fontId="49" fillId="3" borderId="7" xfId="15" applyFont="1" applyFill="1" applyBorder="1" applyAlignment="1">
      <alignment horizontal="center" vertical="center" wrapText="1"/>
    </xf>
    <xf numFmtId="0" fontId="49" fillId="3" borderId="5" xfId="15"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4" xfId="0" applyFont="1" applyFill="1" applyBorder="1" applyAlignment="1">
      <alignment horizontal="center" vertical="center" wrapText="1"/>
    </xf>
    <xf numFmtId="4" fontId="18" fillId="2" borderId="3" xfId="0" applyNumberFormat="1" applyFont="1" applyFill="1" applyBorder="1" applyAlignment="1">
      <alignment horizontal="center" vertical="center" wrapText="1"/>
    </xf>
    <xf numFmtId="4" fontId="18" fillId="2" borderId="4" xfId="0" applyNumberFormat="1" applyFont="1" applyFill="1" applyBorder="1" applyAlignment="1">
      <alignment horizontal="center" vertical="center" wrapText="1"/>
    </xf>
    <xf numFmtId="0" fontId="18" fillId="2" borderId="1"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0" fillId="4" borderId="2" xfId="0" applyFill="1" applyBorder="1" applyAlignment="1">
      <alignment horizontal="center" vertical="center"/>
    </xf>
    <xf numFmtId="4" fontId="7" fillId="4" borderId="2" xfId="0" applyNumberFormat="1" applyFont="1" applyFill="1" applyBorder="1" applyAlignment="1">
      <alignment horizontal="center" vertical="center" wrapText="1"/>
    </xf>
    <xf numFmtId="0" fontId="49" fillId="3" borderId="1" xfId="17" applyFont="1" applyFill="1" applyBorder="1" applyAlignment="1">
      <alignment horizontal="center" vertical="center" wrapText="1"/>
    </xf>
    <xf numFmtId="0" fontId="49" fillId="3" borderId="7" xfId="17" applyFont="1" applyFill="1" applyBorder="1" applyAlignment="1">
      <alignment horizontal="center" vertical="center" wrapText="1"/>
    </xf>
    <xf numFmtId="0" fontId="49" fillId="3" borderId="5" xfId="17" applyFont="1" applyFill="1" applyBorder="1" applyAlignment="1">
      <alignment horizontal="center" vertical="center" wrapText="1"/>
    </xf>
    <xf numFmtId="4" fontId="49" fillId="3" borderId="1" xfId="17" applyNumberFormat="1" applyFont="1" applyFill="1" applyBorder="1" applyAlignment="1">
      <alignment horizontal="center" vertical="center" wrapText="1"/>
    </xf>
    <xf numFmtId="4" fontId="49" fillId="3" borderId="7" xfId="17" applyNumberFormat="1" applyFont="1" applyFill="1" applyBorder="1" applyAlignment="1">
      <alignment horizontal="center" vertical="center" wrapText="1"/>
    </xf>
    <xf numFmtId="4" fontId="49" fillId="3" borderId="5" xfId="17" applyNumberFormat="1" applyFont="1" applyFill="1" applyBorder="1" applyAlignment="1">
      <alignment horizontal="center" vertical="center" wrapText="1"/>
    </xf>
    <xf numFmtId="0" fontId="49" fillId="3" borderId="2" xfId="0" applyFont="1" applyFill="1" applyBorder="1" applyAlignment="1">
      <alignment horizontal="center" vertical="center" wrapText="1" shrinkToFit="1"/>
    </xf>
    <xf numFmtId="0" fontId="49" fillId="3" borderId="1" xfId="17" applyFont="1" applyFill="1" applyBorder="1" applyAlignment="1">
      <alignment horizontal="center" vertical="center"/>
    </xf>
    <xf numFmtId="0" fontId="49" fillId="3" borderId="7" xfId="17" applyFont="1" applyFill="1" applyBorder="1" applyAlignment="1">
      <alignment horizontal="center" vertical="center"/>
    </xf>
    <xf numFmtId="0" fontId="49" fillId="3" borderId="5" xfId="17" applyFont="1" applyFill="1" applyBorder="1" applyAlignment="1">
      <alignment horizontal="center" vertical="center"/>
    </xf>
    <xf numFmtId="0" fontId="48" fillId="3" borderId="1" xfId="17" applyFont="1" applyFill="1" applyBorder="1" applyAlignment="1">
      <alignment horizontal="center" vertical="center" wrapText="1"/>
    </xf>
    <xf numFmtId="0" fontId="48" fillId="3" borderId="7" xfId="17" applyFont="1" applyFill="1" applyBorder="1" applyAlignment="1">
      <alignment horizontal="center" vertical="center" wrapText="1"/>
    </xf>
    <xf numFmtId="0" fontId="48" fillId="3" borderId="5" xfId="17" applyFont="1" applyFill="1" applyBorder="1" applyAlignment="1">
      <alignment horizontal="center" vertical="center" wrapText="1"/>
    </xf>
    <xf numFmtId="0" fontId="48" fillId="3" borderId="1" xfId="0" applyFont="1" applyFill="1" applyBorder="1" applyAlignment="1">
      <alignment horizontal="center" vertical="center"/>
    </xf>
    <xf numFmtId="0" fontId="48" fillId="3" borderId="5" xfId="0" applyFont="1" applyFill="1" applyBorder="1" applyAlignment="1">
      <alignment horizontal="center" vertical="center"/>
    </xf>
    <xf numFmtId="0" fontId="48" fillId="3" borderId="1" xfId="15" applyFont="1" applyFill="1" applyBorder="1" applyAlignment="1">
      <alignment horizontal="center" vertical="center" wrapText="1"/>
    </xf>
    <xf numFmtId="0" fontId="48" fillId="3" borderId="5" xfId="15" applyFont="1" applyFill="1" applyBorder="1" applyAlignment="1">
      <alignment horizontal="center" vertical="center" wrapText="1"/>
    </xf>
    <xf numFmtId="172" fontId="48" fillId="3" borderId="1" xfId="0" applyNumberFormat="1" applyFont="1" applyFill="1" applyBorder="1" applyAlignment="1">
      <alignment horizontal="center" vertical="center" wrapText="1"/>
    </xf>
    <xf numFmtId="172" fontId="48" fillId="3" borderId="5" xfId="0" applyNumberFormat="1" applyFont="1" applyFill="1" applyBorder="1" applyAlignment="1">
      <alignment horizontal="center" vertical="center" wrapText="1"/>
    </xf>
    <xf numFmtId="4" fontId="48" fillId="3" borderId="1" xfId="0" applyNumberFormat="1" applyFont="1" applyFill="1" applyBorder="1" applyAlignment="1">
      <alignment horizontal="center" vertical="center" wrapText="1"/>
    </xf>
    <xf numFmtId="4" fontId="48" fillId="3" borderId="5" xfId="0" applyNumberFormat="1" applyFont="1" applyFill="1" applyBorder="1" applyAlignment="1">
      <alignment horizontal="center" vertical="center" wrapText="1"/>
    </xf>
    <xf numFmtId="4" fontId="54" fillId="3" borderId="1" xfId="0" applyNumberFormat="1" applyFont="1" applyFill="1" applyBorder="1" applyAlignment="1">
      <alignment horizontal="center" vertical="center" wrapText="1"/>
    </xf>
    <xf numFmtId="4" fontId="54" fillId="3" borderId="5" xfId="0" applyNumberFormat="1" applyFont="1" applyFill="1" applyBorder="1" applyAlignment="1">
      <alignment horizontal="center" vertical="center" wrapText="1"/>
    </xf>
    <xf numFmtId="0" fontId="54" fillId="3" borderId="2" xfId="0" applyFont="1" applyFill="1" applyBorder="1" applyAlignment="1">
      <alignment horizontal="center" vertical="center" wrapText="1"/>
    </xf>
    <xf numFmtId="4" fontId="54" fillId="3" borderId="2" xfId="0" applyNumberFormat="1" applyFont="1" applyFill="1" applyBorder="1" applyAlignment="1">
      <alignment horizontal="center" vertical="center" wrapText="1"/>
    </xf>
    <xf numFmtId="0" fontId="54" fillId="3" borderId="1" xfId="0" applyFont="1" applyFill="1" applyBorder="1" applyAlignment="1">
      <alignment horizontal="center" vertical="center" wrapText="1"/>
    </xf>
    <xf numFmtId="0" fontId="54" fillId="3" borderId="5" xfId="0" applyFont="1" applyFill="1" applyBorder="1" applyAlignment="1">
      <alignment horizontal="center" vertical="center" wrapText="1"/>
    </xf>
    <xf numFmtId="0" fontId="49" fillId="3" borderId="13" xfId="0" applyFont="1" applyFill="1" applyBorder="1" applyAlignment="1">
      <alignment horizontal="center" vertical="center"/>
    </xf>
    <xf numFmtId="0" fontId="49" fillId="3" borderId="8" xfId="0" applyFont="1" applyFill="1" applyBorder="1" applyAlignment="1">
      <alignment horizontal="center" vertical="center"/>
    </xf>
    <xf numFmtId="0" fontId="49" fillId="3" borderId="15" xfId="0" applyFont="1" applyFill="1" applyBorder="1" applyAlignment="1">
      <alignment horizontal="center" vertical="center" wrapText="1"/>
    </xf>
    <xf numFmtId="0" fontId="49" fillId="3" borderId="12" xfId="0" applyFont="1" applyFill="1" applyBorder="1" applyAlignment="1">
      <alignment horizontal="center" vertical="center" wrapText="1"/>
    </xf>
    <xf numFmtId="0" fontId="54" fillId="3" borderId="7" xfId="0" applyFont="1" applyFill="1" applyBorder="1" applyAlignment="1">
      <alignment horizontal="center" vertical="center" wrapText="1"/>
    </xf>
    <xf numFmtId="4" fontId="54" fillId="3" borderId="7" xfId="0" applyNumberFormat="1" applyFont="1" applyFill="1" applyBorder="1" applyAlignment="1">
      <alignment horizontal="center" vertical="center" wrapText="1"/>
    </xf>
    <xf numFmtId="49" fontId="49" fillId="3" borderId="2" xfId="0" applyNumberFormat="1" applyFont="1" applyFill="1" applyBorder="1" applyAlignment="1">
      <alignment horizontal="center" vertical="center"/>
    </xf>
    <xf numFmtId="4" fontId="49" fillId="3" borderId="2" xfId="5" applyNumberFormat="1" applyFont="1" applyFill="1" applyBorder="1" applyAlignment="1">
      <alignment horizontal="center" vertical="center" wrapText="1"/>
    </xf>
    <xf numFmtId="0" fontId="49" fillId="3" borderId="2" xfId="0" applyFont="1" applyFill="1" applyBorder="1" applyAlignment="1">
      <alignment horizontal="left" vertical="center" wrapText="1"/>
    </xf>
    <xf numFmtId="167" fontId="49" fillId="3" borderId="2" xfId="0" applyNumberFormat="1" applyFont="1" applyFill="1" applyBorder="1" applyAlignment="1">
      <alignment horizontal="center" vertical="center" wrapText="1"/>
    </xf>
    <xf numFmtId="0" fontId="48" fillId="3" borderId="2" xfId="0" applyFont="1" applyFill="1" applyBorder="1" applyAlignment="1">
      <alignment horizontal="center" vertical="center" wrapText="1"/>
    </xf>
    <xf numFmtId="17" fontId="49" fillId="3" borderId="2" xfId="0" applyNumberFormat="1" applyFont="1" applyFill="1" applyBorder="1" applyAlignment="1">
      <alignment horizontal="center" vertical="center"/>
    </xf>
    <xf numFmtId="4" fontId="49" fillId="3" borderId="2" xfId="0" applyNumberFormat="1" applyFont="1" applyFill="1" applyBorder="1" applyAlignment="1">
      <alignment horizontal="center"/>
    </xf>
    <xf numFmtId="0" fontId="49" fillId="3" borderId="4" xfId="0" applyFont="1" applyFill="1" applyBorder="1" applyAlignment="1">
      <alignment horizontal="center" vertical="center" wrapText="1"/>
    </xf>
    <xf numFmtId="172" fontId="49" fillId="3" borderId="1" xfId="0" applyNumberFormat="1" applyFont="1" applyFill="1" applyBorder="1" applyAlignment="1">
      <alignment horizontal="center" vertical="center" wrapText="1"/>
    </xf>
    <xf numFmtId="172" fontId="49" fillId="3" borderId="7" xfId="0" applyNumberFormat="1" applyFont="1" applyFill="1" applyBorder="1" applyAlignment="1">
      <alignment horizontal="center" vertical="center" wrapText="1"/>
    </xf>
    <xf numFmtId="0" fontId="56" fillId="2" borderId="2" xfId="0" applyFont="1" applyFill="1" applyBorder="1" applyAlignment="1">
      <alignment horizontal="center" vertical="center" wrapText="1"/>
    </xf>
    <xf numFmtId="0" fontId="56" fillId="2" borderId="2" xfId="0" applyFont="1" applyFill="1" applyBorder="1" applyAlignment="1">
      <alignment horizontal="center" vertical="center"/>
    </xf>
    <xf numFmtId="0" fontId="16" fillId="12" borderId="2" xfId="0" applyFont="1" applyFill="1" applyBorder="1" applyAlignment="1">
      <alignment horizontal="center" vertical="center" wrapText="1"/>
    </xf>
    <xf numFmtId="4" fontId="56" fillId="2" borderId="2" xfId="0" applyNumberFormat="1" applyFont="1" applyFill="1" applyBorder="1" applyAlignment="1">
      <alignment horizontal="center" vertical="center" wrapText="1"/>
    </xf>
    <xf numFmtId="0" fontId="57" fillId="2" borderId="2" xfId="0" applyFont="1" applyFill="1" applyBorder="1" applyAlignment="1">
      <alignment horizontal="center" vertical="center"/>
    </xf>
    <xf numFmtId="0" fontId="59" fillId="13" borderId="3" xfId="3" applyFont="1" applyFill="1" applyBorder="1" applyAlignment="1">
      <alignment horizontal="center" vertical="center"/>
    </xf>
    <xf numFmtId="0" fontId="59" fillId="13" borderId="4" xfId="3" applyFont="1" applyFill="1" applyBorder="1" applyAlignment="1">
      <alignment horizontal="center" vertical="center"/>
    </xf>
    <xf numFmtId="0" fontId="59" fillId="13" borderId="6" xfId="3" applyFont="1" applyFill="1" applyBorder="1" applyAlignment="1">
      <alignment horizontal="center" vertical="center"/>
    </xf>
    <xf numFmtId="0" fontId="59" fillId="13" borderId="13" xfId="3" applyFont="1" applyFill="1" applyBorder="1" applyAlignment="1">
      <alignment horizontal="center" vertical="center"/>
    </xf>
    <xf numFmtId="0" fontId="59" fillId="13" borderId="9" xfId="3" applyFont="1" applyFill="1" applyBorder="1" applyAlignment="1">
      <alignment horizontal="center" vertical="center"/>
    </xf>
    <xf numFmtId="0" fontId="59" fillId="13" borderId="14" xfId="3" applyFont="1" applyFill="1" applyBorder="1" applyAlignment="1">
      <alignment horizontal="center" vertical="center"/>
    </xf>
    <xf numFmtId="0" fontId="59" fillId="13" borderId="10" xfId="3" applyFont="1" applyFill="1" applyBorder="1" applyAlignment="1">
      <alignment horizontal="center" vertical="center"/>
    </xf>
    <xf numFmtId="0" fontId="59" fillId="13" borderId="8" xfId="3" applyFont="1" applyFill="1" applyBorder="1" applyAlignment="1">
      <alignment horizontal="center" vertical="center"/>
    </xf>
    <xf numFmtId="0" fontId="59" fillId="13" borderId="11" xfId="3" applyFont="1" applyFill="1" applyBorder="1" applyAlignment="1">
      <alignment horizontal="center" vertical="center"/>
    </xf>
    <xf numFmtId="0" fontId="32" fillId="4" borderId="2" xfId="3" applyFont="1" applyFill="1" applyBorder="1" applyAlignment="1">
      <alignment horizontal="center" vertical="center"/>
    </xf>
    <xf numFmtId="173" fontId="0" fillId="3" borderId="1" xfId="0" applyNumberFormat="1" applyFill="1" applyBorder="1" applyAlignment="1">
      <alignment horizontal="center" vertical="center"/>
    </xf>
    <xf numFmtId="173" fontId="0" fillId="3" borderId="7" xfId="0" applyNumberFormat="1" applyFill="1" applyBorder="1" applyAlignment="1">
      <alignment horizontal="center" vertical="center"/>
    </xf>
    <xf numFmtId="173" fontId="0" fillId="3" borderId="5" xfId="0" applyNumberFormat="1" applyFill="1" applyBorder="1" applyAlignment="1">
      <alignment horizontal="center" vertical="center"/>
    </xf>
    <xf numFmtId="0" fontId="4" fillId="3" borderId="2" xfId="0" applyFont="1" applyFill="1" applyBorder="1" applyAlignment="1">
      <alignment horizontal="center"/>
    </xf>
    <xf numFmtId="0" fontId="4" fillId="3" borderId="2" xfId="0" applyFont="1" applyFill="1" applyBorder="1" applyAlignment="1">
      <alignment horizontal="left" vertical="center"/>
    </xf>
    <xf numFmtId="173" fontId="0" fillId="3" borderId="2" xfId="0" applyNumberFormat="1" applyFill="1" applyBorder="1" applyAlignment="1">
      <alignment horizontal="center" vertical="center"/>
    </xf>
    <xf numFmtId="173" fontId="0" fillId="3" borderId="2" xfId="0" applyNumberFormat="1" applyFill="1" applyBorder="1"/>
    <xf numFmtId="0" fontId="0" fillId="3" borderId="2" xfId="0" applyFill="1" applyBorder="1"/>
    <xf numFmtId="0" fontId="0" fillId="3" borderId="2" xfId="0" applyFill="1" applyBorder="1" applyAlignment="1">
      <alignment horizontal="center"/>
    </xf>
    <xf numFmtId="0" fontId="0" fillId="3" borderId="2" xfId="0" applyFill="1" applyBorder="1" applyAlignment="1">
      <alignment horizontal="left" vertical="center" wrapText="1"/>
    </xf>
    <xf numFmtId="0" fontId="0" fillId="3" borderId="2" xfId="0" applyFill="1" applyBorder="1" applyAlignment="1">
      <alignment horizontal="left" vertical="center"/>
    </xf>
    <xf numFmtId="166" fontId="0" fillId="3" borderId="2" xfId="0" applyNumberFormat="1" applyFill="1" applyBorder="1" applyAlignment="1">
      <alignment horizontal="center" vertical="center"/>
    </xf>
    <xf numFmtId="166" fontId="0" fillId="3" borderId="2" xfId="0" applyNumberFormat="1" applyFill="1" applyBorder="1"/>
    <xf numFmtId="4" fontId="0" fillId="3" borderId="2" xfId="0" applyNumberFormat="1" applyFill="1" applyBorder="1" applyAlignment="1">
      <alignment horizontal="center" vertical="center"/>
    </xf>
    <xf numFmtId="0" fontId="0" fillId="3" borderId="1" xfId="0" applyFill="1" applyBorder="1" applyAlignment="1">
      <alignment horizontal="left" vertical="center" wrapText="1"/>
    </xf>
    <xf numFmtId="0" fontId="0" fillId="3" borderId="5" xfId="0" applyFill="1" applyBorder="1" applyAlignment="1">
      <alignment horizontal="left" vertical="center" wrapText="1"/>
    </xf>
    <xf numFmtId="166" fontId="4" fillId="3" borderId="2" xfId="0" applyNumberFormat="1" applyFont="1" applyFill="1" applyBorder="1" applyAlignment="1">
      <alignment horizontal="center" vertical="center"/>
    </xf>
    <xf numFmtId="166" fontId="4" fillId="3" borderId="2" xfId="0" applyNumberFormat="1" applyFont="1" applyFill="1" applyBorder="1"/>
    <xf numFmtId="0" fontId="4" fillId="0" borderId="2" xfId="0" applyFont="1" applyBorder="1" applyAlignment="1">
      <alignment horizontal="left" vertical="center" wrapText="1"/>
    </xf>
    <xf numFmtId="4" fontId="4" fillId="0" borderId="1" xfId="0" applyNumberFormat="1" applyFont="1" applyBorder="1" applyAlignment="1">
      <alignment horizontal="center" vertical="center" wrapText="1"/>
    </xf>
    <xf numFmtId="4" fontId="4" fillId="0" borderId="7" xfId="0" applyNumberFormat="1" applyFont="1" applyBorder="1" applyAlignment="1">
      <alignment horizontal="center" vertical="center" wrapText="1" readingOrder="1"/>
    </xf>
    <xf numFmtId="4" fontId="4" fillId="0" borderId="5" xfId="0" applyNumberFormat="1" applyFont="1" applyBorder="1" applyAlignment="1">
      <alignment horizontal="center" vertical="center" wrapText="1" readingOrder="1"/>
    </xf>
    <xf numFmtId="0" fontId="38" fillId="14" borderId="21" xfId="0" applyFont="1" applyFill="1" applyBorder="1" applyAlignment="1">
      <alignment horizontal="center" vertical="center" wrapText="1"/>
    </xf>
    <xf numFmtId="0" fontId="4" fillId="0" borderId="20" xfId="0" applyFont="1" applyBorder="1"/>
    <xf numFmtId="0" fontId="4" fillId="0" borderId="17" xfId="0" applyFont="1" applyBorder="1" applyAlignment="1">
      <alignment horizontal="center" vertical="center" wrapText="1"/>
    </xf>
    <xf numFmtId="0" fontId="4" fillId="0" borderId="16" xfId="0" applyFont="1" applyBorder="1"/>
    <xf numFmtId="0" fontId="4" fillId="0" borderId="17" xfId="0" applyFont="1" applyBorder="1" applyAlignment="1">
      <alignment horizontal="center" vertical="center"/>
    </xf>
    <xf numFmtId="4" fontId="4" fillId="0" borderId="17" xfId="0" applyNumberFormat="1" applyFont="1" applyBorder="1" applyAlignment="1">
      <alignment horizontal="center" vertical="center"/>
    </xf>
    <xf numFmtId="0" fontId="38" fillId="14" borderId="17" xfId="0" applyFont="1" applyFill="1" applyBorder="1" applyAlignment="1">
      <alignment horizontal="center" vertical="center"/>
    </xf>
    <xf numFmtId="0" fontId="4" fillId="0" borderId="19" xfId="0" applyFont="1" applyBorder="1"/>
    <xf numFmtId="4" fontId="38" fillId="14" borderId="21" xfId="0" applyNumberFormat="1" applyFont="1" applyFill="1" applyBorder="1" applyAlignment="1">
      <alignment horizontal="center" vertical="center" wrapText="1"/>
    </xf>
    <xf numFmtId="0" fontId="38" fillId="14" borderId="17" xfId="0" applyFont="1" applyFill="1" applyBorder="1" applyAlignment="1">
      <alignment horizontal="center" vertical="center" wrapText="1"/>
    </xf>
    <xf numFmtId="0" fontId="4" fillId="0" borderId="19"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left" vertical="center" wrapText="1"/>
    </xf>
    <xf numFmtId="0" fontId="4" fillId="0" borderId="16" xfId="0" applyFont="1" applyBorder="1" applyAlignment="1">
      <alignment horizontal="left" vertical="center"/>
    </xf>
    <xf numFmtId="0" fontId="4" fillId="0" borderId="19" xfId="0" applyFont="1" applyBorder="1" applyAlignment="1">
      <alignment wrapText="1"/>
    </xf>
    <xf numFmtId="0" fontId="4" fillId="0" borderId="19" xfId="0" applyFont="1" applyBorder="1" applyAlignment="1">
      <alignment horizontal="center" vertical="center" wrapText="1"/>
    </xf>
    <xf numFmtId="1" fontId="4" fillId="0" borderId="17" xfId="0" applyNumberFormat="1" applyFont="1" applyBorder="1" applyAlignment="1">
      <alignment horizontal="center" vertical="center"/>
    </xf>
    <xf numFmtId="1" fontId="4" fillId="0" borderId="17" xfId="0" applyNumberFormat="1" applyFont="1" applyBorder="1" applyAlignment="1">
      <alignment horizontal="left" vertical="center" wrapText="1"/>
    </xf>
    <xf numFmtId="4" fontId="4" fillId="0" borderId="17" xfId="0" applyNumberFormat="1" applyFont="1" applyBorder="1" applyAlignment="1">
      <alignment horizontal="center" vertical="center" wrapText="1"/>
    </xf>
    <xf numFmtId="0" fontId="4" fillId="0" borderId="17" xfId="0" applyFont="1" applyBorder="1"/>
    <xf numFmtId="1" fontId="4" fillId="0" borderId="17" xfId="0" applyNumberFormat="1" applyFont="1" applyBorder="1" applyAlignment="1">
      <alignment horizontal="center" vertical="center" wrapText="1"/>
    </xf>
    <xf numFmtId="0" fontId="4" fillId="0" borderId="2" xfId="0" applyFont="1" applyBorder="1" applyAlignment="1">
      <alignment horizontal="left" vertical="top" wrapText="1"/>
    </xf>
    <xf numFmtId="0" fontId="4" fillId="0" borderId="5" xfId="0" applyFont="1" applyBorder="1" applyAlignment="1">
      <alignment horizontal="left" vertical="top" wrapText="1"/>
    </xf>
    <xf numFmtId="1" fontId="4" fillId="3" borderId="2" xfId="0" applyNumberFormat="1" applyFont="1" applyFill="1" applyBorder="1" applyAlignment="1">
      <alignment horizontal="center" vertical="center"/>
    </xf>
    <xf numFmtId="166" fontId="4" fillId="3" borderId="1" xfId="0" applyNumberFormat="1" applyFont="1" applyFill="1" applyBorder="1" applyAlignment="1">
      <alignment horizontal="center" vertical="center"/>
    </xf>
    <xf numFmtId="166" fontId="4" fillId="3" borderId="5" xfId="0" applyNumberFormat="1" applyFont="1" applyFill="1" applyBorder="1" applyAlignment="1">
      <alignment horizontal="center" vertical="center"/>
    </xf>
    <xf numFmtId="0" fontId="4" fillId="3" borderId="5" xfId="0" applyFont="1" applyFill="1" applyBorder="1" applyAlignment="1">
      <alignment vertical="center"/>
    </xf>
    <xf numFmtId="0" fontId="4" fillId="3" borderId="1" xfId="0" applyFont="1" applyFill="1" applyBorder="1" applyAlignment="1">
      <alignment vertical="center" wrapText="1"/>
    </xf>
    <xf numFmtId="0" fontId="4" fillId="3" borderId="7" xfId="0" applyFont="1" applyFill="1" applyBorder="1" applyAlignment="1">
      <alignment vertical="center" wrapText="1"/>
    </xf>
    <xf numFmtId="0" fontId="4" fillId="3" borderId="5" xfId="0" applyFont="1" applyFill="1" applyBorder="1" applyAlignment="1">
      <alignment vertical="center" wrapText="1"/>
    </xf>
    <xf numFmtId="0" fontId="0" fillId="4" borderId="2" xfId="0" applyFill="1" applyBorder="1" applyAlignment="1">
      <alignment horizontal="center" wrapText="1"/>
    </xf>
    <xf numFmtId="0" fontId="0" fillId="0" borderId="2" xfId="0" applyBorder="1" applyAlignment="1">
      <alignment horizontal="center" wrapText="1"/>
    </xf>
    <xf numFmtId="166" fontId="4" fillId="3" borderId="1" xfId="0" applyNumberFormat="1" applyFont="1" applyFill="1" applyBorder="1" applyAlignment="1">
      <alignment vertical="center" wrapText="1"/>
    </xf>
    <xf numFmtId="166" fontId="4" fillId="3" borderId="7" xfId="0" applyNumberFormat="1" applyFont="1" applyFill="1" applyBorder="1" applyAlignment="1">
      <alignment vertical="center" wrapText="1"/>
    </xf>
    <xf numFmtId="166" fontId="4" fillId="3" borderId="5" xfId="0" applyNumberFormat="1" applyFont="1" applyFill="1" applyBorder="1" applyAlignment="1">
      <alignment vertical="center" wrapText="1"/>
    </xf>
    <xf numFmtId="0" fontId="4" fillId="3" borderId="1" xfId="0" applyFont="1" applyFill="1" applyBorder="1" applyAlignment="1">
      <alignment horizontal="left" wrapText="1"/>
    </xf>
    <xf numFmtId="0" fontId="4" fillId="3" borderId="7" xfId="0" applyFont="1" applyFill="1" applyBorder="1" applyAlignment="1">
      <alignment wrapText="1"/>
    </xf>
    <xf numFmtId="0" fontId="4" fillId="3" borderId="5" xfId="0" applyFont="1" applyFill="1" applyBorder="1" applyAlignment="1">
      <alignment wrapText="1"/>
    </xf>
    <xf numFmtId="0" fontId="4" fillId="3" borderId="1" xfId="0" applyFont="1" applyFill="1" applyBorder="1" applyAlignment="1">
      <alignment wrapText="1"/>
    </xf>
    <xf numFmtId="166" fontId="4" fillId="3" borderId="1" xfId="0" applyNumberFormat="1" applyFont="1" applyFill="1" applyBorder="1" applyAlignment="1">
      <alignment horizontal="center" vertical="center" wrapText="1"/>
    </xf>
    <xf numFmtId="0" fontId="4" fillId="3" borderId="7" xfId="0" applyFont="1" applyFill="1" applyBorder="1" applyAlignment="1">
      <alignment horizontal="left" wrapText="1"/>
    </xf>
    <xf numFmtId="0" fontId="2" fillId="2" borderId="2" xfId="0" applyFont="1" applyFill="1" applyBorder="1" applyAlignment="1">
      <alignment horizontal="center" vertical="center"/>
    </xf>
    <xf numFmtId="0" fontId="0" fillId="0" borderId="2" xfId="0" applyBorder="1" applyAlignment="1">
      <alignment horizontal="center"/>
    </xf>
    <xf numFmtId="0" fontId="63" fillId="2" borderId="1" xfId="0" applyFont="1" applyFill="1" applyBorder="1" applyAlignment="1">
      <alignment horizontal="center" vertical="center"/>
    </xf>
    <xf numFmtId="0" fontId="63" fillId="2" borderId="5" xfId="0" applyFont="1" applyFill="1" applyBorder="1" applyAlignment="1">
      <alignment horizontal="center" vertical="center"/>
    </xf>
    <xf numFmtId="0" fontId="63" fillId="2" borderId="1" xfId="0" applyFont="1" applyFill="1" applyBorder="1" applyAlignment="1">
      <alignment horizontal="center" vertical="center" wrapText="1"/>
    </xf>
    <xf numFmtId="0" fontId="63" fillId="2" borderId="5" xfId="0" applyFont="1" applyFill="1" applyBorder="1" applyAlignment="1">
      <alignment horizontal="center" vertical="center" wrapText="1"/>
    </xf>
    <xf numFmtId="4" fontId="63" fillId="2" borderId="2" xfId="0" applyNumberFormat="1" applyFont="1" applyFill="1" applyBorder="1" applyAlignment="1">
      <alignment horizontal="center" vertical="center" wrapText="1"/>
    </xf>
    <xf numFmtId="0" fontId="63" fillId="2" borderId="2" xfId="0" applyFont="1" applyFill="1" applyBorder="1" applyAlignment="1">
      <alignment horizontal="center" vertical="center" wrapText="1"/>
    </xf>
    <xf numFmtId="0" fontId="63" fillId="2" borderId="3" xfId="0" applyFont="1" applyFill="1" applyBorder="1" applyAlignment="1">
      <alignment horizontal="center" vertical="center" wrapText="1"/>
    </xf>
    <xf numFmtId="0" fontId="7" fillId="0" borderId="4" xfId="0" applyFont="1" applyBorder="1" applyAlignment="1">
      <alignment horizontal="center"/>
    </xf>
    <xf numFmtId="0" fontId="4" fillId="3" borderId="1" xfId="0" applyFont="1" applyFill="1" applyBorder="1" applyAlignment="1">
      <alignment horizontal="center" vertical="top" wrapText="1"/>
    </xf>
    <xf numFmtId="0" fontId="4" fillId="3" borderId="7" xfId="0" applyFont="1" applyFill="1" applyBorder="1" applyAlignment="1">
      <alignment horizontal="center" vertical="top" wrapText="1"/>
    </xf>
    <xf numFmtId="0" fontId="4" fillId="3" borderId="5" xfId="0" applyFont="1" applyFill="1" applyBorder="1" applyAlignment="1">
      <alignment horizontal="center" vertical="top" wrapText="1"/>
    </xf>
    <xf numFmtId="0" fontId="4" fillId="3" borderId="1" xfId="3" applyFont="1" applyFill="1" applyBorder="1" applyAlignment="1">
      <alignment horizontal="center" vertical="center" wrapText="1"/>
    </xf>
    <xf numFmtId="0" fontId="4" fillId="3" borderId="7" xfId="3" applyFont="1" applyFill="1" applyBorder="1" applyAlignment="1">
      <alignment horizontal="center" vertical="center" wrapText="1"/>
    </xf>
    <xf numFmtId="0" fontId="4" fillId="3" borderId="5" xfId="3" applyFont="1" applyFill="1" applyBorder="1" applyAlignment="1">
      <alignment horizontal="center" vertical="center" wrapText="1"/>
    </xf>
    <xf numFmtId="0" fontId="0" fillId="4" borderId="1" xfId="0" applyFill="1" applyBorder="1" applyAlignment="1">
      <alignment horizontal="center"/>
    </xf>
    <xf numFmtId="0" fontId="0" fillId="4" borderId="7" xfId="0" applyFill="1" applyBorder="1" applyAlignment="1">
      <alignment horizontal="center"/>
    </xf>
    <xf numFmtId="0" fontId="0" fillId="4" borderId="5" xfId="0" applyFill="1" applyBorder="1" applyAlignment="1">
      <alignment horizontal="center"/>
    </xf>
    <xf numFmtId="0" fontId="0" fillId="0" borderId="0" xfId="0" applyAlignment="1">
      <alignment horizontal="center" vertical="center"/>
    </xf>
    <xf numFmtId="174" fontId="4" fillId="3" borderId="2" xfId="0" applyNumberFormat="1" applyFont="1" applyFill="1" applyBorder="1" applyAlignment="1">
      <alignment horizontal="center" vertical="center"/>
    </xf>
    <xf numFmtId="174" fontId="4" fillId="3" borderId="2" xfId="0" applyNumberFormat="1" applyFont="1" applyFill="1" applyBorder="1" applyAlignment="1">
      <alignment horizontal="center"/>
    </xf>
    <xf numFmtId="4" fontId="4" fillId="3" borderId="2" xfId="0" applyNumberFormat="1" applyFont="1" applyFill="1" applyBorder="1" applyAlignment="1">
      <alignment horizontal="center"/>
    </xf>
    <xf numFmtId="0" fontId="4" fillId="3" borderId="18" xfId="0" applyFont="1" applyFill="1" applyBorder="1" applyAlignment="1">
      <alignment horizontal="center" vertical="center"/>
    </xf>
    <xf numFmtId="0" fontId="4" fillId="3" borderId="18" xfId="0" applyFont="1" applyFill="1" applyBorder="1"/>
    <xf numFmtId="174" fontId="4" fillId="3" borderId="18" xfId="0" applyNumberFormat="1" applyFont="1" applyFill="1" applyBorder="1" applyAlignment="1">
      <alignment horizontal="center" vertical="center"/>
    </xf>
    <xf numFmtId="0" fontId="4" fillId="3" borderId="18"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9" xfId="0" applyFont="1" applyFill="1" applyBorder="1" applyAlignment="1">
      <alignment horizontal="center" vertical="center" wrapText="1"/>
    </xf>
    <xf numFmtId="174" fontId="4" fillId="3" borderId="2" xfId="0" applyNumberFormat="1" applyFont="1" applyFill="1" applyBorder="1" applyAlignment="1">
      <alignment horizontal="center" vertical="center" wrapText="1"/>
    </xf>
    <xf numFmtId="174" fontId="4" fillId="3" borderId="17" xfId="0" applyNumberFormat="1" applyFont="1" applyFill="1" applyBorder="1" applyAlignment="1">
      <alignment horizontal="center" vertical="center" wrapText="1"/>
    </xf>
    <xf numFmtId="174" fontId="4" fillId="3" borderId="19" xfId="0" applyNumberFormat="1" applyFont="1" applyFill="1" applyBorder="1" applyAlignment="1">
      <alignment horizontal="center" vertical="center" wrapText="1"/>
    </xf>
    <xf numFmtId="4" fontId="4" fillId="3" borderId="18" xfId="0" applyNumberFormat="1" applyFont="1" applyFill="1" applyBorder="1" applyAlignment="1">
      <alignment horizontal="center" vertical="center"/>
    </xf>
    <xf numFmtId="174" fontId="4" fillId="3" borderId="18" xfId="0" applyNumberFormat="1" applyFont="1" applyFill="1" applyBorder="1" applyAlignment="1">
      <alignment horizontal="center" vertical="center" wrapText="1"/>
    </xf>
    <xf numFmtId="0" fontId="0" fillId="14" borderId="18" xfId="0" applyFill="1" applyBorder="1" applyAlignment="1">
      <alignment horizontal="center" vertical="center"/>
    </xf>
    <xf numFmtId="0" fontId="0" fillId="14" borderId="18" xfId="0" applyFill="1" applyBorder="1" applyAlignment="1">
      <alignment horizontal="center" vertical="center" wrapText="1"/>
    </xf>
    <xf numFmtId="175" fontId="4" fillId="3" borderId="17" xfId="0" applyNumberFormat="1" applyFont="1" applyFill="1" applyBorder="1" applyAlignment="1">
      <alignment horizontal="center" vertical="center"/>
    </xf>
    <xf numFmtId="175" fontId="4" fillId="3" borderId="19" xfId="0" applyNumberFormat="1" applyFont="1" applyFill="1" applyBorder="1" applyAlignment="1">
      <alignment horizontal="center" vertical="center"/>
    </xf>
    <xf numFmtId="174" fontId="0" fillId="14" borderId="18" xfId="0" applyNumberFormat="1" applyFill="1" applyBorder="1" applyAlignment="1">
      <alignment horizontal="center" vertical="center" wrapText="1"/>
    </xf>
    <xf numFmtId="169" fontId="4" fillId="3" borderId="18" xfId="0" applyNumberFormat="1" applyFont="1" applyFill="1" applyBorder="1" applyAlignment="1">
      <alignment horizontal="center" vertical="center" wrapText="1"/>
    </xf>
    <xf numFmtId="0" fontId="4" fillId="3" borderId="17" xfId="0" applyFont="1" applyFill="1" applyBorder="1" applyAlignment="1">
      <alignment horizontal="center" vertical="center"/>
    </xf>
    <xf numFmtId="0" fontId="4" fillId="3" borderId="19" xfId="0" applyFont="1" applyFill="1" applyBorder="1" applyAlignment="1">
      <alignment horizontal="center" vertical="center"/>
    </xf>
    <xf numFmtId="169" fontId="4" fillId="3" borderId="17" xfId="0" applyNumberFormat="1" applyFont="1" applyFill="1" applyBorder="1" applyAlignment="1">
      <alignment horizontal="center" vertical="center" wrapText="1"/>
    </xf>
    <xf numFmtId="169" fontId="4" fillId="3" borderId="19" xfId="0" applyNumberFormat="1" applyFont="1" applyFill="1" applyBorder="1" applyAlignment="1">
      <alignment horizontal="center" vertical="center" wrapText="1"/>
    </xf>
    <xf numFmtId="0" fontId="52" fillId="2" borderId="1" xfId="0" applyFont="1" applyFill="1" applyBorder="1" applyAlignment="1">
      <alignment horizontal="center" vertical="center"/>
    </xf>
    <xf numFmtId="0" fontId="52" fillId="2" borderId="5" xfId="0" applyFont="1" applyFill="1" applyBorder="1" applyAlignment="1">
      <alignment horizontal="center" vertical="center"/>
    </xf>
    <xf numFmtId="0" fontId="52" fillId="2" borderId="1" xfId="0" applyFont="1" applyFill="1" applyBorder="1" applyAlignment="1">
      <alignment horizontal="center" vertical="center" wrapText="1"/>
    </xf>
    <xf numFmtId="0" fontId="52" fillId="2" borderId="5" xfId="0" applyFont="1" applyFill="1" applyBorder="1" applyAlignment="1">
      <alignment horizontal="center" vertical="center" wrapText="1"/>
    </xf>
    <xf numFmtId="0" fontId="52" fillId="2" borderId="3" xfId="0" applyFont="1" applyFill="1" applyBorder="1" applyAlignment="1">
      <alignment horizontal="center" vertical="center" wrapText="1"/>
    </xf>
    <xf numFmtId="4" fontId="0" fillId="0" borderId="0" xfId="0" applyNumberFormat="1" applyAlignment="1">
      <alignment horizontal="center" vertical="center"/>
    </xf>
    <xf numFmtId="0" fontId="0" fillId="4" borderId="3" xfId="0" applyFill="1" applyBorder="1" applyAlignment="1">
      <alignment horizontal="center" vertical="center"/>
    </xf>
    <xf numFmtId="0" fontId="0" fillId="4" borderId="6" xfId="0" applyFill="1" applyBorder="1" applyAlignment="1">
      <alignment horizontal="center" vertical="center"/>
    </xf>
    <xf numFmtId="0" fontId="0" fillId="4" borderId="4" xfId="0" applyFill="1" applyBorder="1" applyAlignment="1">
      <alignment horizontal="center" vertical="center"/>
    </xf>
    <xf numFmtId="0" fontId="4" fillId="3" borderId="2" xfId="15" applyFont="1" applyFill="1" applyBorder="1" applyAlignment="1">
      <alignment horizontal="center" vertical="center" wrapText="1"/>
    </xf>
    <xf numFmtId="0" fontId="2" fillId="4" borderId="2"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4" fillId="3" borderId="2" xfId="3" applyFont="1" applyFill="1" applyBorder="1" applyAlignment="1">
      <alignment horizontal="center" vertical="center" wrapText="1"/>
    </xf>
    <xf numFmtId="0" fontId="4" fillId="3" borderId="13"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15"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1" xfId="0" applyFont="1" applyFill="1" applyBorder="1" applyAlignment="1">
      <alignment horizontal="center" vertical="center" wrapText="1"/>
    </xf>
    <xf numFmtId="164" fontId="4" fillId="3" borderId="1" xfId="16" applyNumberFormat="1" applyFont="1" applyFill="1" applyBorder="1" applyAlignment="1">
      <alignment horizontal="center" vertical="center" wrapText="1"/>
    </xf>
    <xf numFmtId="164" fontId="4" fillId="3" borderId="5" xfId="16" applyNumberFormat="1" applyFont="1" applyFill="1" applyBorder="1" applyAlignment="1">
      <alignment horizontal="center" vertical="center" wrapText="1"/>
    </xf>
    <xf numFmtId="2" fontId="4" fillId="3" borderId="1" xfId="16" applyNumberFormat="1" applyFont="1" applyFill="1" applyBorder="1" applyAlignment="1">
      <alignment horizontal="center" vertical="center" wrapText="1"/>
    </xf>
    <xf numFmtId="2" fontId="4" fillId="3" borderId="5" xfId="16"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0" fontId="4" fillId="3" borderId="0" xfId="0" applyFont="1" applyFill="1" applyAlignment="1">
      <alignment horizontal="center" vertical="center" wrapText="1"/>
    </xf>
    <xf numFmtId="4" fontId="4" fillId="3" borderId="9" xfId="0" applyNumberFormat="1" applyFont="1" applyFill="1" applyBorder="1" applyAlignment="1">
      <alignment horizontal="center" vertical="center" wrapText="1"/>
    </xf>
    <xf numFmtId="4" fontId="4" fillId="3" borderId="11" xfId="0" applyNumberFormat="1" applyFont="1" applyFill="1" applyBorder="1" applyAlignment="1">
      <alignment horizontal="center" vertical="center" wrapText="1"/>
    </xf>
    <xf numFmtId="0" fontId="5" fillId="0" borderId="0" xfId="0" applyFont="1" applyAlignment="1">
      <alignment horizontal="left" vertical="top"/>
    </xf>
    <xf numFmtId="0" fontId="0" fillId="0" borderId="2" xfId="0" applyBorder="1" applyAlignment="1">
      <alignment horizontal="center" vertical="center"/>
    </xf>
    <xf numFmtId="0" fontId="5" fillId="3" borderId="1"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5" xfId="0" applyFont="1" applyFill="1" applyBorder="1" applyAlignment="1">
      <alignment horizontal="center" vertical="center" wrapText="1"/>
    </xf>
    <xf numFmtId="2" fontId="4" fillId="3" borderId="5" xfId="0" applyNumberFormat="1" applyFont="1" applyFill="1" applyBorder="1" applyAlignment="1">
      <alignment horizontal="center" vertical="center"/>
    </xf>
    <xf numFmtId="0" fontId="4" fillId="3" borderId="14" xfId="0" applyFont="1" applyFill="1" applyBorder="1" applyAlignment="1">
      <alignment horizontal="left" vertical="top" wrapText="1"/>
    </xf>
    <xf numFmtId="0" fontId="4" fillId="3" borderId="0" xfId="0" applyFont="1" applyFill="1" applyAlignment="1">
      <alignment horizontal="left" vertical="top"/>
    </xf>
    <xf numFmtId="0" fontId="4" fillId="3" borderId="10" xfId="0" applyFont="1" applyFill="1" applyBorder="1" applyAlignment="1">
      <alignment horizontal="left" vertical="top"/>
    </xf>
    <xf numFmtId="0" fontId="4" fillId="3" borderId="0" xfId="0" applyFont="1" applyFill="1" applyAlignment="1">
      <alignment horizontal="left" vertical="top" wrapText="1"/>
    </xf>
    <xf numFmtId="0" fontId="4" fillId="3" borderId="10"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12"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1" xfId="17" applyFont="1" applyFill="1" applyBorder="1"/>
    <xf numFmtId="0" fontId="4" fillId="3" borderId="7" xfId="17" applyFont="1" applyFill="1" applyBorder="1"/>
    <xf numFmtId="0" fontId="4" fillId="3" borderId="5" xfId="17" applyFont="1" applyFill="1" applyBorder="1"/>
    <xf numFmtId="4" fontId="42" fillId="3" borderId="1" xfId="0" applyNumberFormat="1" applyFont="1" applyFill="1" applyBorder="1" applyAlignment="1">
      <alignment horizontal="center" vertical="center"/>
    </xf>
    <xf numFmtId="4" fontId="42" fillId="3" borderId="7" xfId="0" applyNumberFormat="1" applyFont="1" applyFill="1" applyBorder="1" applyAlignment="1">
      <alignment horizontal="center" vertical="center"/>
    </xf>
    <xf numFmtId="4" fontId="42" fillId="3" borderId="5" xfId="0" applyNumberFormat="1" applyFont="1" applyFill="1" applyBorder="1" applyAlignment="1">
      <alignment horizontal="center" vertical="center"/>
    </xf>
    <xf numFmtId="0" fontId="4" fillId="3" borderId="12" xfId="0" applyFont="1" applyFill="1" applyBorder="1" applyAlignment="1">
      <alignment horizontal="left" vertical="top"/>
    </xf>
    <xf numFmtId="0" fontId="4" fillId="3" borderId="11" xfId="0" applyFont="1" applyFill="1" applyBorder="1" applyAlignment="1">
      <alignment horizontal="left" vertical="top"/>
    </xf>
    <xf numFmtId="0" fontId="51" fillId="3" borderId="1" xfId="0" applyFont="1" applyFill="1" applyBorder="1" applyAlignment="1">
      <alignment horizontal="center" vertical="center" wrapText="1"/>
    </xf>
    <xf numFmtId="0" fontId="51" fillId="3" borderId="7" xfId="0" applyFont="1" applyFill="1" applyBorder="1" applyAlignment="1">
      <alignment horizontal="center" vertical="center" wrapText="1"/>
    </xf>
    <xf numFmtId="0" fontId="51" fillId="3" borderId="5" xfId="0" applyFont="1" applyFill="1" applyBorder="1" applyAlignment="1">
      <alignment horizontal="center" vertical="center" wrapText="1"/>
    </xf>
    <xf numFmtId="0" fontId="4" fillId="3" borderId="9" xfId="0" applyFont="1" applyFill="1" applyBorder="1" applyAlignment="1">
      <alignment horizontal="center" vertical="center"/>
    </xf>
    <xf numFmtId="0" fontId="4" fillId="3" borderId="11" xfId="0" applyFont="1" applyFill="1" applyBorder="1" applyAlignment="1">
      <alignment horizontal="center" vertical="center"/>
    </xf>
    <xf numFmtId="0" fontId="28" fillId="3" borderId="1" xfId="0" applyFont="1" applyFill="1" applyBorder="1" applyAlignment="1">
      <alignment horizontal="center" vertical="center" wrapText="1"/>
    </xf>
    <xf numFmtId="0" fontId="28" fillId="3" borderId="5" xfId="0" applyFont="1" applyFill="1" applyBorder="1" applyAlignment="1">
      <alignment horizontal="center" vertical="center" wrapText="1"/>
    </xf>
    <xf numFmtId="0" fontId="17" fillId="3" borderId="1"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5" xfId="0" applyFont="1" applyFill="1" applyBorder="1" applyAlignment="1">
      <alignment horizontal="center" vertical="center"/>
    </xf>
    <xf numFmtId="0" fontId="34" fillId="3" borderId="1"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34" fillId="3" borderId="5" xfId="0" applyFont="1" applyFill="1" applyBorder="1" applyAlignment="1">
      <alignment horizontal="center" vertical="center" wrapText="1"/>
    </xf>
    <xf numFmtId="17" fontId="17" fillId="3" borderId="1" xfId="0" applyNumberFormat="1" applyFont="1" applyFill="1" applyBorder="1" applyAlignment="1">
      <alignment horizontal="center" vertical="center" wrapText="1"/>
    </xf>
    <xf numFmtId="17" fontId="17" fillId="3" borderId="7" xfId="0" applyNumberFormat="1" applyFont="1" applyFill="1" applyBorder="1" applyAlignment="1">
      <alignment horizontal="center" vertical="center" wrapText="1"/>
    </xf>
    <xf numFmtId="17" fontId="17" fillId="3" borderId="5" xfId="0" applyNumberFormat="1" applyFont="1" applyFill="1" applyBorder="1" applyAlignment="1">
      <alignment horizontal="center" vertical="center" wrapText="1"/>
    </xf>
    <xf numFmtId="4" fontId="17" fillId="3" borderId="1" xfId="0" applyNumberFormat="1" applyFont="1" applyFill="1" applyBorder="1" applyAlignment="1">
      <alignment horizontal="center" vertical="center"/>
    </xf>
    <xf numFmtId="4" fontId="17" fillId="3" borderId="7" xfId="0" applyNumberFormat="1" applyFont="1" applyFill="1" applyBorder="1" applyAlignment="1">
      <alignment horizontal="center" vertical="center"/>
    </xf>
    <xf numFmtId="4" fontId="17" fillId="3" borderId="5" xfId="0" applyNumberFormat="1" applyFont="1" applyFill="1" applyBorder="1" applyAlignment="1">
      <alignment horizontal="center" vertical="center"/>
    </xf>
    <xf numFmtId="0" fontId="17" fillId="3" borderId="14" xfId="0" applyFont="1" applyFill="1" applyBorder="1" applyAlignment="1">
      <alignment horizontal="left" vertical="top"/>
    </xf>
    <xf numFmtId="0" fontId="17" fillId="3" borderId="8" xfId="0" applyFont="1" applyFill="1" applyBorder="1" applyAlignment="1">
      <alignment horizontal="left" vertical="top"/>
    </xf>
    <xf numFmtId="0" fontId="4" fillId="3" borderId="10" xfId="0" applyFont="1" applyFill="1" applyBorder="1" applyAlignment="1">
      <alignment horizontal="center" vertical="center" wrapText="1"/>
    </xf>
    <xf numFmtId="0" fontId="4" fillId="3" borderId="1" xfId="0" applyFont="1" applyFill="1" applyBorder="1" applyAlignment="1">
      <alignment horizontal="center" wrapText="1"/>
    </xf>
    <xf numFmtId="0" fontId="4" fillId="3" borderId="5" xfId="0" applyFont="1" applyFill="1" applyBorder="1" applyAlignment="1">
      <alignment horizontal="center" wrapText="1"/>
    </xf>
    <xf numFmtId="0" fontId="0" fillId="17" borderId="2" xfId="0" applyFill="1" applyBorder="1" applyAlignment="1">
      <alignment horizontal="center" vertical="center"/>
    </xf>
    <xf numFmtId="0" fontId="62" fillId="17" borderId="2" xfId="0" applyFont="1" applyFill="1" applyBorder="1" applyAlignment="1">
      <alignment horizontal="center" vertical="center"/>
    </xf>
    <xf numFmtId="0" fontId="0" fillId="17" borderId="2" xfId="0" applyFill="1" applyBorder="1" applyAlignment="1">
      <alignment horizontal="center" vertical="center" wrapText="1"/>
    </xf>
    <xf numFmtId="4" fontId="0" fillId="17" borderId="2" xfId="0" applyNumberFormat="1" applyFill="1" applyBorder="1" applyAlignment="1">
      <alignment horizontal="center" vertical="center"/>
    </xf>
    <xf numFmtId="17" fontId="0" fillId="17" borderId="2" xfId="0" applyNumberFormat="1" applyFill="1" applyBorder="1" applyAlignment="1">
      <alignment horizontal="center" vertical="center" wrapText="1"/>
    </xf>
    <xf numFmtId="0" fontId="59" fillId="17" borderId="1" xfId="0" applyFont="1" applyFill="1" applyBorder="1" applyAlignment="1">
      <alignment horizontal="center" vertical="center" wrapText="1"/>
    </xf>
    <xf numFmtId="0" fontId="17" fillId="17" borderId="5" xfId="0" applyFont="1" applyFill="1" applyBorder="1" applyAlignment="1">
      <alignment horizontal="center" vertical="center" wrapText="1"/>
    </xf>
    <xf numFmtId="0" fontId="72" fillId="17" borderId="2" xfId="0" applyFont="1" applyFill="1" applyBorder="1" applyAlignment="1">
      <alignment horizontal="center" vertical="center" wrapText="1"/>
    </xf>
    <xf numFmtId="4" fontId="72" fillId="17" borderId="2" xfId="0" applyNumberFormat="1" applyFont="1" applyFill="1" applyBorder="1" applyAlignment="1">
      <alignment horizontal="center" vertical="center" wrapText="1"/>
    </xf>
    <xf numFmtId="4" fontId="17" fillId="17" borderId="2" xfId="0" applyNumberFormat="1" applyFont="1" applyFill="1" applyBorder="1" applyAlignment="1">
      <alignment horizontal="center" vertical="center"/>
    </xf>
    <xf numFmtId="0" fontId="17" fillId="17" borderId="2" xfId="0" applyFont="1" applyFill="1" applyBorder="1" applyAlignment="1">
      <alignment horizontal="center" vertical="center" wrapText="1"/>
    </xf>
    <xf numFmtId="0" fontId="17" fillId="17" borderId="2" xfId="0" applyFont="1" applyFill="1" applyBorder="1" applyAlignment="1">
      <alignment horizontal="center" vertical="center"/>
    </xf>
    <xf numFmtId="17" fontId="17" fillId="17" borderId="2" xfId="0" applyNumberFormat="1" applyFont="1" applyFill="1" applyBorder="1" applyAlignment="1">
      <alignment horizontal="center" vertical="center" wrapText="1"/>
    </xf>
    <xf numFmtId="4" fontId="17" fillId="17" borderId="2" xfId="0" applyNumberFormat="1" applyFont="1" applyFill="1" applyBorder="1" applyAlignment="1">
      <alignment horizontal="center" vertical="center" wrapText="1"/>
    </xf>
    <xf numFmtId="49" fontId="17" fillId="17" borderId="2" xfId="0" applyNumberFormat="1" applyFont="1" applyFill="1" applyBorder="1" applyAlignment="1">
      <alignment horizontal="center" vertical="center" wrapText="1"/>
    </xf>
    <xf numFmtId="0" fontId="17" fillId="3" borderId="2" xfId="0" applyFont="1" applyFill="1" applyBorder="1" applyAlignment="1">
      <alignment horizontal="center" vertical="center" wrapText="1"/>
    </xf>
    <xf numFmtId="49" fontId="17" fillId="3" borderId="2" xfId="0" applyNumberFormat="1" applyFont="1" applyFill="1" applyBorder="1" applyAlignment="1">
      <alignment horizontal="center" vertical="center" wrapText="1"/>
    </xf>
    <xf numFmtId="17" fontId="17" fillId="3" borderId="2" xfId="0" applyNumberFormat="1" applyFont="1" applyFill="1" applyBorder="1" applyAlignment="1">
      <alignment horizontal="center" vertical="center" wrapText="1"/>
    </xf>
    <xf numFmtId="4" fontId="17" fillId="3" borderId="2" xfId="0" applyNumberFormat="1" applyFont="1" applyFill="1" applyBorder="1" applyAlignment="1">
      <alignment horizontal="center" vertical="center"/>
    </xf>
    <xf numFmtId="0" fontId="17" fillId="3" borderId="2" xfId="0" applyFont="1" applyFill="1" applyBorder="1" applyAlignment="1">
      <alignment horizontal="center" vertical="center"/>
    </xf>
    <xf numFmtId="4" fontId="17" fillId="3" borderId="2" xfId="0" applyNumberFormat="1" applyFont="1" applyFill="1" applyBorder="1" applyAlignment="1">
      <alignment horizontal="center" vertical="center" wrapText="1"/>
    </xf>
    <xf numFmtId="0" fontId="17" fillId="3" borderId="4" xfId="0" applyFont="1" applyFill="1" applyBorder="1" applyAlignment="1">
      <alignment horizontal="center" vertical="center" wrapText="1"/>
    </xf>
    <xf numFmtId="0" fontId="0" fillId="16" borderId="2" xfId="0" applyFill="1" applyBorder="1" applyAlignment="1">
      <alignment horizontal="center" vertical="center" wrapText="1"/>
    </xf>
    <xf numFmtId="0" fontId="0" fillId="16" borderId="2" xfId="0" applyFill="1" applyBorder="1" applyAlignment="1">
      <alignment horizontal="center" vertical="center"/>
    </xf>
    <xf numFmtId="4" fontId="0" fillId="16" borderId="2" xfId="0" applyNumberFormat="1" applyFill="1" applyBorder="1" applyAlignment="1">
      <alignment horizontal="center" vertical="center" wrapText="1"/>
    </xf>
    <xf numFmtId="0" fontId="17" fillId="3" borderId="13" xfId="0" applyFont="1" applyFill="1" applyBorder="1" applyAlignment="1">
      <alignment horizontal="center" vertical="center"/>
    </xf>
    <xf numFmtId="3" fontId="17" fillId="3" borderId="2" xfId="0" applyNumberFormat="1" applyFont="1" applyFill="1" applyBorder="1" applyAlignment="1">
      <alignment horizontal="center" vertical="center" wrapText="1"/>
    </xf>
    <xf numFmtId="0" fontId="73" fillId="3" borderId="1" xfId="0" applyFont="1" applyFill="1" applyBorder="1" applyAlignment="1">
      <alignment horizontal="center" vertical="center" wrapText="1"/>
    </xf>
    <xf numFmtId="0" fontId="4" fillId="4" borderId="2" xfId="0" applyFont="1" applyFill="1" applyBorder="1" applyAlignment="1">
      <alignment horizontal="center"/>
    </xf>
    <xf numFmtId="0" fontId="4" fillId="4" borderId="3"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0" fillId="13" borderId="3" xfId="0" applyFill="1" applyBorder="1" applyAlignment="1">
      <alignment horizontal="center" vertical="center"/>
    </xf>
    <xf numFmtId="0" fontId="0" fillId="13" borderId="4" xfId="0" applyFill="1" applyBorder="1" applyAlignment="1">
      <alignment horizontal="center" vertical="center"/>
    </xf>
    <xf numFmtId="0" fontId="4" fillId="4" borderId="2" xfId="0" applyFont="1" applyFill="1" applyBorder="1" applyAlignment="1">
      <alignment horizontal="center" vertical="center"/>
    </xf>
    <xf numFmtId="167" fontId="49" fillId="3" borderId="1" xfId="0" applyNumberFormat="1" applyFont="1" applyFill="1" applyBorder="1" applyAlignment="1">
      <alignment horizontal="center" vertical="center"/>
    </xf>
    <xf numFmtId="167" fontId="49" fillId="3" borderId="5" xfId="0" applyNumberFormat="1" applyFont="1" applyFill="1" applyBorder="1" applyAlignment="1">
      <alignment horizontal="center" vertical="center"/>
    </xf>
    <xf numFmtId="0" fontId="50" fillId="3" borderId="1" xfId="0" applyFont="1" applyFill="1" applyBorder="1" applyAlignment="1">
      <alignment horizontal="center" vertical="center" wrapText="1"/>
    </xf>
    <xf numFmtId="0" fontId="50" fillId="3" borderId="5" xfId="0" applyFont="1" applyFill="1" applyBorder="1" applyAlignment="1">
      <alignment horizontal="center" vertical="center" wrapText="1"/>
    </xf>
    <xf numFmtId="0" fontId="49" fillId="3" borderId="7" xfId="0" applyFont="1" applyFill="1" applyBorder="1"/>
    <xf numFmtId="0" fontId="49" fillId="3" borderId="5" xfId="0" applyFont="1" applyFill="1" applyBorder="1"/>
    <xf numFmtId="0" fontId="50" fillId="3" borderId="7" xfId="0" applyFont="1" applyFill="1" applyBorder="1" applyAlignment="1">
      <alignment horizontal="center" vertical="center" wrapText="1"/>
    </xf>
    <xf numFmtId="0" fontId="54" fillId="3" borderId="1" xfId="0" applyFont="1" applyFill="1" applyBorder="1" applyAlignment="1">
      <alignment horizontal="center" vertical="center"/>
    </xf>
    <xf numFmtId="0" fontId="54" fillId="3" borderId="5" xfId="0" applyFont="1" applyFill="1" applyBorder="1" applyAlignment="1">
      <alignment horizontal="center" vertical="center"/>
    </xf>
    <xf numFmtId="49" fontId="49" fillId="3" borderId="1" xfId="0" applyNumberFormat="1" applyFont="1" applyFill="1" applyBorder="1" applyAlignment="1">
      <alignment horizontal="center" vertical="center" wrapText="1"/>
    </xf>
    <xf numFmtId="49" fontId="49" fillId="3" borderId="7" xfId="0" applyNumberFormat="1" applyFont="1" applyFill="1" applyBorder="1" applyAlignment="1">
      <alignment horizontal="center" vertical="center" wrapText="1"/>
    </xf>
    <xf numFmtId="49" fontId="49" fillId="3" borderId="5" xfId="0" applyNumberFormat="1" applyFont="1" applyFill="1" applyBorder="1" applyAlignment="1">
      <alignment horizontal="center" vertical="center" wrapText="1"/>
    </xf>
    <xf numFmtId="17" fontId="49" fillId="3" borderId="1" xfId="0" applyNumberFormat="1" applyFont="1" applyFill="1" applyBorder="1" applyAlignment="1">
      <alignment horizontal="center" vertical="center"/>
    </xf>
    <xf numFmtId="17" fontId="49" fillId="3" borderId="7" xfId="0" applyNumberFormat="1" applyFont="1" applyFill="1" applyBorder="1" applyAlignment="1">
      <alignment horizontal="center" vertical="center"/>
    </xf>
    <xf numFmtId="17" fontId="49" fillId="3" borderId="5" xfId="0" applyNumberFormat="1" applyFont="1" applyFill="1" applyBorder="1" applyAlignment="1">
      <alignment horizontal="center" vertical="center"/>
    </xf>
    <xf numFmtId="167" fontId="49" fillId="3" borderId="7" xfId="0" applyNumberFormat="1" applyFont="1" applyFill="1" applyBorder="1" applyAlignment="1">
      <alignment horizontal="center" vertical="center"/>
    </xf>
    <xf numFmtId="3" fontId="49" fillId="3" borderId="1" xfId="0" applyNumberFormat="1" applyFont="1" applyFill="1" applyBorder="1" applyAlignment="1">
      <alignment horizontal="center" vertical="center" wrapText="1"/>
    </xf>
    <xf numFmtId="3" fontId="49" fillId="3" borderId="7" xfId="0" applyNumberFormat="1" applyFont="1" applyFill="1" applyBorder="1" applyAlignment="1">
      <alignment horizontal="center" vertical="center" wrapText="1"/>
    </xf>
    <xf numFmtId="167" fontId="49" fillId="3" borderId="2" xfId="0" applyNumberFormat="1" applyFont="1" applyFill="1" applyBorder="1" applyAlignment="1">
      <alignment horizontal="center" vertical="center"/>
    </xf>
    <xf numFmtId="0" fontId="49" fillId="3" borderId="1" xfId="0" applyFont="1" applyFill="1" applyBorder="1" applyAlignment="1">
      <alignment horizontal="left" vertical="center"/>
    </xf>
    <xf numFmtId="0" fontId="49" fillId="3" borderId="5" xfId="0" applyFont="1" applyFill="1" applyBorder="1" applyAlignment="1">
      <alignment horizontal="left" vertical="center"/>
    </xf>
    <xf numFmtId="0" fontId="49" fillId="3" borderId="1" xfId="0" applyFont="1" applyFill="1" applyBorder="1" applyAlignment="1">
      <alignment horizontal="left" vertical="center" wrapText="1"/>
    </xf>
    <xf numFmtId="0" fontId="49" fillId="3" borderId="7" xfId="0" applyFont="1" applyFill="1" applyBorder="1" applyAlignment="1">
      <alignment horizontal="left" vertical="center"/>
    </xf>
    <xf numFmtId="0" fontId="49" fillId="3" borderId="1" xfId="0" applyFont="1" applyFill="1" applyBorder="1" applyAlignment="1">
      <alignment horizontal="center"/>
    </xf>
    <xf numFmtId="0" fontId="49" fillId="3" borderId="7" xfId="0" applyFont="1" applyFill="1" applyBorder="1" applyAlignment="1">
      <alignment horizontal="center"/>
    </xf>
    <xf numFmtId="0" fontId="49" fillId="3" borderId="5" xfId="0" applyFont="1" applyFill="1" applyBorder="1" applyAlignment="1">
      <alignment horizontal="center"/>
    </xf>
    <xf numFmtId="0" fontId="49" fillId="3" borderId="5" xfId="0" applyFont="1" applyFill="1" applyBorder="1" applyAlignment="1">
      <alignment horizontal="left" vertical="center" wrapText="1"/>
    </xf>
    <xf numFmtId="0" fontId="49" fillId="3" borderId="1" xfId="0" applyFont="1" applyFill="1" applyBorder="1" applyAlignment="1">
      <alignment horizontal="left" wrapText="1"/>
    </xf>
    <xf numFmtId="0" fontId="49" fillId="3" borderId="5" xfId="0" applyFont="1" applyFill="1" applyBorder="1" applyAlignment="1">
      <alignment horizontal="left" wrapText="1"/>
    </xf>
    <xf numFmtId="0" fontId="54" fillId="3" borderId="1" xfId="0" applyFont="1" applyFill="1" applyBorder="1" applyAlignment="1">
      <alignment horizontal="left" wrapText="1"/>
    </xf>
    <xf numFmtId="0" fontId="54" fillId="3" borderId="7" xfId="0" applyFont="1" applyFill="1" applyBorder="1" applyAlignment="1">
      <alignment horizontal="left" wrapText="1"/>
    </xf>
    <xf numFmtId="0" fontId="54" fillId="3" borderId="5" xfId="0" applyFont="1" applyFill="1" applyBorder="1" applyAlignment="1">
      <alignment horizontal="left" wrapText="1"/>
    </xf>
    <xf numFmtId="0" fontId="54" fillId="3" borderId="1" xfId="0" applyFont="1" applyFill="1" applyBorder="1" applyAlignment="1">
      <alignment horizontal="left" vertical="center" wrapText="1"/>
    </xf>
    <xf numFmtId="0" fontId="54" fillId="3" borderId="7" xfId="0" applyFont="1" applyFill="1" applyBorder="1" applyAlignment="1">
      <alignment horizontal="left" vertical="center" wrapText="1"/>
    </xf>
    <xf numFmtId="0" fontId="54" fillId="3" borderId="5" xfId="0" applyFont="1" applyFill="1" applyBorder="1" applyAlignment="1">
      <alignment horizontal="left" vertical="center" wrapText="1"/>
    </xf>
    <xf numFmtId="1" fontId="54" fillId="3" borderId="1" xfId="0" applyNumberFormat="1" applyFont="1" applyFill="1" applyBorder="1" applyAlignment="1">
      <alignment horizontal="center" vertical="center" wrapText="1"/>
    </xf>
    <xf numFmtId="1" fontId="54" fillId="3" borderId="7" xfId="0" applyNumberFormat="1" applyFont="1" applyFill="1" applyBorder="1" applyAlignment="1">
      <alignment horizontal="center" vertical="center" wrapText="1"/>
    </xf>
    <xf numFmtId="1" fontId="54" fillId="3" borderId="5" xfId="0" applyNumberFormat="1" applyFont="1" applyFill="1" applyBorder="1" applyAlignment="1">
      <alignment horizontal="center" vertical="center" wrapText="1"/>
    </xf>
    <xf numFmtId="0" fontId="49" fillId="3" borderId="7" xfId="0" applyFont="1" applyFill="1" applyBorder="1" applyAlignment="1">
      <alignment horizontal="left" vertical="center" wrapText="1"/>
    </xf>
    <xf numFmtId="0" fontId="49" fillId="3" borderId="1" xfId="0" applyFont="1" applyFill="1" applyBorder="1" applyAlignment="1">
      <alignment vertical="center" wrapText="1"/>
    </xf>
    <xf numFmtId="0" fontId="49" fillId="3" borderId="7" xfId="0" applyFont="1" applyFill="1" applyBorder="1" applyAlignment="1">
      <alignment vertical="center"/>
    </xf>
    <xf numFmtId="0" fontId="49" fillId="3" borderId="5" xfId="0" applyFont="1" applyFill="1" applyBorder="1" applyAlignment="1">
      <alignment vertical="center"/>
    </xf>
    <xf numFmtId="0" fontId="49" fillId="3" borderId="5" xfId="0" applyFont="1" applyFill="1" applyBorder="1" applyAlignment="1">
      <alignment vertical="center" wrapText="1"/>
    </xf>
    <xf numFmtId="2" fontId="49" fillId="3" borderId="1" xfId="0" applyNumberFormat="1" applyFont="1" applyFill="1" applyBorder="1" applyAlignment="1">
      <alignment horizontal="center" vertical="center" wrapText="1"/>
    </xf>
    <xf numFmtId="0" fontId="49" fillId="3" borderId="13" xfId="0" applyFont="1" applyFill="1" applyBorder="1" applyAlignment="1">
      <alignment horizontal="center" vertical="center" wrapText="1"/>
    </xf>
    <xf numFmtId="0" fontId="49" fillId="3" borderId="8" xfId="0" applyFont="1" applyFill="1" applyBorder="1" applyAlignment="1">
      <alignment horizontal="center" vertical="center" wrapText="1"/>
    </xf>
    <xf numFmtId="0" fontId="49" fillId="3" borderId="3" xfId="0" applyFont="1" applyFill="1" applyBorder="1" applyAlignment="1">
      <alignment horizontal="center" vertical="center"/>
    </xf>
    <xf numFmtId="0" fontId="49" fillId="3" borderId="6" xfId="0" applyFont="1" applyFill="1" applyBorder="1" applyAlignment="1">
      <alignment horizontal="center" vertical="center" wrapText="1"/>
    </xf>
    <xf numFmtId="0" fontId="4" fillId="3" borderId="6" xfId="0" applyFont="1" applyFill="1" applyBorder="1" applyAlignment="1">
      <alignment horizontal="center" vertical="center"/>
    </xf>
    <xf numFmtId="0" fontId="0" fillId="0" borderId="0" xfId="0" applyFill="1" applyAlignment="1">
      <alignment horizontal="center"/>
    </xf>
    <xf numFmtId="0" fontId="32" fillId="0" borderId="0" xfId="0" applyFont="1" applyFill="1"/>
    <xf numFmtId="0" fontId="60" fillId="0" borderId="0" xfId="0" applyFont="1" applyFill="1"/>
    <xf numFmtId="0" fontId="0" fillId="0" borderId="0" xfId="0" applyFill="1" applyAlignment="1">
      <alignment vertical="center"/>
    </xf>
    <xf numFmtId="4" fontId="0" fillId="0" borderId="0" xfId="0" applyNumberFormat="1" applyFill="1"/>
    <xf numFmtId="0" fontId="73" fillId="3" borderId="12" xfId="0" applyFont="1" applyFill="1" applyBorder="1" applyAlignment="1">
      <alignment horizontal="center" vertical="center" wrapText="1"/>
    </xf>
    <xf numFmtId="3" fontId="42" fillId="3" borderId="5" xfId="0" applyNumberFormat="1" applyFont="1" applyFill="1" applyBorder="1" applyAlignment="1">
      <alignment horizontal="center" vertical="center"/>
    </xf>
  </cellXfs>
  <cellStyles count="18">
    <cellStyle name="Dobry" xfId="14" builtinId="26"/>
    <cellStyle name="Dziesiętny" xfId="13" builtinId="3"/>
    <cellStyle name="Dziesiętny 2" xfId="9" xr:uid="{00000000-0005-0000-0000-000002000000}"/>
    <cellStyle name="Excel Built-in Bad" xfId="4" xr:uid="{00000000-0005-0000-0000-000003000000}"/>
    <cellStyle name="Excel Built-in Normal" xfId="2" xr:uid="{00000000-0005-0000-0000-000004000000}"/>
    <cellStyle name="Neutralny 2" xfId="17" xr:uid="{2E5BA40A-FE6C-4797-B158-1CD62ED32E4A}"/>
    <cellStyle name="Normalny" xfId="0" builtinId="0"/>
    <cellStyle name="Normalny 2" xfId="3" xr:uid="{00000000-0005-0000-0000-000006000000}"/>
    <cellStyle name="Normalny 2 2" xfId="12" xr:uid="{00000000-0005-0000-0000-000007000000}"/>
    <cellStyle name="Normalny 2 3" xfId="11" xr:uid="{00000000-0005-0000-0000-000008000000}"/>
    <cellStyle name="Normalny 3" xfId="6" xr:uid="{00000000-0005-0000-0000-000009000000}"/>
    <cellStyle name="Normalny 3 2" xfId="10" xr:uid="{00000000-0005-0000-0000-00000A000000}"/>
    <cellStyle name="Normalny 4" xfId="7" xr:uid="{00000000-0005-0000-0000-00000B000000}"/>
    <cellStyle name="Normalny 6" xfId="8" xr:uid="{00000000-0005-0000-0000-00000C000000}"/>
    <cellStyle name="Walutowy" xfId="16" builtinId="4"/>
    <cellStyle name="Walutowy 2" xfId="1" xr:uid="{00000000-0005-0000-0000-00000D000000}"/>
    <cellStyle name="Zły" xfId="15" builtinId="27"/>
    <cellStyle name="Zły 2" xfId="5" xr:uid="{00000000-0005-0000-0000-00000F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7</xdr:col>
      <xdr:colOff>0</xdr:colOff>
      <xdr:row>18</xdr:row>
      <xdr:rowOff>285750</xdr:rowOff>
    </xdr:from>
    <xdr:to>
      <xdr:col>9</xdr:col>
      <xdr:colOff>13607</xdr:colOff>
      <xdr:row>18</xdr:row>
      <xdr:rowOff>285751</xdr:rowOff>
    </xdr:to>
    <xdr:cxnSp macro="">
      <xdr:nvCxnSpPr>
        <xdr:cNvPr id="2" name="Łącznik prosty 1">
          <a:extLst>
            <a:ext uri="{FF2B5EF4-FFF2-40B4-BE49-F238E27FC236}">
              <a16:creationId xmlns:a16="http://schemas.microsoft.com/office/drawing/2014/main" id="{6864B99D-A88E-4B31-9753-673BE71FC371}"/>
            </a:ext>
          </a:extLst>
        </xdr:cNvPr>
        <xdr:cNvCxnSpPr/>
      </xdr:nvCxnSpPr>
      <xdr:spPr>
        <a:xfrm>
          <a:off x="6734175" y="3619500"/>
          <a:ext cx="1937657"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19</xdr:row>
      <xdr:rowOff>365125</xdr:rowOff>
    </xdr:from>
    <xdr:to>
      <xdr:col>9</xdr:col>
      <xdr:colOff>0</xdr:colOff>
      <xdr:row>19</xdr:row>
      <xdr:rowOff>365125</xdr:rowOff>
    </xdr:to>
    <xdr:cxnSp macro="">
      <xdr:nvCxnSpPr>
        <xdr:cNvPr id="3" name="Łącznik prosty 2">
          <a:extLst>
            <a:ext uri="{FF2B5EF4-FFF2-40B4-BE49-F238E27FC236}">
              <a16:creationId xmlns:a16="http://schemas.microsoft.com/office/drawing/2014/main" id="{EC70EEE7-BE15-459E-857B-9989F53C3796}"/>
            </a:ext>
          </a:extLst>
        </xdr:cNvPr>
        <xdr:cNvCxnSpPr/>
      </xdr:nvCxnSpPr>
      <xdr:spPr>
        <a:xfrm>
          <a:off x="6734175" y="3813175"/>
          <a:ext cx="19240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42"/>
  <sheetViews>
    <sheetView topLeftCell="A10" workbookViewId="0">
      <selection activeCell="I9" sqref="I9"/>
    </sheetView>
  </sheetViews>
  <sheetFormatPr defaultColWidth="9.140625" defaultRowHeight="15" x14ac:dyDescent="0.25"/>
  <cols>
    <col min="1" max="1" width="9.140625" style="1"/>
    <col min="2" max="2" width="37.42578125" style="1" customWidth="1"/>
    <col min="3" max="3" width="9.140625" style="1"/>
    <col min="4" max="4" width="14" style="1" customWidth="1"/>
    <col min="5" max="5" width="9.140625" style="1"/>
    <col min="6" max="6" width="16.7109375" style="1" customWidth="1"/>
    <col min="7" max="8" width="11.42578125" style="1" bestFit="1" customWidth="1"/>
    <col min="9" max="16384" width="9.140625" style="1"/>
  </cols>
  <sheetData>
    <row r="1" spans="2:4" x14ac:dyDescent="0.25">
      <c r="B1" s="1" t="s">
        <v>2930</v>
      </c>
    </row>
    <row r="2" spans="2:4" s="41" customFormat="1" x14ac:dyDescent="0.25">
      <c r="B2" s="41" t="s">
        <v>2986</v>
      </c>
    </row>
    <row r="4" spans="2:4" x14ac:dyDescent="0.25">
      <c r="B4" s="625"/>
      <c r="C4" s="42" t="s">
        <v>59</v>
      </c>
      <c r="D4" s="14" t="s">
        <v>37</v>
      </c>
    </row>
    <row r="5" spans="2:4" x14ac:dyDescent="0.25">
      <c r="B5" s="15" t="s">
        <v>60</v>
      </c>
      <c r="C5" s="55">
        <v>12</v>
      </c>
      <c r="D5" s="145">
        <v>427546.43</v>
      </c>
    </row>
    <row r="6" spans="2:4" x14ac:dyDescent="0.25">
      <c r="B6" s="15" t="s">
        <v>61</v>
      </c>
      <c r="C6" s="55">
        <v>16</v>
      </c>
      <c r="D6" s="145">
        <v>484000</v>
      </c>
    </row>
    <row r="7" spans="2:4" x14ac:dyDescent="0.25">
      <c r="B7" s="15" t="s">
        <v>62</v>
      </c>
      <c r="C7" s="55">
        <v>20</v>
      </c>
      <c r="D7" s="145">
        <v>1298532.2</v>
      </c>
    </row>
    <row r="8" spans="2:4" x14ac:dyDescent="0.25">
      <c r="B8" s="15" t="s">
        <v>63</v>
      </c>
      <c r="C8" s="55">
        <v>8</v>
      </c>
      <c r="D8" s="145">
        <v>171234.2</v>
      </c>
    </row>
    <row r="9" spans="2:4" x14ac:dyDescent="0.25">
      <c r="B9" s="15" t="s">
        <v>64</v>
      </c>
      <c r="C9" s="55">
        <v>8</v>
      </c>
      <c r="D9" s="145">
        <v>649438.29</v>
      </c>
    </row>
    <row r="10" spans="2:4" x14ac:dyDescent="0.25">
      <c r="B10" s="15" t="s">
        <v>65</v>
      </c>
      <c r="C10" s="55">
        <v>4</v>
      </c>
      <c r="D10" s="145">
        <v>370000</v>
      </c>
    </row>
    <row r="11" spans="2:4" x14ac:dyDescent="0.25">
      <c r="B11" s="15" t="s">
        <v>66</v>
      </c>
      <c r="C11" s="55">
        <v>19</v>
      </c>
      <c r="D11" s="145">
        <v>1530000</v>
      </c>
    </row>
    <row r="12" spans="2:4" x14ac:dyDescent="0.25">
      <c r="B12" s="15" t="s">
        <v>67</v>
      </c>
      <c r="C12" s="55">
        <v>11</v>
      </c>
      <c r="D12" s="145">
        <v>602774</v>
      </c>
    </row>
    <row r="13" spans="2:4" x14ac:dyDescent="0.25">
      <c r="B13" s="15" t="s">
        <v>68</v>
      </c>
      <c r="C13" s="55">
        <v>16</v>
      </c>
      <c r="D13" s="145">
        <v>965219</v>
      </c>
    </row>
    <row r="14" spans="2:4" x14ac:dyDescent="0.25">
      <c r="B14" s="15" t="s">
        <v>69</v>
      </c>
      <c r="C14" s="55">
        <v>17</v>
      </c>
      <c r="D14" s="145">
        <v>425496</v>
      </c>
    </row>
    <row r="15" spans="2:4" x14ac:dyDescent="0.25">
      <c r="B15" s="15" t="s">
        <v>70</v>
      </c>
      <c r="C15" s="55">
        <v>10</v>
      </c>
      <c r="D15" s="145">
        <v>612000</v>
      </c>
    </row>
    <row r="16" spans="2:4" x14ac:dyDescent="0.25">
      <c r="B16" s="15" t="s">
        <v>71</v>
      </c>
      <c r="C16" s="55">
        <v>4</v>
      </c>
      <c r="D16" s="145">
        <v>220000</v>
      </c>
    </row>
    <row r="17" spans="2:4" x14ac:dyDescent="0.25">
      <c r="B17" s="15" t="s">
        <v>72</v>
      </c>
      <c r="C17" s="55">
        <v>4</v>
      </c>
      <c r="D17" s="145">
        <v>234514</v>
      </c>
    </row>
    <row r="18" spans="2:4" x14ac:dyDescent="0.25">
      <c r="B18" s="15" t="s">
        <v>73</v>
      </c>
      <c r="C18" s="55">
        <v>15</v>
      </c>
      <c r="D18" s="145">
        <v>552000</v>
      </c>
    </row>
    <row r="19" spans="2:4" x14ac:dyDescent="0.25">
      <c r="B19" s="15" t="s">
        <v>74</v>
      </c>
      <c r="C19" s="55">
        <v>15</v>
      </c>
      <c r="D19" s="145">
        <v>590000</v>
      </c>
    </row>
    <row r="20" spans="2:4" x14ac:dyDescent="0.25">
      <c r="B20" s="15" t="s">
        <v>75</v>
      </c>
      <c r="C20" s="55">
        <v>13</v>
      </c>
      <c r="D20" s="145">
        <v>376895</v>
      </c>
    </row>
    <row r="21" spans="2:4" s="28" customFormat="1" x14ac:dyDescent="0.25">
      <c r="B21" s="16" t="s">
        <v>1094</v>
      </c>
      <c r="C21" s="166">
        <v>25</v>
      </c>
      <c r="D21" s="167">
        <v>9445595.4299999997</v>
      </c>
    </row>
    <row r="22" spans="2:4" ht="30" x14ac:dyDescent="0.25">
      <c r="B22" s="16" t="s">
        <v>1259</v>
      </c>
      <c r="C22" s="56">
        <v>25</v>
      </c>
      <c r="D22" s="146">
        <v>6481633.2000000002</v>
      </c>
    </row>
    <row r="23" spans="2:4" s="41" customFormat="1" ht="30" x14ac:dyDescent="0.25">
      <c r="B23" s="16" t="s">
        <v>2913</v>
      </c>
      <c r="C23" s="56">
        <v>31</v>
      </c>
      <c r="D23" s="146">
        <v>2943358.21</v>
      </c>
    </row>
    <row r="24" spans="2:4" s="41" customFormat="1" x14ac:dyDescent="0.25">
      <c r="B24" s="15" t="s">
        <v>2914</v>
      </c>
      <c r="C24" s="55">
        <v>46</v>
      </c>
      <c r="D24" s="145">
        <v>1574051.67</v>
      </c>
    </row>
    <row r="25" spans="2:4" s="41" customFormat="1" x14ac:dyDescent="0.25">
      <c r="B25" s="15" t="s">
        <v>2915</v>
      </c>
      <c r="C25" s="55">
        <v>11</v>
      </c>
      <c r="D25" s="145">
        <v>1153211.27</v>
      </c>
    </row>
    <row r="26" spans="2:4" s="41" customFormat="1" x14ac:dyDescent="0.25">
      <c r="B26" s="15" t="s">
        <v>2916</v>
      </c>
      <c r="C26" s="55">
        <v>33</v>
      </c>
      <c r="D26" s="145">
        <v>1003290.26</v>
      </c>
    </row>
    <row r="27" spans="2:4" s="41" customFormat="1" x14ac:dyDescent="0.25">
      <c r="B27" s="15" t="s">
        <v>2917</v>
      </c>
      <c r="C27" s="55">
        <v>25</v>
      </c>
      <c r="D27" s="145">
        <v>901300</v>
      </c>
    </row>
    <row r="28" spans="2:4" s="41" customFormat="1" x14ac:dyDescent="0.25">
      <c r="B28" s="15" t="s">
        <v>2918</v>
      </c>
      <c r="C28" s="55">
        <v>17</v>
      </c>
      <c r="D28" s="145">
        <v>634714.27</v>
      </c>
    </row>
    <row r="29" spans="2:4" s="41" customFormat="1" x14ac:dyDescent="0.25">
      <c r="B29" s="15" t="s">
        <v>2919</v>
      </c>
      <c r="C29" s="55">
        <v>11</v>
      </c>
      <c r="D29" s="145">
        <v>922500</v>
      </c>
    </row>
    <row r="30" spans="2:4" s="41" customFormat="1" x14ac:dyDescent="0.25">
      <c r="B30" s="15" t="s">
        <v>2920</v>
      </c>
      <c r="C30" s="55">
        <v>33</v>
      </c>
      <c r="D30" s="145">
        <v>1570000</v>
      </c>
    </row>
    <row r="31" spans="2:4" s="41" customFormat="1" x14ac:dyDescent="0.25">
      <c r="B31" s="15" t="s">
        <v>2921</v>
      </c>
      <c r="C31" s="55">
        <v>41</v>
      </c>
      <c r="D31" s="145">
        <v>859452.19</v>
      </c>
    </row>
    <row r="32" spans="2:4" s="41" customFormat="1" x14ac:dyDescent="0.25">
      <c r="B32" s="15" t="s">
        <v>2922</v>
      </c>
      <c r="C32" s="55">
        <v>12</v>
      </c>
      <c r="D32" s="145">
        <v>1304646.5899999999</v>
      </c>
    </row>
    <row r="33" spans="2:6" s="41" customFormat="1" x14ac:dyDescent="0.25">
      <c r="B33" s="15" t="s">
        <v>2923</v>
      </c>
      <c r="C33" s="55">
        <v>23</v>
      </c>
      <c r="D33" s="145">
        <v>871838.31</v>
      </c>
    </row>
    <row r="34" spans="2:6" s="41" customFormat="1" x14ac:dyDescent="0.25">
      <c r="B34" s="15" t="s">
        <v>2924</v>
      </c>
      <c r="C34" s="55">
        <v>19</v>
      </c>
      <c r="D34" s="145">
        <v>1058000</v>
      </c>
    </row>
    <row r="35" spans="2:6" s="41" customFormat="1" x14ac:dyDescent="0.25">
      <c r="B35" s="15" t="s">
        <v>2925</v>
      </c>
      <c r="C35" s="55">
        <v>18</v>
      </c>
      <c r="D35" s="145">
        <v>733520.57</v>
      </c>
    </row>
    <row r="36" spans="2:6" s="41" customFormat="1" x14ac:dyDescent="0.25">
      <c r="B36" s="15" t="s">
        <v>2926</v>
      </c>
      <c r="C36" s="55">
        <v>18</v>
      </c>
      <c r="D36" s="145">
        <v>728003.08</v>
      </c>
    </row>
    <row r="37" spans="2:6" s="41" customFormat="1" x14ac:dyDescent="0.25">
      <c r="B37" s="15" t="s">
        <v>2927</v>
      </c>
      <c r="C37" s="55">
        <v>12</v>
      </c>
      <c r="D37" s="145">
        <v>1274188.75</v>
      </c>
    </row>
    <row r="38" spans="2:6" s="41" customFormat="1" x14ac:dyDescent="0.25">
      <c r="B38" s="15" t="s">
        <v>2928</v>
      </c>
      <c r="C38" s="55">
        <v>17</v>
      </c>
      <c r="D38" s="145">
        <v>1468400</v>
      </c>
    </row>
    <row r="39" spans="2:6" s="41" customFormat="1" x14ac:dyDescent="0.25">
      <c r="B39" s="15" t="s">
        <v>2929</v>
      </c>
      <c r="C39" s="55">
        <v>17</v>
      </c>
      <c r="D39" s="145">
        <v>873161.29</v>
      </c>
    </row>
    <row r="40" spans="2:6" x14ac:dyDescent="0.25">
      <c r="B40" s="17" t="s">
        <v>76</v>
      </c>
      <c r="C40" s="18">
        <f>SUM(C5:C39)</f>
        <v>626</v>
      </c>
      <c r="D40" s="19">
        <f>SUM(D5:D39)</f>
        <v>45310514.210000008</v>
      </c>
    </row>
    <row r="42" spans="2:6" x14ac:dyDescent="0.25">
      <c r="F42" s="2"/>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7"/>
  <sheetViews>
    <sheetView topLeftCell="A24" zoomScale="70" zoomScaleNormal="70" workbookViewId="0">
      <selection activeCell="K27" sqref="K27"/>
    </sheetView>
  </sheetViews>
  <sheetFormatPr defaultColWidth="9.140625" defaultRowHeight="15" x14ac:dyDescent="0.25"/>
  <cols>
    <col min="1" max="4" width="9.140625" style="41"/>
    <col min="5" max="5" width="18.28515625" style="41" customWidth="1"/>
    <col min="6" max="6" width="63.42578125" style="41" customWidth="1"/>
    <col min="7" max="7" width="14.42578125" style="41" customWidth="1"/>
    <col min="8" max="9" width="9.140625" style="41"/>
    <col min="10" max="10" width="25.140625" style="41" customWidth="1"/>
    <col min="11" max="12" width="9.140625" style="41"/>
    <col min="13" max="13" width="10.85546875" style="41" bestFit="1" customWidth="1"/>
    <col min="14" max="14" width="15.85546875" style="41" customWidth="1"/>
    <col min="15" max="15" width="11" style="41" customWidth="1"/>
    <col min="16" max="16" width="12.85546875" style="41" customWidth="1"/>
    <col min="17" max="17" width="18.28515625" style="41" customWidth="1"/>
    <col min="18" max="18" width="18.140625" style="41" customWidth="1"/>
    <col min="19" max="16384" width="9.140625" style="41"/>
  </cols>
  <sheetData>
    <row r="1" spans="1:18" ht="18.75" x14ac:dyDescent="0.3">
      <c r="A1" s="10" t="s">
        <v>1249</v>
      </c>
      <c r="E1" s="8"/>
      <c r="J1" s="9"/>
      <c r="M1" s="2"/>
      <c r="N1" s="49"/>
      <c r="O1" s="2"/>
      <c r="P1" s="2"/>
    </row>
    <row r="2" spans="1:18" x14ac:dyDescent="0.25">
      <c r="A2" s="49"/>
      <c r="E2" s="8"/>
      <c r="J2" s="792"/>
      <c r="K2" s="792"/>
      <c r="L2" s="792"/>
      <c r="M2" s="792"/>
      <c r="N2" s="792"/>
      <c r="O2" s="792"/>
      <c r="P2" s="792"/>
      <c r="Q2" s="792"/>
      <c r="R2" s="792"/>
    </row>
    <row r="3" spans="1:18" ht="45.75" customHeight="1" x14ac:dyDescent="0.25">
      <c r="A3" s="778" t="s">
        <v>475</v>
      </c>
      <c r="B3" s="774" t="s">
        <v>1</v>
      </c>
      <c r="C3" s="774" t="s">
        <v>2</v>
      </c>
      <c r="D3" s="774" t="s">
        <v>3</v>
      </c>
      <c r="E3" s="793" t="s">
        <v>4</v>
      </c>
      <c r="F3" s="778" t="s">
        <v>5</v>
      </c>
      <c r="G3" s="774" t="s">
        <v>6</v>
      </c>
      <c r="H3" s="795" t="s">
        <v>7</v>
      </c>
      <c r="I3" s="795"/>
      <c r="J3" s="778" t="s">
        <v>8</v>
      </c>
      <c r="K3" s="782" t="s">
        <v>9</v>
      </c>
      <c r="L3" s="784"/>
      <c r="M3" s="785" t="s">
        <v>10</v>
      </c>
      <c r="N3" s="785"/>
      <c r="O3" s="785" t="s">
        <v>11</v>
      </c>
      <c r="P3" s="785"/>
      <c r="Q3" s="778" t="s">
        <v>12</v>
      </c>
      <c r="R3" s="774" t="s">
        <v>13</v>
      </c>
    </row>
    <row r="4" spans="1:18" x14ac:dyDescent="0.25">
      <c r="A4" s="779"/>
      <c r="B4" s="775"/>
      <c r="C4" s="775"/>
      <c r="D4" s="775"/>
      <c r="E4" s="794"/>
      <c r="F4" s="779"/>
      <c r="G4" s="775"/>
      <c r="H4" s="87" t="s">
        <v>14</v>
      </c>
      <c r="I4" s="87" t="s">
        <v>15</v>
      </c>
      <c r="J4" s="779"/>
      <c r="K4" s="88">
        <v>2020</v>
      </c>
      <c r="L4" s="88">
        <v>2021</v>
      </c>
      <c r="M4" s="89">
        <v>2020</v>
      </c>
      <c r="N4" s="89">
        <v>2021</v>
      </c>
      <c r="O4" s="89">
        <v>2020</v>
      </c>
      <c r="P4" s="89">
        <v>2021</v>
      </c>
      <c r="Q4" s="779"/>
      <c r="R4" s="775"/>
    </row>
    <row r="5" spans="1:18" x14ac:dyDescent="0.25">
      <c r="A5" s="86" t="s">
        <v>16</v>
      </c>
      <c r="B5" s="87" t="s">
        <v>17</v>
      </c>
      <c r="C5" s="87" t="s">
        <v>18</v>
      </c>
      <c r="D5" s="87" t="s">
        <v>19</v>
      </c>
      <c r="E5" s="90" t="s">
        <v>20</v>
      </c>
      <c r="F5" s="86" t="s">
        <v>21</v>
      </c>
      <c r="G5" s="86" t="s">
        <v>22</v>
      </c>
      <c r="H5" s="87" t="s">
        <v>23</v>
      </c>
      <c r="I5" s="87" t="s">
        <v>24</v>
      </c>
      <c r="J5" s="86" t="s">
        <v>25</v>
      </c>
      <c r="K5" s="88" t="s">
        <v>26</v>
      </c>
      <c r="L5" s="88" t="s">
        <v>27</v>
      </c>
      <c r="M5" s="91" t="s">
        <v>28</v>
      </c>
      <c r="N5" s="91" t="s">
        <v>29</v>
      </c>
      <c r="O5" s="91" t="s">
        <v>30</v>
      </c>
      <c r="P5" s="91" t="s">
        <v>31</v>
      </c>
      <c r="Q5" s="86" t="s">
        <v>32</v>
      </c>
      <c r="R5" s="87" t="s">
        <v>33</v>
      </c>
    </row>
    <row r="6" spans="1:18" ht="150" x14ac:dyDescent="0.25">
      <c r="A6" s="67">
        <v>1</v>
      </c>
      <c r="B6" s="33" t="s">
        <v>91</v>
      </c>
      <c r="C6" s="33">
        <v>1</v>
      </c>
      <c r="D6" s="33">
        <v>3</v>
      </c>
      <c r="E6" s="95" t="s">
        <v>532</v>
      </c>
      <c r="F6" s="33" t="s">
        <v>533</v>
      </c>
      <c r="G6" s="33" t="s">
        <v>193</v>
      </c>
      <c r="H6" s="33" t="s">
        <v>194</v>
      </c>
      <c r="I6" s="33" t="s">
        <v>534</v>
      </c>
      <c r="J6" s="33" t="s">
        <v>535</v>
      </c>
      <c r="K6" s="24" t="s">
        <v>34</v>
      </c>
      <c r="L6" s="24"/>
      <c r="M6" s="25">
        <v>30000</v>
      </c>
      <c r="N6" s="67"/>
      <c r="O6" s="25">
        <v>11907</v>
      </c>
      <c r="P6" s="25"/>
      <c r="Q6" s="33" t="s">
        <v>536</v>
      </c>
      <c r="R6" s="33" t="s">
        <v>537</v>
      </c>
    </row>
    <row r="7" spans="1:18" ht="135" x14ac:dyDescent="0.25">
      <c r="A7" s="63">
        <v>2</v>
      </c>
      <c r="B7" s="70" t="s">
        <v>91</v>
      </c>
      <c r="C7" s="70">
        <v>1</v>
      </c>
      <c r="D7" s="70">
        <v>3</v>
      </c>
      <c r="E7" s="95" t="s">
        <v>538</v>
      </c>
      <c r="F7" s="70" t="s">
        <v>539</v>
      </c>
      <c r="G7" s="70" t="s">
        <v>540</v>
      </c>
      <c r="H7" s="70" t="s">
        <v>541</v>
      </c>
      <c r="I7" s="70" t="s">
        <v>534</v>
      </c>
      <c r="J7" s="70" t="s">
        <v>535</v>
      </c>
      <c r="K7" s="64" t="s">
        <v>45</v>
      </c>
      <c r="L7" s="64"/>
      <c r="M7" s="62">
        <v>20000</v>
      </c>
      <c r="N7" s="63"/>
      <c r="O7" s="62">
        <v>20000</v>
      </c>
      <c r="P7" s="62"/>
      <c r="Q7" s="70" t="s">
        <v>536</v>
      </c>
      <c r="R7" s="70" t="s">
        <v>537</v>
      </c>
    </row>
    <row r="8" spans="1:18" ht="60" x14ac:dyDescent="0.25">
      <c r="A8" s="67">
        <v>3</v>
      </c>
      <c r="B8" s="67" t="s">
        <v>91</v>
      </c>
      <c r="C8" s="67">
        <v>5</v>
      </c>
      <c r="D8" s="33">
        <v>4</v>
      </c>
      <c r="E8" s="29" t="s">
        <v>542</v>
      </c>
      <c r="F8" s="33" t="s">
        <v>543</v>
      </c>
      <c r="G8" s="33" t="s">
        <v>48</v>
      </c>
      <c r="H8" s="33" t="s">
        <v>195</v>
      </c>
      <c r="I8" s="27" t="s">
        <v>534</v>
      </c>
      <c r="J8" s="33" t="s">
        <v>544</v>
      </c>
      <c r="K8" s="24" t="s">
        <v>40</v>
      </c>
      <c r="L8" s="24"/>
      <c r="M8" s="25">
        <v>25000</v>
      </c>
      <c r="N8" s="25"/>
      <c r="O8" s="25">
        <v>15312</v>
      </c>
      <c r="P8" s="25"/>
      <c r="Q8" s="33" t="s">
        <v>536</v>
      </c>
      <c r="R8" s="33" t="s">
        <v>537</v>
      </c>
    </row>
    <row r="9" spans="1:18" ht="105" x14ac:dyDescent="0.25">
      <c r="A9" s="67">
        <v>4</v>
      </c>
      <c r="B9" s="33" t="s">
        <v>91</v>
      </c>
      <c r="C9" s="33">
        <v>3</v>
      </c>
      <c r="D9" s="33">
        <v>10</v>
      </c>
      <c r="E9" s="33" t="s">
        <v>545</v>
      </c>
      <c r="F9" s="33" t="s">
        <v>546</v>
      </c>
      <c r="G9" s="33" t="s">
        <v>547</v>
      </c>
      <c r="H9" s="33" t="s">
        <v>548</v>
      </c>
      <c r="I9" s="33" t="s">
        <v>534</v>
      </c>
      <c r="J9" s="33" t="s">
        <v>549</v>
      </c>
      <c r="K9" s="24" t="s">
        <v>38</v>
      </c>
      <c r="L9" s="24"/>
      <c r="M9" s="25">
        <v>400000</v>
      </c>
      <c r="N9" s="67"/>
      <c r="O9" s="25">
        <v>50000</v>
      </c>
      <c r="P9" s="25"/>
      <c r="Q9" s="33" t="s">
        <v>536</v>
      </c>
      <c r="R9" s="33" t="s">
        <v>537</v>
      </c>
    </row>
    <row r="10" spans="1:18" ht="99.75" x14ac:dyDescent="0.25">
      <c r="A10" s="67">
        <v>5</v>
      </c>
      <c r="B10" s="33" t="s">
        <v>91</v>
      </c>
      <c r="C10" s="33">
        <v>3</v>
      </c>
      <c r="D10" s="33">
        <v>10</v>
      </c>
      <c r="E10" s="96" t="s">
        <v>550</v>
      </c>
      <c r="F10" s="33" t="s">
        <v>551</v>
      </c>
      <c r="G10" s="33" t="s">
        <v>552</v>
      </c>
      <c r="H10" s="33" t="s">
        <v>553</v>
      </c>
      <c r="I10" s="33" t="s">
        <v>534</v>
      </c>
      <c r="J10" s="33" t="s">
        <v>549</v>
      </c>
      <c r="K10" s="24" t="s">
        <v>38</v>
      </c>
      <c r="L10" s="24"/>
      <c r="M10" s="25">
        <v>120000</v>
      </c>
      <c r="N10" s="67"/>
      <c r="O10" s="25">
        <v>120000</v>
      </c>
      <c r="P10" s="25"/>
      <c r="Q10" s="33" t="s">
        <v>536</v>
      </c>
      <c r="R10" s="33" t="s">
        <v>537</v>
      </c>
    </row>
    <row r="11" spans="1:18" ht="105" x14ac:dyDescent="0.25">
      <c r="A11" s="33">
        <v>6</v>
      </c>
      <c r="B11" s="33" t="s">
        <v>91</v>
      </c>
      <c r="C11" s="33">
        <v>1</v>
      </c>
      <c r="D11" s="33">
        <v>13</v>
      </c>
      <c r="E11" s="33" t="s">
        <v>554</v>
      </c>
      <c r="F11" s="33" t="s">
        <v>555</v>
      </c>
      <c r="G11" s="33" t="s">
        <v>556</v>
      </c>
      <c r="H11" s="33" t="s">
        <v>548</v>
      </c>
      <c r="I11" s="33" t="s">
        <v>534</v>
      </c>
      <c r="J11" s="33" t="s">
        <v>535</v>
      </c>
      <c r="K11" s="33" t="s">
        <v>45</v>
      </c>
      <c r="L11" s="33"/>
      <c r="M11" s="35">
        <v>40000</v>
      </c>
      <c r="N11" s="35"/>
      <c r="O11" s="35">
        <v>25000</v>
      </c>
      <c r="P11" s="35"/>
      <c r="Q11" s="33" t="s">
        <v>536</v>
      </c>
      <c r="R11" s="33" t="s">
        <v>537</v>
      </c>
    </row>
    <row r="12" spans="1:18" ht="120" x14ac:dyDescent="0.25">
      <c r="A12" s="33">
        <v>7</v>
      </c>
      <c r="B12" s="33" t="s">
        <v>91</v>
      </c>
      <c r="C12" s="33">
        <v>3</v>
      </c>
      <c r="D12" s="33">
        <v>13</v>
      </c>
      <c r="E12" s="33" t="s">
        <v>557</v>
      </c>
      <c r="F12" s="33" t="s">
        <v>558</v>
      </c>
      <c r="G12" s="33" t="s">
        <v>559</v>
      </c>
      <c r="H12" s="33" t="s">
        <v>58</v>
      </c>
      <c r="I12" s="33" t="s">
        <v>534</v>
      </c>
      <c r="J12" s="33" t="s">
        <v>560</v>
      </c>
      <c r="K12" s="33" t="s">
        <v>561</v>
      </c>
      <c r="L12" s="33"/>
      <c r="M12" s="35">
        <v>8000</v>
      </c>
      <c r="N12" s="35"/>
      <c r="O12" s="35">
        <v>8000</v>
      </c>
      <c r="P12" s="35"/>
      <c r="Q12" s="33" t="s">
        <v>536</v>
      </c>
      <c r="R12" s="33" t="s">
        <v>537</v>
      </c>
    </row>
    <row r="13" spans="1:18" ht="228" x14ac:dyDescent="0.25">
      <c r="A13" s="33">
        <v>8</v>
      </c>
      <c r="B13" s="33" t="s">
        <v>91</v>
      </c>
      <c r="C13" s="33">
        <v>1</v>
      </c>
      <c r="D13" s="33">
        <v>13</v>
      </c>
      <c r="E13" s="97" t="s">
        <v>562</v>
      </c>
      <c r="F13" s="33" t="s">
        <v>563</v>
      </c>
      <c r="G13" s="33" t="s">
        <v>564</v>
      </c>
      <c r="H13" s="33" t="s">
        <v>565</v>
      </c>
      <c r="I13" s="33" t="s">
        <v>566</v>
      </c>
      <c r="J13" s="33" t="s">
        <v>567</v>
      </c>
      <c r="K13" s="33" t="s">
        <v>561</v>
      </c>
      <c r="L13" s="33"/>
      <c r="M13" s="35">
        <v>165000</v>
      </c>
      <c r="N13" s="35"/>
      <c r="O13" s="35">
        <v>165000</v>
      </c>
      <c r="P13" s="35"/>
      <c r="Q13" s="33" t="s">
        <v>536</v>
      </c>
      <c r="R13" s="33" t="s">
        <v>537</v>
      </c>
    </row>
    <row r="14" spans="1:18" ht="225" x14ac:dyDescent="0.25">
      <c r="A14" s="67">
        <v>9</v>
      </c>
      <c r="B14" s="67" t="s">
        <v>91</v>
      </c>
      <c r="C14" s="67">
        <v>1</v>
      </c>
      <c r="D14" s="67">
        <v>13</v>
      </c>
      <c r="E14" s="33" t="s">
        <v>568</v>
      </c>
      <c r="F14" s="33" t="s">
        <v>569</v>
      </c>
      <c r="G14" s="33" t="s">
        <v>570</v>
      </c>
      <c r="H14" s="33" t="s">
        <v>565</v>
      </c>
      <c r="I14" s="33" t="s">
        <v>534</v>
      </c>
      <c r="J14" s="67" t="s">
        <v>535</v>
      </c>
      <c r="K14" s="67" t="s">
        <v>53</v>
      </c>
      <c r="L14" s="67"/>
      <c r="M14" s="25">
        <v>20000</v>
      </c>
      <c r="N14" s="67"/>
      <c r="O14" s="25">
        <v>20000</v>
      </c>
      <c r="P14" s="67"/>
      <c r="Q14" s="33" t="s">
        <v>536</v>
      </c>
      <c r="R14" s="33" t="s">
        <v>537</v>
      </c>
    </row>
    <row r="15" spans="1:18" ht="79.5" customHeight="1" x14ac:dyDescent="0.25">
      <c r="A15" s="312">
        <v>10</v>
      </c>
      <c r="B15" s="312" t="s">
        <v>91</v>
      </c>
      <c r="C15" s="312">
        <v>5</v>
      </c>
      <c r="D15" s="311">
        <v>4</v>
      </c>
      <c r="E15" s="311" t="s">
        <v>542</v>
      </c>
      <c r="F15" s="311" t="s">
        <v>543</v>
      </c>
      <c r="G15" s="311" t="s">
        <v>48</v>
      </c>
      <c r="H15" s="311" t="s">
        <v>195</v>
      </c>
      <c r="I15" s="79" t="s">
        <v>534</v>
      </c>
      <c r="J15" s="311" t="s">
        <v>544</v>
      </c>
      <c r="K15" s="80"/>
      <c r="L15" s="80" t="s">
        <v>571</v>
      </c>
      <c r="M15" s="76"/>
      <c r="N15" s="76">
        <v>30000</v>
      </c>
      <c r="O15" s="76"/>
      <c r="P15" s="76">
        <v>30000</v>
      </c>
      <c r="Q15" s="311" t="s">
        <v>536</v>
      </c>
      <c r="R15" s="311" t="s">
        <v>537</v>
      </c>
    </row>
    <row r="16" spans="1:18" ht="105" x14ac:dyDescent="0.25">
      <c r="A16" s="312">
        <v>11</v>
      </c>
      <c r="B16" s="311" t="s">
        <v>91</v>
      </c>
      <c r="C16" s="311">
        <v>3</v>
      </c>
      <c r="D16" s="311">
        <v>10</v>
      </c>
      <c r="E16" s="311" t="s">
        <v>545</v>
      </c>
      <c r="F16" s="311" t="s">
        <v>546</v>
      </c>
      <c r="G16" s="311" t="s">
        <v>1095</v>
      </c>
      <c r="H16" s="311" t="s">
        <v>548</v>
      </c>
      <c r="I16" s="311" t="s">
        <v>534</v>
      </c>
      <c r="J16" s="311" t="s">
        <v>549</v>
      </c>
      <c r="K16" s="80"/>
      <c r="L16" s="80" t="s">
        <v>45</v>
      </c>
      <c r="M16" s="76"/>
      <c r="N16" s="76">
        <v>400000</v>
      </c>
      <c r="O16" s="76"/>
      <c r="P16" s="76">
        <v>400000</v>
      </c>
      <c r="Q16" s="311" t="s">
        <v>536</v>
      </c>
      <c r="R16" s="311" t="s">
        <v>537</v>
      </c>
    </row>
    <row r="17" spans="1:18" ht="105" x14ac:dyDescent="0.25">
      <c r="A17" s="311">
        <v>12</v>
      </c>
      <c r="B17" s="311" t="s">
        <v>91</v>
      </c>
      <c r="C17" s="311">
        <v>1</v>
      </c>
      <c r="D17" s="311">
        <v>13</v>
      </c>
      <c r="E17" s="311" t="s">
        <v>554</v>
      </c>
      <c r="F17" s="311" t="s">
        <v>555</v>
      </c>
      <c r="G17" s="311" t="s">
        <v>556</v>
      </c>
      <c r="H17" s="311" t="s">
        <v>548</v>
      </c>
      <c r="I17" s="311" t="s">
        <v>534</v>
      </c>
      <c r="J17" s="311" t="s">
        <v>535</v>
      </c>
      <c r="K17" s="311"/>
      <c r="L17" s="311" t="s">
        <v>45</v>
      </c>
      <c r="M17" s="340"/>
      <c r="N17" s="340">
        <v>40000</v>
      </c>
      <c r="O17" s="340"/>
      <c r="P17" s="340">
        <v>40000</v>
      </c>
      <c r="Q17" s="311" t="s">
        <v>536</v>
      </c>
      <c r="R17" s="311" t="s">
        <v>537</v>
      </c>
    </row>
    <row r="18" spans="1:18" ht="120" x14ac:dyDescent="0.25">
      <c r="A18" s="311">
        <v>13</v>
      </c>
      <c r="B18" s="311" t="s">
        <v>91</v>
      </c>
      <c r="C18" s="311">
        <v>3</v>
      </c>
      <c r="D18" s="311">
        <v>13</v>
      </c>
      <c r="E18" s="311" t="s">
        <v>572</v>
      </c>
      <c r="F18" s="311" t="s">
        <v>558</v>
      </c>
      <c r="G18" s="311" t="s">
        <v>559</v>
      </c>
      <c r="H18" s="311" t="s">
        <v>58</v>
      </c>
      <c r="I18" s="311" t="s">
        <v>534</v>
      </c>
      <c r="J18" s="311" t="s">
        <v>560</v>
      </c>
      <c r="K18" s="311"/>
      <c r="L18" s="311" t="s">
        <v>45</v>
      </c>
      <c r="M18" s="340"/>
      <c r="N18" s="340">
        <v>20000</v>
      </c>
      <c r="O18" s="340"/>
      <c r="P18" s="340">
        <v>20000</v>
      </c>
      <c r="Q18" s="311" t="s">
        <v>536</v>
      </c>
      <c r="R18" s="311" t="s">
        <v>537</v>
      </c>
    </row>
    <row r="19" spans="1:18" ht="225" x14ac:dyDescent="0.25">
      <c r="A19" s="312">
        <v>14</v>
      </c>
      <c r="B19" s="312" t="s">
        <v>91</v>
      </c>
      <c r="C19" s="312">
        <v>1</v>
      </c>
      <c r="D19" s="312">
        <v>13</v>
      </c>
      <c r="E19" s="311" t="s">
        <v>568</v>
      </c>
      <c r="F19" s="311" t="s">
        <v>569</v>
      </c>
      <c r="G19" s="311" t="s">
        <v>570</v>
      </c>
      <c r="H19" s="311" t="s">
        <v>565</v>
      </c>
      <c r="I19" s="311" t="s">
        <v>534</v>
      </c>
      <c r="J19" s="312" t="s">
        <v>535</v>
      </c>
      <c r="K19" s="312"/>
      <c r="L19" s="312" t="s">
        <v>45</v>
      </c>
      <c r="M19" s="76"/>
      <c r="N19" s="76">
        <v>20000</v>
      </c>
      <c r="O19" s="76"/>
      <c r="P19" s="76">
        <v>20000</v>
      </c>
      <c r="Q19" s="311" t="s">
        <v>536</v>
      </c>
      <c r="R19" s="311" t="s">
        <v>537</v>
      </c>
    </row>
    <row r="20" spans="1:18" ht="247.5" customHeight="1" x14ac:dyDescent="0.25">
      <c r="A20" s="311">
        <v>15</v>
      </c>
      <c r="B20" s="311" t="s">
        <v>91</v>
      </c>
      <c r="C20" s="311">
        <v>1</v>
      </c>
      <c r="D20" s="311">
        <v>13</v>
      </c>
      <c r="E20" s="368" t="s">
        <v>573</v>
      </c>
      <c r="F20" s="311" t="s">
        <v>563</v>
      </c>
      <c r="G20" s="311" t="s">
        <v>564</v>
      </c>
      <c r="H20" s="311" t="s">
        <v>565</v>
      </c>
      <c r="I20" s="311" t="s">
        <v>566</v>
      </c>
      <c r="J20" s="311" t="s">
        <v>567</v>
      </c>
      <c r="K20" s="311"/>
      <c r="L20" s="311" t="s">
        <v>34</v>
      </c>
      <c r="M20" s="340"/>
      <c r="N20" s="340">
        <v>0</v>
      </c>
      <c r="O20" s="340"/>
      <c r="P20" s="340">
        <v>0</v>
      </c>
      <c r="Q20" s="311" t="s">
        <v>536</v>
      </c>
      <c r="R20" s="311" t="s">
        <v>537</v>
      </c>
    </row>
    <row r="21" spans="1:18" ht="105" x14ac:dyDescent="0.25">
      <c r="A21" s="311">
        <v>16</v>
      </c>
      <c r="B21" s="311" t="s">
        <v>91</v>
      </c>
      <c r="C21" s="311">
        <v>1</v>
      </c>
      <c r="D21" s="311">
        <v>13</v>
      </c>
      <c r="E21" s="369" t="s">
        <v>574</v>
      </c>
      <c r="F21" s="311" t="s">
        <v>575</v>
      </c>
      <c r="G21" s="311" t="s">
        <v>540</v>
      </c>
      <c r="H21" s="311" t="s">
        <v>541</v>
      </c>
      <c r="I21" s="311" t="s">
        <v>534</v>
      </c>
      <c r="J21" s="311" t="s">
        <v>535</v>
      </c>
      <c r="K21" s="80"/>
      <c r="L21" s="80" t="s">
        <v>45</v>
      </c>
      <c r="M21" s="76"/>
      <c r="N21" s="76">
        <v>20000</v>
      </c>
      <c r="O21" s="76"/>
      <c r="P21" s="76">
        <v>20000</v>
      </c>
      <c r="Q21" s="311" t="s">
        <v>536</v>
      </c>
      <c r="R21" s="311" t="s">
        <v>537</v>
      </c>
    </row>
    <row r="22" spans="1:18" ht="39.75" hidden="1" customHeight="1" x14ac:dyDescent="0.25">
      <c r="A22" s="789" t="s">
        <v>576</v>
      </c>
      <c r="B22" s="790"/>
      <c r="C22" s="790"/>
      <c r="D22" s="790"/>
      <c r="E22" s="790"/>
      <c r="F22" s="790"/>
      <c r="G22" s="790"/>
      <c r="H22" s="790"/>
      <c r="I22" s="790"/>
      <c r="J22" s="790"/>
      <c r="K22" s="790"/>
      <c r="L22" s="790"/>
      <c r="M22" s="790"/>
      <c r="N22" s="790"/>
      <c r="O22" s="790"/>
      <c r="P22" s="790"/>
      <c r="Q22" s="790"/>
      <c r="R22" s="791"/>
    </row>
    <row r="24" spans="1:18" x14ac:dyDescent="0.25">
      <c r="N24" s="699"/>
      <c r="O24" s="702" t="s">
        <v>35</v>
      </c>
      <c r="P24" s="702"/>
      <c r="Q24" s="702"/>
    </row>
    <row r="25" spans="1:18" x14ac:dyDescent="0.25">
      <c r="N25" s="700"/>
      <c r="O25" s="702" t="s">
        <v>36</v>
      </c>
      <c r="P25" s="702" t="s">
        <v>37</v>
      </c>
      <c r="Q25" s="702"/>
    </row>
    <row r="26" spans="1:18" x14ac:dyDescent="0.25">
      <c r="N26" s="701"/>
      <c r="O26" s="702"/>
      <c r="P26" s="57">
        <v>2020</v>
      </c>
      <c r="Q26" s="57">
        <v>2021</v>
      </c>
    </row>
    <row r="27" spans="1:18" x14ac:dyDescent="0.25">
      <c r="N27" s="57" t="s">
        <v>2931</v>
      </c>
      <c r="O27" s="55">
        <v>16</v>
      </c>
      <c r="P27" s="149">
        <f>O6+O7+O8+O9+O10+O11+O12+O13+O14</f>
        <v>435219</v>
      </c>
      <c r="Q27" s="31">
        <f>P21+P20+P19+P18+P17+P16+P15</f>
        <v>530000</v>
      </c>
      <c r="R27" s="144"/>
    </row>
  </sheetData>
  <mergeCells count="20">
    <mergeCell ref="J2:R2"/>
    <mergeCell ref="A3:A4"/>
    <mergeCell ref="B3:B4"/>
    <mergeCell ref="C3:C4"/>
    <mergeCell ref="D3:D4"/>
    <mergeCell ref="E3:E4"/>
    <mergeCell ref="F3:F4"/>
    <mergeCell ref="G3:G4"/>
    <mergeCell ref="H3:I3"/>
    <mergeCell ref="J3:J4"/>
    <mergeCell ref="K3:L3"/>
    <mergeCell ref="M3:N3"/>
    <mergeCell ref="O3:P3"/>
    <mergeCell ref="Q3:Q4"/>
    <mergeCell ref="R3:R4"/>
    <mergeCell ref="N24:N26"/>
    <mergeCell ref="O24:Q24"/>
    <mergeCell ref="O25:O26"/>
    <mergeCell ref="P25:Q25"/>
    <mergeCell ref="A22:R2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S28"/>
  <sheetViews>
    <sheetView zoomScale="70" zoomScaleNormal="70" workbookViewId="0">
      <selection activeCell="F23" sqref="F23"/>
    </sheetView>
  </sheetViews>
  <sheetFormatPr defaultColWidth="8.5703125" defaultRowHeight="15" x14ac:dyDescent="0.25"/>
  <cols>
    <col min="1" max="1" width="4.7109375" style="41" customWidth="1"/>
    <col min="2" max="2" width="8.85546875" style="41" customWidth="1"/>
    <col min="3" max="3" width="11.42578125" style="41" customWidth="1"/>
    <col min="4" max="4" width="11.28515625" style="41" customWidth="1"/>
    <col min="5" max="5" width="45.7109375" style="41" customWidth="1"/>
    <col min="6" max="6" width="61.42578125" style="41" customWidth="1"/>
    <col min="7" max="7" width="35.7109375" style="41" customWidth="1"/>
    <col min="8" max="8" width="20.42578125" style="41" customWidth="1"/>
    <col min="9" max="9" width="12.140625" style="41" customWidth="1"/>
    <col min="10" max="10" width="32.140625" style="41" customWidth="1"/>
    <col min="11" max="11" width="12.140625" style="41" customWidth="1"/>
    <col min="12" max="12" width="12.7109375" style="41" customWidth="1"/>
    <col min="13" max="13" width="17.85546875" style="41" customWidth="1"/>
    <col min="14" max="14" width="17.28515625" style="41" customWidth="1"/>
    <col min="15" max="16" width="18" style="41" customWidth="1"/>
    <col min="17" max="17" width="21.28515625" style="41" customWidth="1"/>
    <col min="18" max="18" width="23.5703125" style="41" customWidth="1"/>
    <col min="19" max="19" width="19.5703125" style="41" customWidth="1"/>
    <col min="20" max="258" width="8.5703125" style="41"/>
    <col min="259" max="259" width="4.7109375" style="41" customWidth="1"/>
    <col min="260" max="260" width="9.7109375" style="41" customWidth="1"/>
    <col min="261" max="261" width="10" style="41" customWidth="1"/>
    <col min="262" max="262" width="8.85546875" style="41" customWidth="1"/>
    <col min="263" max="263" width="22.85546875" style="41" customWidth="1"/>
    <col min="264" max="264" width="59.7109375" style="41" customWidth="1"/>
    <col min="265" max="265" width="57.85546875" style="41" customWidth="1"/>
    <col min="266" max="266" width="35.28515625" style="41" customWidth="1"/>
    <col min="267" max="267" width="28.140625" style="41" customWidth="1"/>
    <col min="268" max="268" width="33.140625" style="41" customWidth="1"/>
    <col min="269" max="269" width="26" style="41" customWidth="1"/>
    <col min="270" max="270" width="19.140625" style="41" customWidth="1"/>
    <col min="271" max="271" width="10.42578125" style="41" customWidth="1"/>
    <col min="272" max="272" width="11.85546875" style="41" customWidth="1"/>
    <col min="273" max="273" width="14.7109375" style="41" customWidth="1"/>
    <col min="274" max="274" width="9" style="41" customWidth="1"/>
    <col min="275" max="514" width="8.5703125" style="41"/>
    <col min="515" max="515" width="4.7109375" style="41" customWidth="1"/>
    <col min="516" max="516" width="9.7109375" style="41" customWidth="1"/>
    <col min="517" max="517" width="10" style="41" customWidth="1"/>
    <col min="518" max="518" width="8.85546875" style="41" customWidth="1"/>
    <col min="519" max="519" width="22.85546875" style="41" customWidth="1"/>
    <col min="520" max="520" width="59.7109375" style="41" customWidth="1"/>
    <col min="521" max="521" width="57.85546875" style="41" customWidth="1"/>
    <col min="522" max="522" width="35.28515625" style="41" customWidth="1"/>
    <col min="523" max="523" width="28.140625" style="41" customWidth="1"/>
    <col min="524" max="524" width="33.140625" style="41" customWidth="1"/>
    <col min="525" max="525" width="26" style="41" customWidth="1"/>
    <col min="526" max="526" width="19.140625" style="41" customWidth="1"/>
    <col min="527" max="527" width="10.42578125" style="41" customWidth="1"/>
    <col min="528" max="528" width="11.85546875" style="41" customWidth="1"/>
    <col min="529" max="529" width="14.7109375" style="41" customWidth="1"/>
    <col min="530" max="530" width="9" style="41" customWidth="1"/>
    <col min="531" max="770" width="8.5703125" style="41"/>
    <col min="771" max="771" width="4.7109375" style="41" customWidth="1"/>
    <col min="772" max="772" width="9.7109375" style="41" customWidth="1"/>
    <col min="773" max="773" width="10" style="41" customWidth="1"/>
    <col min="774" max="774" width="8.85546875" style="41" customWidth="1"/>
    <col min="775" max="775" width="22.85546875" style="41" customWidth="1"/>
    <col min="776" max="776" width="59.7109375" style="41" customWidth="1"/>
    <col min="777" max="777" width="57.85546875" style="41" customWidth="1"/>
    <col min="778" max="778" width="35.28515625" style="41" customWidth="1"/>
    <col min="779" max="779" width="28.140625" style="41" customWidth="1"/>
    <col min="780" max="780" width="33.140625" style="41" customWidth="1"/>
    <col min="781" max="781" width="26" style="41" customWidth="1"/>
    <col min="782" max="782" width="19.140625" style="41" customWidth="1"/>
    <col min="783" max="783" width="10.42578125" style="41" customWidth="1"/>
    <col min="784" max="784" width="11.85546875" style="41" customWidth="1"/>
    <col min="785" max="785" width="14.7109375" style="41" customWidth="1"/>
    <col min="786" max="786" width="9" style="41" customWidth="1"/>
    <col min="787" max="16384" width="8.5703125" style="41"/>
  </cols>
  <sheetData>
    <row r="2" spans="1:19" ht="18.75" x14ac:dyDescent="0.3">
      <c r="A2" s="10" t="s">
        <v>1250</v>
      </c>
      <c r="E2" s="8"/>
      <c r="J2" s="9"/>
      <c r="M2" s="2"/>
      <c r="N2" s="2"/>
      <c r="O2" s="2"/>
      <c r="P2" s="2"/>
    </row>
    <row r="3" spans="1:19" x14ac:dyDescent="0.25">
      <c r="M3" s="2"/>
      <c r="N3" s="2"/>
      <c r="O3" s="2"/>
      <c r="P3" s="2"/>
    </row>
    <row r="4" spans="1:19" s="4" customFormat="1" ht="52.5" customHeight="1" x14ac:dyDescent="0.2">
      <c r="A4" s="797" t="s">
        <v>0</v>
      </c>
      <c r="B4" s="796" t="s">
        <v>1</v>
      </c>
      <c r="C4" s="796" t="s">
        <v>2</v>
      </c>
      <c r="D4" s="796" t="s">
        <v>3</v>
      </c>
      <c r="E4" s="797" t="s">
        <v>4</v>
      </c>
      <c r="F4" s="797" t="s">
        <v>5</v>
      </c>
      <c r="G4" s="797" t="s">
        <v>6</v>
      </c>
      <c r="H4" s="796" t="s">
        <v>7</v>
      </c>
      <c r="I4" s="796"/>
      <c r="J4" s="797" t="s">
        <v>8</v>
      </c>
      <c r="K4" s="796" t="s">
        <v>9</v>
      </c>
      <c r="L4" s="796"/>
      <c r="M4" s="798" t="s">
        <v>10</v>
      </c>
      <c r="N4" s="798"/>
      <c r="O4" s="798" t="s">
        <v>11</v>
      </c>
      <c r="P4" s="798"/>
      <c r="Q4" s="797" t="s">
        <v>12</v>
      </c>
      <c r="R4" s="796" t="s">
        <v>13</v>
      </c>
      <c r="S4" s="3"/>
    </row>
    <row r="5" spans="1:19" s="4" customFormat="1" x14ac:dyDescent="0.2">
      <c r="A5" s="797"/>
      <c r="B5" s="796"/>
      <c r="C5" s="796"/>
      <c r="D5" s="796"/>
      <c r="E5" s="797"/>
      <c r="F5" s="797"/>
      <c r="G5" s="797"/>
      <c r="H5" s="98" t="s">
        <v>14</v>
      </c>
      <c r="I5" s="98" t="s">
        <v>15</v>
      </c>
      <c r="J5" s="797"/>
      <c r="K5" s="99">
        <v>2020</v>
      </c>
      <c r="L5" s="99">
        <v>2021</v>
      </c>
      <c r="M5" s="100">
        <v>2020</v>
      </c>
      <c r="N5" s="100">
        <v>2021</v>
      </c>
      <c r="O5" s="100">
        <v>2020</v>
      </c>
      <c r="P5" s="100">
        <v>2021</v>
      </c>
      <c r="Q5" s="797"/>
      <c r="R5" s="796"/>
      <c r="S5" s="3"/>
    </row>
    <row r="6" spans="1:19" s="4" customFormat="1" x14ac:dyDescent="0.2">
      <c r="A6" s="101" t="s">
        <v>16</v>
      </c>
      <c r="B6" s="98" t="s">
        <v>17</v>
      </c>
      <c r="C6" s="98" t="s">
        <v>18</v>
      </c>
      <c r="D6" s="98" t="s">
        <v>19</v>
      </c>
      <c r="E6" s="101" t="s">
        <v>20</v>
      </c>
      <c r="F6" s="101" t="s">
        <v>21</v>
      </c>
      <c r="G6" s="101" t="s">
        <v>22</v>
      </c>
      <c r="H6" s="98" t="s">
        <v>23</v>
      </c>
      <c r="I6" s="98" t="s">
        <v>24</v>
      </c>
      <c r="J6" s="101" t="s">
        <v>25</v>
      </c>
      <c r="K6" s="99" t="s">
        <v>26</v>
      </c>
      <c r="L6" s="99" t="s">
        <v>27</v>
      </c>
      <c r="M6" s="102" t="s">
        <v>28</v>
      </c>
      <c r="N6" s="102" t="s">
        <v>29</v>
      </c>
      <c r="O6" s="102" t="s">
        <v>30</v>
      </c>
      <c r="P6" s="102" t="s">
        <v>31</v>
      </c>
      <c r="Q6" s="101" t="s">
        <v>32</v>
      </c>
      <c r="R6" s="98" t="s">
        <v>33</v>
      </c>
      <c r="S6" s="3"/>
    </row>
    <row r="7" spans="1:19" ht="150" x14ac:dyDescent="0.25">
      <c r="A7" s="33">
        <v>1</v>
      </c>
      <c r="B7" s="33">
        <v>2</v>
      </c>
      <c r="C7" s="33">
        <v>1</v>
      </c>
      <c r="D7" s="33">
        <v>6</v>
      </c>
      <c r="E7" s="33" t="s">
        <v>577</v>
      </c>
      <c r="F7" s="103" t="s">
        <v>578</v>
      </c>
      <c r="G7" s="33" t="s">
        <v>579</v>
      </c>
      <c r="H7" s="33" t="s">
        <v>580</v>
      </c>
      <c r="I7" s="67" t="s">
        <v>581</v>
      </c>
      <c r="J7" s="33" t="s">
        <v>582</v>
      </c>
      <c r="K7" s="67" t="s">
        <v>47</v>
      </c>
      <c r="L7" s="35" t="s">
        <v>481</v>
      </c>
      <c r="M7" s="35">
        <v>24800</v>
      </c>
      <c r="N7" s="35" t="s">
        <v>481</v>
      </c>
      <c r="O7" s="35">
        <v>24800</v>
      </c>
      <c r="P7" s="35" t="s">
        <v>481</v>
      </c>
      <c r="Q7" s="33" t="s">
        <v>583</v>
      </c>
      <c r="R7" s="33" t="s">
        <v>584</v>
      </c>
      <c r="S7" s="104"/>
    </row>
    <row r="8" spans="1:19" ht="195" x14ac:dyDescent="0.25">
      <c r="A8" s="33">
        <v>2</v>
      </c>
      <c r="B8" s="33">
        <v>6</v>
      </c>
      <c r="C8" s="33">
        <v>1</v>
      </c>
      <c r="D8" s="33">
        <v>6</v>
      </c>
      <c r="E8" s="33" t="s">
        <v>585</v>
      </c>
      <c r="F8" s="103" t="s">
        <v>586</v>
      </c>
      <c r="G8" s="33" t="s">
        <v>587</v>
      </c>
      <c r="H8" s="33" t="s">
        <v>588</v>
      </c>
      <c r="I8" s="33" t="s">
        <v>589</v>
      </c>
      <c r="J8" s="33" t="s">
        <v>590</v>
      </c>
      <c r="K8" s="67" t="s">
        <v>38</v>
      </c>
      <c r="L8" s="35" t="s">
        <v>481</v>
      </c>
      <c r="M8" s="35">
        <v>8000</v>
      </c>
      <c r="N8" s="35" t="s">
        <v>481</v>
      </c>
      <c r="O8" s="35">
        <v>8000</v>
      </c>
      <c r="P8" s="35" t="s">
        <v>481</v>
      </c>
      <c r="Q8" s="33" t="s">
        <v>583</v>
      </c>
      <c r="R8" s="33" t="s">
        <v>584</v>
      </c>
      <c r="S8" s="104"/>
    </row>
    <row r="9" spans="1:19" s="8" customFormat="1" ht="105" x14ac:dyDescent="0.25">
      <c r="A9" s="33">
        <v>3</v>
      </c>
      <c r="B9" s="33">
        <v>6</v>
      </c>
      <c r="C9" s="33">
        <v>5</v>
      </c>
      <c r="D9" s="33">
        <v>11</v>
      </c>
      <c r="E9" s="33" t="s">
        <v>591</v>
      </c>
      <c r="F9" s="103" t="s">
        <v>592</v>
      </c>
      <c r="G9" s="33" t="s">
        <v>196</v>
      </c>
      <c r="H9" s="33" t="s">
        <v>593</v>
      </c>
      <c r="I9" s="67" t="s">
        <v>594</v>
      </c>
      <c r="J9" s="33" t="s">
        <v>595</v>
      </c>
      <c r="K9" s="67" t="s">
        <v>45</v>
      </c>
      <c r="L9" s="35" t="s">
        <v>481</v>
      </c>
      <c r="M9" s="25">
        <v>60000</v>
      </c>
      <c r="N9" s="35" t="s">
        <v>481</v>
      </c>
      <c r="O9" s="25">
        <v>60000</v>
      </c>
      <c r="P9" s="35" t="s">
        <v>481</v>
      </c>
      <c r="Q9" s="33" t="s">
        <v>583</v>
      </c>
      <c r="R9" s="33" t="s">
        <v>584</v>
      </c>
    </row>
    <row r="10" spans="1:19" ht="165" x14ac:dyDescent="0.25">
      <c r="A10" s="33">
        <v>4</v>
      </c>
      <c r="B10" s="33">
        <v>6</v>
      </c>
      <c r="C10" s="33">
        <v>2</v>
      </c>
      <c r="D10" s="33">
        <v>12</v>
      </c>
      <c r="E10" s="33" t="s">
        <v>596</v>
      </c>
      <c r="F10" s="103" t="s">
        <v>597</v>
      </c>
      <c r="G10" s="33" t="s">
        <v>193</v>
      </c>
      <c r="H10" s="33" t="s">
        <v>598</v>
      </c>
      <c r="I10" s="27" t="s">
        <v>599</v>
      </c>
      <c r="J10" s="33" t="s">
        <v>535</v>
      </c>
      <c r="K10" s="33" t="s">
        <v>45</v>
      </c>
      <c r="L10" s="35" t="s">
        <v>481</v>
      </c>
      <c r="M10" s="25">
        <v>34000</v>
      </c>
      <c r="N10" s="35" t="s">
        <v>481</v>
      </c>
      <c r="O10" s="25">
        <v>34000</v>
      </c>
      <c r="P10" s="35" t="s">
        <v>481</v>
      </c>
      <c r="Q10" s="33" t="s">
        <v>583</v>
      </c>
      <c r="R10" s="33" t="s">
        <v>584</v>
      </c>
    </row>
    <row r="11" spans="1:19" ht="120" x14ac:dyDescent="0.25">
      <c r="A11" s="33">
        <v>5</v>
      </c>
      <c r="B11" s="33">
        <v>3</v>
      </c>
      <c r="C11" s="33">
        <v>3</v>
      </c>
      <c r="D11" s="33">
        <v>10</v>
      </c>
      <c r="E11" s="33" t="s">
        <v>600</v>
      </c>
      <c r="F11" s="103" t="s">
        <v>601</v>
      </c>
      <c r="G11" s="33" t="s">
        <v>602</v>
      </c>
      <c r="H11" s="33" t="s">
        <v>603</v>
      </c>
      <c r="I11" s="27" t="s">
        <v>41</v>
      </c>
      <c r="J11" s="33" t="s">
        <v>604</v>
      </c>
      <c r="K11" s="105" t="s">
        <v>43</v>
      </c>
      <c r="L11" s="35" t="s">
        <v>481</v>
      </c>
      <c r="M11" s="25">
        <v>11890</v>
      </c>
      <c r="N11" s="35" t="s">
        <v>481</v>
      </c>
      <c r="O11" s="25">
        <v>11890</v>
      </c>
      <c r="P11" s="35" t="s">
        <v>481</v>
      </c>
      <c r="Q11" s="33" t="s">
        <v>583</v>
      </c>
      <c r="R11" s="33" t="s">
        <v>584</v>
      </c>
    </row>
    <row r="12" spans="1:19" ht="120" x14ac:dyDescent="0.25">
      <c r="A12" s="33">
        <v>6</v>
      </c>
      <c r="B12" s="33">
        <v>2</v>
      </c>
      <c r="C12" s="33">
        <v>1</v>
      </c>
      <c r="D12" s="33">
        <v>6</v>
      </c>
      <c r="E12" s="33" t="s">
        <v>605</v>
      </c>
      <c r="F12" s="103" t="s">
        <v>606</v>
      </c>
      <c r="G12" s="33" t="s">
        <v>607</v>
      </c>
      <c r="H12" s="33" t="s">
        <v>608</v>
      </c>
      <c r="I12" s="27" t="s">
        <v>609</v>
      </c>
      <c r="J12" s="33" t="s">
        <v>610</v>
      </c>
      <c r="K12" s="33" t="s">
        <v>38</v>
      </c>
      <c r="L12" s="35" t="s">
        <v>481</v>
      </c>
      <c r="M12" s="35">
        <v>3000</v>
      </c>
      <c r="N12" s="35" t="s">
        <v>481</v>
      </c>
      <c r="O12" s="35">
        <v>3000</v>
      </c>
      <c r="P12" s="35" t="s">
        <v>481</v>
      </c>
      <c r="Q12" s="33" t="s">
        <v>583</v>
      </c>
      <c r="R12" s="33" t="s">
        <v>584</v>
      </c>
    </row>
    <row r="13" spans="1:19" ht="210" x14ac:dyDescent="0.25">
      <c r="A13" s="33">
        <v>7</v>
      </c>
      <c r="B13" s="33">
        <v>6</v>
      </c>
      <c r="C13" s="33">
        <v>1</v>
      </c>
      <c r="D13" s="33">
        <v>3</v>
      </c>
      <c r="E13" s="33" t="s">
        <v>611</v>
      </c>
      <c r="F13" s="103" t="s">
        <v>612</v>
      </c>
      <c r="G13" s="33" t="s">
        <v>613</v>
      </c>
      <c r="H13" s="33" t="s">
        <v>614</v>
      </c>
      <c r="I13" s="27" t="s">
        <v>615</v>
      </c>
      <c r="J13" s="33" t="s">
        <v>616</v>
      </c>
      <c r="K13" s="33" t="s">
        <v>38</v>
      </c>
      <c r="L13" s="35" t="s">
        <v>481</v>
      </c>
      <c r="M13" s="35">
        <v>50000</v>
      </c>
      <c r="N13" s="35" t="s">
        <v>481</v>
      </c>
      <c r="O13" s="35">
        <v>50000</v>
      </c>
      <c r="P13" s="35" t="s">
        <v>481</v>
      </c>
      <c r="Q13" s="33" t="s">
        <v>583</v>
      </c>
      <c r="R13" s="33" t="s">
        <v>584</v>
      </c>
    </row>
    <row r="14" spans="1:19" ht="120" x14ac:dyDescent="0.25">
      <c r="A14" s="33">
        <v>8</v>
      </c>
      <c r="B14" s="67">
        <v>3</v>
      </c>
      <c r="C14" s="67">
        <v>1</v>
      </c>
      <c r="D14" s="33">
        <v>9</v>
      </c>
      <c r="E14" s="33" t="s">
        <v>617</v>
      </c>
      <c r="F14" s="103" t="s">
        <v>618</v>
      </c>
      <c r="G14" s="33" t="s">
        <v>619</v>
      </c>
      <c r="H14" s="33" t="s">
        <v>620</v>
      </c>
      <c r="I14" s="27" t="s">
        <v>621</v>
      </c>
      <c r="J14" s="33" t="s">
        <v>622</v>
      </c>
      <c r="K14" s="106" t="s">
        <v>45</v>
      </c>
      <c r="L14" s="106"/>
      <c r="M14" s="25">
        <v>78000</v>
      </c>
      <c r="N14" s="67" t="s">
        <v>481</v>
      </c>
      <c r="O14" s="25">
        <f>M14</f>
        <v>78000</v>
      </c>
      <c r="P14" s="35" t="s">
        <v>481</v>
      </c>
      <c r="Q14" s="33" t="s">
        <v>583</v>
      </c>
      <c r="R14" s="33" t="s">
        <v>584</v>
      </c>
    </row>
    <row r="15" spans="1:19" ht="90" x14ac:dyDescent="0.25">
      <c r="A15" s="33">
        <v>9</v>
      </c>
      <c r="B15" s="33">
        <v>6</v>
      </c>
      <c r="C15" s="33">
        <v>5</v>
      </c>
      <c r="D15" s="33">
        <v>11</v>
      </c>
      <c r="E15" s="33" t="s">
        <v>623</v>
      </c>
      <c r="F15" s="103" t="s">
        <v>624</v>
      </c>
      <c r="G15" s="33" t="s">
        <v>196</v>
      </c>
      <c r="H15" s="33" t="s">
        <v>593</v>
      </c>
      <c r="I15" s="67" t="s">
        <v>625</v>
      </c>
      <c r="J15" s="33" t="s">
        <v>626</v>
      </c>
      <c r="K15" s="67" t="s">
        <v>53</v>
      </c>
      <c r="L15" s="35" t="s">
        <v>481</v>
      </c>
      <c r="M15" s="25">
        <v>8000</v>
      </c>
      <c r="N15" s="35" t="s">
        <v>481</v>
      </c>
      <c r="O15" s="25">
        <v>8000</v>
      </c>
      <c r="P15" s="35" t="s">
        <v>481</v>
      </c>
      <c r="Q15" s="33" t="s">
        <v>583</v>
      </c>
      <c r="R15" s="33" t="s">
        <v>584</v>
      </c>
    </row>
    <row r="16" spans="1:19" ht="165" x14ac:dyDescent="0.25">
      <c r="A16" s="33">
        <v>10</v>
      </c>
      <c r="B16" s="33">
        <v>2</v>
      </c>
      <c r="C16" s="33">
        <v>1</v>
      </c>
      <c r="D16" s="33">
        <v>6</v>
      </c>
      <c r="E16" s="33" t="s">
        <v>627</v>
      </c>
      <c r="F16" s="103" t="s">
        <v>628</v>
      </c>
      <c r="G16" s="33" t="s">
        <v>196</v>
      </c>
      <c r="H16" s="33" t="s">
        <v>593</v>
      </c>
      <c r="I16" s="67" t="s">
        <v>625</v>
      </c>
      <c r="J16" s="33" t="s">
        <v>629</v>
      </c>
      <c r="K16" s="67" t="s">
        <v>53</v>
      </c>
      <c r="L16" s="35" t="s">
        <v>481</v>
      </c>
      <c r="M16" s="25">
        <v>5000</v>
      </c>
      <c r="N16" s="35" t="s">
        <v>481</v>
      </c>
      <c r="O16" s="25">
        <v>5000</v>
      </c>
      <c r="P16" s="35" t="s">
        <v>481</v>
      </c>
      <c r="Q16" s="33" t="s">
        <v>583</v>
      </c>
      <c r="R16" s="33" t="s">
        <v>584</v>
      </c>
    </row>
    <row r="17" spans="1:18" ht="150" x14ac:dyDescent="0.25">
      <c r="A17" s="33">
        <v>11</v>
      </c>
      <c r="B17" s="33">
        <v>2</v>
      </c>
      <c r="C17" s="33">
        <v>1</v>
      </c>
      <c r="D17" s="33">
        <v>6</v>
      </c>
      <c r="E17" s="33" t="s">
        <v>630</v>
      </c>
      <c r="F17" s="103" t="s">
        <v>631</v>
      </c>
      <c r="G17" s="33" t="s">
        <v>613</v>
      </c>
      <c r="H17" s="33" t="s">
        <v>632</v>
      </c>
      <c r="I17" s="27" t="s">
        <v>161</v>
      </c>
      <c r="J17" s="33" t="s">
        <v>633</v>
      </c>
      <c r="K17" s="33" t="s">
        <v>53</v>
      </c>
      <c r="L17" s="35" t="s">
        <v>481</v>
      </c>
      <c r="M17" s="35">
        <v>15000</v>
      </c>
      <c r="N17" s="35" t="s">
        <v>481</v>
      </c>
      <c r="O17" s="35">
        <v>15000</v>
      </c>
      <c r="P17" s="35" t="s">
        <v>481</v>
      </c>
      <c r="Q17" s="33" t="s">
        <v>583</v>
      </c>
      <c r="R17" s="33" t="s">
        <v>584</v>
      </c>
    </row>
    <row r="18" spans="1:18" ht="105" x14ac:dyDescent="0.25">
      <c r="A18" s="33">
        <v>12</v>
      </c>
      <c r="B18" s="33">
        <v>6</v>
      </c>
      <c r="C18" s="33">
        <v>5</v>
      </c>
      <c r="D18" s="33">
        <v>11</v>
      </c>
      <c r="E18" s="33" t="s">
        <v>591</v>
      </c>
      <c r="F18" s="103" t="s">
        <v>592</v>
      </c>
      <c r="G18" s="33" t="s">
        <v>196</v>
      </c>
      <c r="H18" s="33" t="s">
        <v>593</v>
      </c>
      <c r="I18" s="67" t="s">
        <v>594</v>
      </c>
      <c r="J18" s="33" t="s">
        <v>595</v>
      </c>
      <c r="K18" s="35" t="s">
        <v>481</v>
      </c>
      <c r="L18" s="33" t="s">
        <v>45</v>
      </c>
      <c r="M18" s="35" t="s">
        <v>481</v>
      </c>
      <c r="N18" s="25">
        <v>40000</v>
      </c>
      <c r="O18" s="35" t="s">
        <v>481</v>
      </c>
      <c r="P18" s="25">
        <v>40000</v>
      </c>
      <c r="Q18" s="33" t="s">
        <v>583</v>
      </c>
      <c r="R18" s="33" t="s">
        <v>584</v>
      </c>
    </row>
    <row r="19" spans="1:18" ht="120" x14ac:dyDescent="0.25">
      <c r="A19" s="107">
        <v>13</v>
      </c>
      <c r="B19" s="33">
        <v>1</v>
      </c>
      <c r="C19" s="33">
        <v>1</v>
      </c>
      <c r="D19" s="33">
        <v>6</v>
      </c>
      <c r="E19" s="33" t="s">
        <v>634</v>
      </c>
      <c r="F19" s="33" t="s">
        <v>635</v>
      </c>
      <c r="G19" s="33" t="s">
        <v>193</v>
      </c>
      <c r="H19" s="33" t="s">
        <v>598</v>
      </c>
      <c r="I19" s="27" t="s">
        <v>636</v>
      </c>
      <c r="J19" s="33" t="s">
        <v>637</v>
      </c>
      <c r="K19" s="33" t="s">
        <v>481</v>
      </c>
      <c r="L19" s="33" t="s">
        <v>34</v>
      </c>
      <c r="M19" s="35" t="s">
        <v>481</v>
      </c>
      <c r="N19" s="25">
        <v>40000</v>
      </c>
      <c r="O19" s="35" t="s">
        <v>481</v>
      </c>
      <c r="P19" s="25">
        <v>40000</v>
      </c>
      <c r="Q19" s="33" t="s">
        <v>583</v>
      </c>
      <c r="R19" s="33" t="s">
        <v>584</v>
      </c>
    </row>
    <row r="20" spans="1:18" s="38" customFormat="1" ht="135" x14ac:dyDescent="0.25">
      <c r="A20" s="311">
        <v>14</v>
      </c>
      <c r="B20" s="311">
        <v>2</v>
      </c>
      <c r="C20" s="311">
        <v>1</v>
      </c>
      <c r="D20" s="311">
        <v>6</v>
      </c>
      <c r="E20" s="311" t="s">
        <v>638</v>
      </c>
      <c r="F20" s="370" t="s">
        <v>651</v>
      </c>
      <c r="G20" s="311" t="s">
        <v>607</v>
      </c>
      <c r="H20" s="311" t="s">
        <v>639</v>
      </c>
      <c r="I20" s="312" t="s">
        <v>640</v>
      </c>
      <c r="J20" s="311" t="s">
        <v>633</v>
      </c>
      <c r="K20" s="311" t="s">
        <v>38</v>
      </c>
      <c r="L20" s="340" t="s">
        <v>481</v>
      </c>
      <c r="M20" s="371">
        <v>2106</v>
      </c>
      <c r="N20" s="340" t="s">
        <v>481</v>
      </c>
      <c r="O20" s="371">
        <v>2106</v>
      </c>
      <c r="P20" s="340" t="s">
        <v>481</v>
      </c>
      <c r="Q20" s="311" t="s">
        <v>583</v>
      </c>
      <c r="R20" s="369" t="s">
        <v>584</v>
      </c>
    </row>
    <row r="21" spans="1:18" s="38" customFormat="1" ht="90" x14ac:dyDescent="0.25">
      <c r="A21" s="369">
        <v>15</v>
      </c>
      <c r="B21" s="369">
        <v>6</v>
      </c>
      <c r="C21" s="369">
        <v>5</v>
      </c>
      <c r="D21" s="369">
        <v>11</v>
      </c>
      <c r="E21" s="369" t="s">
        <v>623</v>
      </c>
      <c r="F21" s="370" t="s">
        <v>652</v>
      </c>
      <c r="G21" s="369" t="s">
        <v>196</v>
      </c>
      <c r="H21" s="369" t="s">
        <v>593</v>
      </c>
      <c r="I21" s="326" t="s">
        <v>625</v>
      </c>
      <c r="J21" s="372" t="s">
        <v>626</v>
      </c>
      <c r="K21" s="371" t="s">
        <v>481</v>
      </c>
      <c r="L21" s="326" t="s">
        <v>45</v>
      </c>
      <c r="M21" s="371" t="s">
        <v>481</v>
      </c>
      <c r="N21" s="373">
        <v>10000</v>
      </c>
      <c r="O21" s="371" t="s">
        <v>481</v>
      </c>
      <c r="P21" s="373">
        <v>10000</v>
      </c>
      <c r="Q21" s="369" t="s">
        <v>583</v>
      </c>
      <c r="R21" s="369" t="s">
        <v>584</v>
      </c>
    </row>
    <row r="22" spans="1:18" s="38" customFormat="1" ht="120" x14ac:dyDescent="0.25">
      <c r="A22" s="326">
        <v>16</v>
      </c>
      <c r="B22" s="326">
        <v>3</v>
      </c>
      <c r="C22" s="326">
        <v>1</v>
      </c>
      <c r="D22" s="326">
        <v>9</v>
      </c>
      <c r="E22" s="326" t="s">
        <v>641</v>
      </c>
      <c r="F22" s="374" t="s">
        <v>642</v>
      </c>
      <c r="G22" s="326" t="s">
        <v>643</v>
      </c>
      <c r="H22" s="326" t="s">
        <v>644</v>
      </c>
      <c r="I22" s="326" t="s">
        <v>645</v>
      </c>
      <c r="J22" s="369" t="s">
        <v>622</v>
      </c>
      <c r="K22" s="371" t="s">
        <v>481</v>
      </c>
      <c r="L22" s="326" t="s">
        <v>34</v>
      </c>
      <c r="M22" s="371" t="s">
        <v>481</v>
      </c>
      <c r="N22" s="373">
        <v>35000</v>
      </c>
      <c r="O22" s="371" t="s">
        <v>481</v>
      </c>
      <c r="P22" s="373">
        <v>35000</v>
      </c>
      <c r="Q22" s="369" t="s">
        <v>583</v>
      </c>
      <c r="R22" s="369" t="s">
        <v>584</v>
      </c>
    </row>
    <row r="23" spans="1:18" s="38" customFormat="1" ht="150" x14ac:dyDescent="0.25">
      <c r="A23" s="1226">
        <v>17</v>
      </c>
      <c r="B23" s="610">
        <v>6</v>
      </c>
      <c r="C23" s="610">
        <v>1</v>
      </c>
      <c r="D23" s="610">
        <v>6</v>
      </c>
      <c r="E23" s="610" t="s">
        <v>646</v>
      </c>
      <c r="F23" s="618" t="s">
        <v>653</v>
      </c>
      <c r="G23" s="610" t="s">
        <v>647</v>
      </c>
      <c r="H23" s="610" t="s">
        <v>648</v>
      </c>
      <c r="I23" s="320" t="s">
        <v>649</v>
      </c>
      <c r="J23" s="610" t="s">
        <v>650</v>
      </c>
      <c r="K23" s="624" t="s">
        <v>481</v>
      </c>
      <c r="L23" s="623" t="s">
        <v>40</v>
      </c>
      <c r="M23" s="624" t="s">
        <v>481</v>
      </c>
      <c r="N23" s="622">
        <v>700</v>
      </c>
      <c r="O23" s="624" t="s">
        <v>481</v>
      </c>
      <c r="P23" s="622">
        <v>700</v>
      </c>
      <c r="Q23" s="610" t="s">
        <v>583</v>
      </c>
      <c r="R23" s="610" t="s">
        <v>584</v>
      </c>
    </row>
    <row r="24" spans="1:18" x14ac:dyDescent="0.25">
      <c r="B24" s="108"/>
      <c r="C24" s="108"/>
      <c r="D24" s="108"/>
      <c r="E24" s="108"/>
      <c r="F24" s="108"/>
      <c r="G24" s="108"/>
      <c r="H24" s="108"/>
      <c r="I24" s="108"/>
      <c r="J24" s="108"/>
      <c r="K24" s="108"/>
      <c r="L24" s="108"/>
      <c r="M24" s="108"/>
      <c r="N24" s="108"/>
      <c r="O24" s="108"/>
      <c r="P24" s="108"/>
      <c r="Q24" s="108"/>
      <c r="R24" s="108"/>
    </row>
    <row r="25" spans="1:18" x14ac:dyDescent="0.25">
      <c r="N25" s="699"/>
      <c r="O25" s="702" t="s">
        <v>35</v>
      </c>
      <c r="P25" s="702"/>
      <c r="Q25" s="702"/>
    </row>
    <row r="26" spans="1:18" x14ac:dyDescent="0.25">
      <c r="N26" s="700"/>
      <c r="O26" s="702" t="s">
        <v>36</v>
      </c>
      <c r="P26" s="702" t="s">
        <v>37</v>
      </c>
      <c r="Q26" s="702"/>
    </row>
    <row r="27" spans="1:18" x14ac:dyDescent="0.25">
      <c r="N27" s="701"/>
      <c r="O27" s="702"/>
      <c r="P27" s="57">
        <v>2020</v>
      </c>
      <c r="Q27" s="57">
        <v>2021</v>
      </c>
    </row>
    <row r="28" spans="1:18" x14ac:dyDescent="0.25">
      <c r="N28" s="57" t="s">
        <v>2931</v>
      </c>
      <c r="O28" s="55">
        <v>17</v>
      </c>
      <c r="P28" s="25">
        <f>O7+O20+O8+O9+O10+O11+O12+O13+O14+O15+O16+O17</f>
        <v>299796</v>
      </c>
      <c r="Q28" s="149">
        <f>P21+P22+P23+P19+P18</f>
        <v>125700</v>
      </c>
      <c r="R28" s="144"/>
    </row>
  </sheetData>
  <mergeCells count="18">
    <mergeCell ref="N25:N27"/>
    <mergeCell ref="O25:Q25"/>
    <mergeCell ref="O26:O27"/>
    <mergeCell ref="P26:Q26"/>
    <mergeCell ref="Q4:Q5"/>
    <mergeCell ref="M4:N4"/>
    <mergeCell ref="O4:P4"/>
    <mergeCell ref="D4:D5"/>
    <mergeCell ref="E4:E5"/>
    <mergeCell ref="F4:F5"/>
    <mergeCell ref="R4:R5"/>
    <mergeCell ref="A4:A5"/>
    <mergeCell ref="G4:G5"/>
    <mergeCell ref="H4:I4"/>
    <mergeCell ref="J4:J5"/>
    <mergeCell ref="K4:L4"/>
    <mergeCell ref="B4:B5"/>
    <mergeCell ref="C4:C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U54"/>
  <sheetViews>
    <sheetView topLeftCell="C1" zoomScale="69" zoomScaleNormal="69" workbookViewId="0">
      <pane xSplit="4" ySplit="6" topLeftCell="G44" activePane="bottomRight" state="frozen"/>
      <selection activeCell="C1" sqref="C1"/>
      <selection pane="topRight" activeCell="E1" sqref="E1"/>
      <selection pane="bottomLeft" activeCell="C7" sqref="C7"/>
      <selection pane="bottomRight" activeCell="L65" sqref="L65"/>
    </sheetView>
  </sheetViews>
  <sheetFormatPr defaultRowHeight="15" x14ac:dyDescent="0.25"/>
  <cols>
    <col min="1" max="1" width="4.7109375" style="41" customWidth="1"/>
    <col min="2" max="4" width="8.85546875" style="41" customWidth="1"/>
    <col min="5" max="5" width="11.42578125" style="41" customWidth="1"/>
    <col min="6" max="6" width="9.7109375" style="41" customWidth="1"/>
    <col min="7" max="7" width="45.7109375" style="41" customWidth="1"/>
    <col min="8" max="8" width="61.42578125" style="41" customWidth="1"/>
    <col min="9" max="9" width="35.7109375" style="41" customWidth="1"/>
    <col min="10" max="10" width="23.5703125" style="9" customWidth="1"/>
    <col min="11" max="11" width="21" style="9" customWidth="1"/>
    <col min="12" max="12" width="32.140625" style="41" customWidth="1"/>
    <col min="13" max="13" width="12.140625" style="41" customWidth="1"/>
    <col min="14" max="14" width="12.7109375" style="41" customWidth="1"/>
    <col min="15" max="15" width="17.85546875" style="41" customWidth="1"/>
    <col min="16" max="16" width="17.28515625" style="41" customWidth="1"/>
    <col min="17" max="18" width="18" style="41" customWidth="1"/>
    <col min="19" max="19" width="21.28515625" style="41" customWidth="1"/>
    <col min="20" max="20" width="21.7109375" style="41" customWidth="1"/>
    <col min="21" max="21" width="19.5703125" style="41" customWidth="1"/>
    <col min="22" max="260" width="9.140625" style="41"/>
    <col min="261" max="261" width="4.7109375" style="41" bestFit="1" customWidth="1"/>
    <col min="262" max="262" width="9.7109375" style="41" bestFit="1" customWidth="1"/>
    <col min="263" max="263" width="10" style="41" bestFit="1" customWidth="1"/>
    <col min="264" max="264" width="8.85546875" style="41" bestFit="1" customWidth="1"/>
    <col min="265" max="265" width="22.85546875" style="41" customWidth="1"/>
    <col min="266" max="266" width="59.7109375" style="41" bestFit="1" customWidth="1"/>
    <col min="267" max="267" width="57.85546875" style="41" bestFit="1" customWidth="1"/>
    <col min="268" max="268" width="35.28515625" style="41" bestFit="1" customWidth="1"/>
    <col min="269" max="269" width="28.140625" style="41" bestFit="1" customWidth="1"/>
    <col min="270" max="270" width="33.140625" style="41" bestFit="1" customWidth="1"/>
    <col min="271" max="271" width="26" style="41" bestFit="1" customWidth="1"/>
    <col min="272" max="272" width="19.140625" style="41" bestFit="1" customWidth="1"/>
    <col min="273" max="273" width="10.42578125" style="41" customWidth="1"/>
    <col min="274" max="274" width="11.85546875" style="41" customWidth="1"/>
    <col min="275" max="275" width="14.7109375" style="41" customWidth="1"/>
    <col min="276" max="276" width="9" style="41" bestFit="1" customWidth="1"/>
    <col min="277" max="516" width="9.140625" style="41"/>
    <col min="517" max="517" width="4.7109375" style="41" bestFit="1" customWidth="1"/>
    <col min="518" max="518" width="9.7109375" style="41" bestFit="1" customWidth="1"/>
    <col min="519" max="519" width="10" style="41" bestFit="1" customWidth="1"/>
    <col min="520" max="520" width="8.85546875" style="41" bestFit="1" customWidth="1"/>
    <col min="521" max="521" width="22.85546875" style="41" customWidth="1"/>
    <col min="522" max="522" width="59.7109375" style="41" bestFit="1" customWidth="1"/>
    <col min="523" max="523" width="57.85546875" style="41" bestFit="1" customWidth="1"/>
    <col min="524" max="524" width="35.28515625" style="41" bestFit="1" customWidth="1"/>
    <col min="525" max="525" width="28.140625" style="41" bestFit="1" customWidth="1"/>
    <col min="526" max="526" width="33.140625" style="41" bestFit="1" customWidth="1"/>
    <col min="527" max="527" width="26" style="41" bestFit="1" customWidth="1"/>
    <col min="528" max="528" width="19.140625" style="41" bestFit="1" customWidth="1"/>
    <col min="529" max="529" width="10.42578125" style="41" customWidth="1"/>
    <col min="530" max="530" width="11.85546875" style="41" customWidth="1"/>
    <col min="531" max="531" width="14.7109375" style="41" customWidth="1"/>
    <col min="532" max="532" width="9" style="41" bestFit="1" customWidth="1"/>
    <col min="533" max="772" width="9.140625" style="41"/>
    <col min="773" max="773" width="4.7109375" style="41" bestFit="1" customWidth="1"/>
    <col min="774" max="774" width="9.7109375" style="41" bestFit="1" customWidth="1"/>
    <col min="775" max="775" width="10" style="41" bestFit="1" customWidth="1"/>
    <col min="776" max="776" width="8.85546875" style="41" bestFit="1" customWidth="1"/>
    <col min="777" max="777" width="22.85546875" style="41" customWidth="1"/>
    <col min="778" max="778" width="59.7109375" style="41" bestFit="1" customWidth="1"/>
    <col min="779" max="779" width="57.85546875" style="41" bestFit="1" customWidth="1"/>
    <col min="780" max="780" width="35.28515625" style="41" bestFit="1" customWidth="1"/>
    <col min="781" max="781" width="28.140625" style="41" bestFit="1" customWidth="1"/>
    <col min="782" max="782" width="33.140625" style="41" bestFit="1" customWidth="1"/>
    <col min="783" max="783" width="26" style="41" bestFit="1" customWidth="1"/>
    <col min="784" max="784" width="19.140625" style="41" bestFit="1" customWidth="1"/>
    <col min="785" max="785" width="10.42578125" style="41" customWidth="1"/>
    <col min="786" max="786" width="11.85546875" style="41" customWidth="1"/>
    <col min="787" max="787" width="14.7109375" style="41" customWidth="1"/>
    <col min="788" max="788" width="9" style="41" bestFit="1" customWidth="1"/>
    <col min="789" max="1028" width="9.140625" style="41"/>
    <col min="1029" max="1029" width="4.7109375" style="41" bestFit="1" customWidth="1"/>
    <col min="1030" max="1030" width="9.7109375" style="41" bestFit="1" customWidth="1"/>
    <col min="1031" max="1031" width="10" style="41" bestFit="1" customWidth="1"/>
    <col min="1032" max="1032" width="8.85546875" style="41" bestFit="1" customWidth="1"/>
    <col min="1033" max="1033" width="22.85546875" style="41" customWidth="1"/>
    <col min="1034" max="1034" width="59.7109375" style="41" bestFit="1" customWidth="1"/>
    <col min="1035" max="1035" width="57.85546875" style="41" bestFit="1" customWidth="1"/>
    <col min="1036" max="1036" width="35.28515625" style="41" bestFit="1" customWidth="1"/>
    <col min="1037" max="1037" width="28.140625" style="41" bestFit="1" customWidth="1"/>
    <col min="1038" max="1038" width="33.140625" style="41" bestFit="1" customWidth="1"/>
    <col min="1039" max="1039" width="26" style="41" bestFit="1" customWidth="1"/>
    <col min="1040" max="1040" width="19.140625" style="41" bestFit="1" customWidth="1"/>
    <col min="1041" max="1041" width="10.42578125" style="41" customWidth="1"/>
    <col min="1042" max="1042" width="11.85546875" style="41" customWidth="1"/>
    <col min="1043" max="1043" width="14.7109375" style="41" customWidth="1"/>
    <col min="1044" max="1044" width="9" style="41" bestFit="1" customWidth="1"/>
    <col min="1045" max="1284" width="9.140625" style="41"/>
    <col min="1285" max="1285" width="4.7109375" style="41" bestFit="1" customWidth="1"/>
    <col min="1286" max="1286" width="9.7109375" style="41" bestFit="1" customWidth="1"/>
    <col min="1287" max="1287" width="10" style="41" bestFit="1" customWidth="1"/>
    <col min="1288" max="1288" width="8.85546875" style="41" bestFit="1" customWidth="1"/>
    <col min="1289" max="1289" width="22.85546875" style="41" customWidth="1"/>
    <col min="1290" max="1290" width="59.7109375" style="41" bestFit="1" customWidth="1"/>
    <col min="1291" max="1291" width="57.85546875" style="41" bestFit="1" customWidth="1"/>
    <col min="1292" max="1292" width="35.28515625" style="41" bestFit="1" customWidth="1"/>
    <col min="1293" max="1293" width="28.140625" style="41" bestFit="1" customWidth="1"/>
    <col min="1294" max="1294" width="33.140625" style="41" bestFit="1" customWidth="1"/>
    <col min="1295" max="1295" width="26" style="41" bestFit="1" customWidth="1"/>
    <col min="1296" max="1296" width="19.140625" style="41" bestFit="1" customWidth="1"/>
    <col min="1297" max="1297" width="10.42578125" style="41" customWidth="1"/>
    <col min="1298" max="1298" width="11.85546875" style="41" customWidth="1"/>
    <col min="1299" max="1299" width="14.7109375" style="41" customWidth="1"/>
    <col min="1300" max="1300" width="9" style="41" bestFit="1" customWidth="1"/>
    <col min="1301" max="1540" width="9.140625" style="41"/>
    <col min="1541" max="1541" width="4.7109375" style="41" bestFit="1" customWidth="1"/>
    <col min="1542" max="1542" width="9.7109375" style="41" bestFit="1" customWidth="1"/>
    <col min="1543" max="1543" width="10" style="41" bestFit="1" customWidth="1"/>
    <col min="1544" max="1544" width="8.85546875" style="41" bestFit="1" customWidth="1"/>
    <col min="1545" max="1545" width="22.85546875" style="41" customWidth="1"/>
    <col min="1546" max="1546" width="59.7109375" style="41" bestFit="1" customWidth="1"/>
    <col min="1547" max="1547" width="57.85546875" style="41" bestFit="1" customWidth="1"/>
    <col min="1548" max="1548" width="35.28515625" style="41" bestFit="1" customWidth="1"/>
    <col min="1549" max="1549" width="28.140625" style="41" bestFit="1" customWidth="1"/>
    <col min="1550" max="1550" width="33.140625" style="41" bestFit="1" customWidth="1"/>
    <col min="1551" max="1551" width="26" style="41" bestFit="1" customWidth="1"/>
    <col min="1552" max="1552" width="19.140625" style="41" bestFit="1" customWidth="1"/>
    <col min="1553" max="1553" width="10.42578125" style="41" customWidth="1"/>
    <col min="1554" max="1554" width="11.85546875" style="41" customWidth="1"/>
    <col min="1555" max="1555" width="14.7109375" style="41" customWidth="1"/>
    <col min="1556" max="1556" width="9" style="41" bestFit="1" customWidth="1"/>
    <col min="1557" max="1796" width="9.140625" style="41"/>
    <col min="1797" max="1797" width="4.7109375" style="41" bestFit="1" customWidth="1"/>
    <col min="1798" max="1798" width="9.7109375" style="41" bestFit="1" customWidth="1"/>
    <col min="1799" max="1799" width="10" style="41" bestFit="1" customWidth="1"/>
    <col min="1800" max="1800" width="8.85546875" style="41" bestFit="1" customWidth="1"/>
    <col min="1801" max="1801" width="22.85546875" style="41" customWidth="1"/>
    <col min="1802" max="1802" width="59.7109375" style="41" bestFit="1" customWidth="1"/>
    <col min="1803" max="1803" width="57.85546875" style="41" bestFit="1" customWidth="1"/>
    <col min="1804" max="1804" width="35.28515625" style="41" bestFit="1" customWidth="1"/>
    <col min="1805" max="1805" width="28.140625" style="41" bestFit="1" customWidth="1"/>
    <col min="1806" max="1806" width="33.140625" style="41" bestFit="1" customWidth="1"/>
    <col min="1807" max="1807" width="26" style="41" bestFit="1" customWidth="1"/>
    <col min="1808" max="1808" width="19.140625" style="41" bestFit="1" customWidth="1"/>
    <col min="1809" max="1809" width="10.42578125" style="41" customWidth="1"/>
    <col min="1810" max="1810" width="11.85546875" style="41" customWidth="1"/>
    <col min="1811" max="1811" width="14.7109375" style="41" customWidth="1"/>
    <col min="1812" max="1812" width="9" style="41" bestFit="1" customWidth="1"/>
    <col min="1813" max="2052" width="9.140625" style="41"/>
    <col min="2053" max="2053" width="4.7109375" style="41" bestFit="1" customWidth="1"/>
    <col min="2054" max="2054" width="9.7109375" style="41" bestFit="1" customWidth="1"/>
    <col min="2055" max="2055" width="10" style="41" bestFit="1" customWidth="1"/>
    <col min="2056" max="2056" width="8.85546875" style="41" bestFit="1" customWidth="1"/>
    <col min="2057" max="2057" width="22.85546875" style="41" customWidth="1"/>
    <col min="2058" max="2058" width="59.7109375" style="41" bestFit="1" customWidth="1"/>
    <col min="2059" max="2059" width="57.85546875" style="41" bestFit="1" customWidth="1"/>
    <col min="2060" max="2060" width="35.28515625" style="41" bestFit="1" customWidth="1"/>
    <col min="2061" max="2061" width="28.140625" style="41" bestFit="1" customWidth="1"/>
    <col min="2062" max="2062" width="33.140625" style="41" bestFit="1" customWidth="1"/>
    <col min="2063" max="2063" width="26" style="41" bestFit="1" customWidth="1"/>
    <col min="2064" max="2064" width="19.140625" style="41" bestFit="1" customWidth="1"/>
    <col min="2065" max="2065" width="10.42578125" style="41" customWidth="1"/>
    <col min="2066" max="2066" width="11.85546875" style="41" customWidth="1"/>
    <col min="2067" max="2067" width="14.7109375" style="41" customWidth="1"/>
    <col min="2068" max="2068" width="9" style="41" bestFit="1" customWidth="1"/>
    <col min="2069" max="2308" width="9.140625" style="41"/>
    <col min="2309" max="2309" width="4.7109375" style="41" bestFit="1" customWidth="1"/>
    <col min="2310" max="2310" width="9.7109375" style="41" bestFit="1" customWidth="1"/>
    <col min="2311" max="2311" width="10" style="41" bestFit="1" customWidth="1"/>
    <col min="2312" max="2312" width="8.85546875" style="41" bestFit="1" customWidth="1"/>
    <col min="2313" max="2313" width="22.85546875" style="41" customWidth="1"/>
    <col min="2314" max="2314" width="59.7109375" style="41" bestFit="1" customWidth="1"/>
    <col min="2315" max="2315" width="57.85546875" style="41" bestFit="1" customWidth="1"/>
    <col min="2316" max="2316" width="35.28515625" style="41" bestFit="1" customWidth="1"/>
    <col min="2317" max="2317" width="28.140625" style="41" bestFit="1" customWidth="1"/>
    <col min="2318" max="2318" width="33.140625" style="41" bestFit="1" customWidth="1"/>
    <col min="2319" max="2319" width="26" style="41" bestFit="1" customWidth="1"/>
    <col min="2320" max="2320" width="19.140625" style="41" bestFit="1" customWidth="1"/>
    <col min="2321" max="2321" width="10.42578125" style="41" customWidth="1"/>
    <col min="2322" max="2322" width="11.85546875" style="41" customWidth="1"/>
    <col min="2323" max="2323" width="14.7109375" style="41" customWidth="1"/>
    <col min="2324" max="2324" width="9" style="41" bestFit="1" customWidth="1"/>
    <col min="2325" max="2564" width="9.140625" style="41"/>
    <col min="2565" max="2565" width="4.7109375" style="41" bestFit="1" customWidth="1"/>
    <col min="2566" max="2566" width="9.7109375" style="41" bestFit="1" customWidth="1"/>
    <col min="2567" max="2567" width="10" style="41" bestFit="1" customWidth="1"/>
    <col min="2568" max="2568" width="8.85546875" style="41" bestFit="1" customWidth="1"/>
    <col min="2569" max="2569" width="22.85546875" style="41" customWidth="1"/>
    <col min="2570" max="2570" width="59.7109375" style="41" bestFit="1" customWidth="1"/>
    <col min="2571" max="2571" width="57.85546875" style="41" bestFit="1" customWidth="1"/>
    <col min="2572" max="2572" width="35.28515625" style="41" bestFit="1" customWidth="1"/>
    <col min="2573" max="2573" width="28.140625" style="41" bestFit="1" customWidth="1"/>
    <col min="2574" max="2574" width="33.140625" style="41" bestFit="1" customWidth="1"/>
    <col min="2575" max="2575" width="26" style="41" bestFit="1" customWidth="1"/>
    <col min="2576" max="2576" width="19.140625" style="41" bestFit="1" customWidth="1"/>
    <col min="2577" max="2577" width="10.42578125" style="41" customWidth="1"/>
    <col min="2578" max="2578" width="11.85546875" style="41" customWidth="1"/>
    <col min="2579" max="2579" width="14.7109375" style="41" customWidth="1"/>
    <col min="2580" max="2580" width="9" style="41" bestFit="1" customWidth="1"/>
    <col min="2581" max="2820" width="9.140625" style="41"/>
    <col min="2821" max="2821" width="4.7109375" style="41" bestFit="1" customWidth="1"/>
    <col min="2822" max="2822" width="9.7109375" style="41" bestFit="1" customWidth="1"/>
    <col min="2823" max="2823" width="10" style="41" bestFit="1" customWidth="1"/>
    <col min="2824" max="2824" width="8.85546875" style="41" bestFit="1" customWidth="1"/>
    <col min="2825" max="2825" width="22.85546875" style="41" customWidth="1"/>
    <col min="2826" max="2826" width="59.7109375" style="41" bestFit="1" customWidth="1"/>
    <col min="2827" max="2827" width="57.85546875" style="41" bestFit="1" customWidth="1"/>
    <col min="2828" max="2828" width="35.28515625" style="41" bestFit="1" customWidth="1"/>
    <col min="2829" max="2829" width="28.140625" style="41" bestFit="1" customWidth="1"/>
    <col min="2830" max="2830" width="33.140625" style="41" bestFit="1" customWidth="1"/>
    <col min="2831" max="2831" width="26" style="41" bestFit="1" customWidth="1"/>
    <col min="2832" max="2832" width="19.140625" style="41" bestFit="1" customWidth="1"/>
    <col min="2833" max="2833" width="10.42578125" style="41" customWidth="1"/>
    <col min="2834" max="2834" width="11.85546875" style="41" customWidth="1"/>
    <col min="2835" max="2835" width="14.7109375" style="41" customWidth="1"/>
    <col min="2836" max="2836" width="9" style="41" bestFit="1" customWidth="1"/>
    <col min="2837" max="3076" width="9.140625" style="41"/>
    <col min="3077" max="3077" width="4.7109375" style="41" bestFit="1" customWidth="1"/>
    <col min="3078" max="3078" width="9.7109375" style="41" bestFit="1" customWidth="1"/>
    <col min="3079" max="3079" width="10" style="41" bestFit="1" customWidth="1"/>
    <col min="3080" max="3080" width="8.85546875" style="41" bestFit="1" customWidth="1"/>
    <col min="3081" max="3081" width="22.85546875" style="41" customWidth="1"/>
    <col min="3082" max="3082" width="59.7109375" style="41" bestFit="1" customWidth="1"/>
    <col min="3083" max="3083" width="57.85546875" style="41" bestFit="1" customWidth="1"/>
    <col min="3084" max="3084" width="35.28515625" style="41" bestFit="1" customWidth="1"/>
    <col min="3085" max="3085" width="28.140625" style="41" bestFit="1" customWidth="1"/>
    <col min="3086" max="3086" width="33.140625" style="41" bestFit="1" customWidth="1"/>
    <col min="3087" max="3087" width="26" style="41" bestFit="1" customWidth="1"/>
    <col min="3088" max="3088" width="19.140625" style="41" bestFit="1" customWidth="1"/>
    <col min="3089" max="3089" width="10.42578125" style="41" customWidth="1"/>
    <col min="3090" max="3090" width="11.85546875" style="41" customWidth="1"/>
    <col min="3091" max="3091" width="14.7109375" style="41" customWidth="1"/>
    <col min="3092" max="3092" width="9" style="41" bestFit="1" customWidth="1"/>
    <col min="3093" max="3332" width="9.140625" style="41"/>
    <col min="3333" max="3333" width="4.7109375" style="41" bestFit="1" customWidth="1"/>
    <col min="3334" max="3334" width="9.7109375" style="41" bestFit="1" customWidth="1"/>
    <col min="3335" max="3335" width="10" style="41" bestFit="1" customWidth="1"/>
    <col min="3336" max="3336" width="8.85546875" style="41" bestFit="1" customWidth="1"/>
    <col min="3337" max="3337" width="22.85546875" style="41" customWidth="1"/>
    <col min="3338" max="3338" width="59.7109375" style="41" bestFit="1" customWidth="1"/>
    <col min="3339" max="3339" width="57.85546875" style="41" bestFit="1" customWidth="1"/>
    <col min="3340" max="3340" width="35.28515625" style="41" bestFit="1" customWidth="1"/>
    <col min="3341" max="3341" width="28.140625" style="41" bestFit="1" customWidth="1"/>
    <col min="3342" max="3342" width="33.140625" style="41" bestFit="1" customWidth="1"/>
    <col min="3343" max="3343" width="26" style="41" bestFit="1" customWidth="1"/>
    <col min="3344" max="3344" width="19.140625" style="41" bestFit="1" customWidth="1"/>
    <col min="3345" max="3345" width="10.42578125" style="41" customWidth="1"/>
    <col min="3346" max="3346" width="11.85546875" style="41" customWidth="1"/>
    <col min="3347" max="3347" width="14.7109375" style="41" customWidth="1"/>
    <col min="3348" max="3348" width="9" style="41" bestFit="1" customWidth="1"/>
    <col min="3349" max="3588" width="9.140625" style="41"/>
    <col min="3589" max="3589" width="4.7109375" style="41" bestFit="1" customWidth="1"/>
    <col min="3590" max="3590" width="9.7109375" style="41" bestFit="1" customWidth="1"/>
    <col min="3591" max="3591" width="10" style="41" bestFit="1" customWidth="1"/>
    <col min="3592" max="3592" width="8.85546875" style="41" bestFit="1" customWidth="1"/>
    <col min="3593" max="3593" width="22.85546875" style="41" customWidth="1"/>
    <col min="3594" max="3594" width="59.7109375" style="41" bestFit="1" customWidth="1"/>
    <col min="3595" max="3595" width="57.85546875" style="41" bestFit="1" customWidth="1"/>
    <col min="3596" max="3596" width="35.28515625" style="41" bestFit="1" customWidth="1"/>
    <col min="3597" max="3597" width="28.140625" style="41" bestFit="1" customWidth="1"/>
    <col min="3598" max="3598" width="33.140625" style="41" bestFit="1" customWidth="1"/>
    <col min="3599" max="3599" width="26" style="41" bestFit="1" customWidth="1"/>
    <col min="3600" max="3600" width="19.140625" style="41" bestFit="1" customWidth="1"/>
    <col min="3601" max="3601" width="10.42578125" style="41" customWidth="1"/>
    <col min="3602" max="3602" width="11.85546875" style="41" customWidth="1"/>
    <col min="3603" max="3603" width="14.7109375" style="41" customWidth="1"/>
    <col min="3604" max="3604" width="9" style="41" bestFit="1" customWidth="1"/>
    <col min="3605" max="3844" width="9.140625" style="41"/>
    <col min="3845" max="3845" width="4.7109375" style="41" bestFit="1" customWidth="1"/>
    <col min="3846" max="3846" width="9.7109375" style="41" bestFit="1" customWidth="1"/>
    <col min="3847" max="3847" width="10" style="41" bestFit="1" customWidth="1"/>
    <col min="3848" max="3848" width="8.85546875" style="41" bestFit="1" customWidth="1"/>
    <col min="3849" max="3849" width="22.85546875" style="41" customWidth="1"/>
    <col min="3850" max="3850" width="59.7109375" style="41" bestFit="1" customWidth="1"/>
    <col min="3851" max="3851" width="57.85546875" style="41" bestFit="1" customWidth="1"/>
    <col min="3852" max="3852" width="35.28515625" style="41" bestFit="1" customWidth="1"/>
    <col min="3853" max="3853" width="28.140625" style="41" bestFit="1" customWidth="1"/>
    <col min="3854" max="3854" width="33.140625" style="41" bestFit="1" customWidth="1"/>
    <col min="3855" max="3855" width="26" style="41" bestFit="1" customWidth="1"/>
    <col min="3856" max="3856" width="19.140625" style="41" bestFit="1" customWidth="1"/>
    <col min="3857" max="3857" width="10.42578125" style="41" customWidth="1"/>
    <col min="3858" max="3858" width="11.85546875" style="41" customWidth="1"/>
    <col min="3859" max="3859" width="14.7109375" style="41" customWidth="1"/>
    <col min="3860" max="3860" width="9" style="41" bestFit="1" customWidth="1"/>
    <col min="3861" max="4100" width="9.140625" style="41"/>
    <col min="4101" max="4101" width="4.7109375" style="41" bestFit="1" customWidth="1"/>
    <col min="4102" max="4102" width="9.7109375" style="41" bestFit="1" customWidth="1"/>
    <col min="4103" max="4103" width="10" style="41" bestFit="1" customWidth="1"/>
    <col min="4104" max="4104" width="8.85546875" style="41" bestFit="1" customWidth="1"/>
    <col min="4105" max="4105" width="22.85546875" style="41" customWidth="1"/>
    <col min="4106" max="4106" width="59.7109375" style="41" bestFit="1" customWidth="1"/>
    <col min="4107" max="4107" width="57.85546875" style="41" bestFit="1" customWidth="1"/>
    <col min="4108" max="4108" width="35.28515625" style="41" bestFit="1" customWidth="1"/>
    <col min="4109" max="4109" width="28.140625" style="41" bestFit="1" customWidth="1"/>
    <col min="4110" max="4110" width="33.140625" style="41" bestFit="1" customWidth="1"/>
    <col min="4111" max="4111" width="26" style="41" bestFit="1" customWidth="1"/>
    <col min="4112" max="4112" width="19.140625" style="41" bestFit="1" customWidth="1"/>
    <col min="4113" max="4113" width="10.42578125" style="41" customWidth="1"/>
    <col min="4114" max="4114" width="11.85546875" style="41" customWidth="1"/>
    <col min="4115" max="4115" width="14.7109375" style="41" customWidth="1"/>
    <col min="4116" max="4116" width="9" style="41" bestFit="1" customWidth="1"/>
    <col min="4117" max="4356" width="9.140625" style="41"/>
    <col min="4357" max="4357" width="4.7109375" style="41" bestFit="1" customWidth="1"/>
    <col min="4358" max="4358" width="9.7109375" style="41" bestFit="1" customWidth="1"/>
    <col min="4359" max="4359" width="10" style="41" bestFit="1" customWidth="1"/>
    <col min="4360" max="4360" width="8.85546875" style="41" bestFit="1" customWidth="1"/>
    <col min="4361" max="4361" width="22.85546875" style="41" customWidth="1"/>
    <col min="4362" max="4362" width="59.7109375" style="41" bestFit="1" customWidth="1"/>
    <col min="4363" max="4363" width="57.85546875" style="41" bestFit="1" customWidth="1"/>
    <col min="4364" max="4364" width="35.28515625" style="41" bestFit="1" customWidth="1"/>
    <col min="4365" max="4365" width="28.140625" style="41" bestFit="1" customWidth="1"/>
    <col min="4366" max="4366" width="33.140625" style="41" bestFit="1" customWidth="1"/>
    <col min="4367" max="4367" width="26" style="41" bestFit="1" customWidth="1"/>
    <col min="4368" max="4368" width="19.140625" style="41" bestFit="1" customWidth="1"/>
    <col min="4369" max="4369" width="10.42578125" style="41" customWidth="1"/>
    <col min="4370" max="4370" width="11.85546875" style="41" customWidth="1"/>
    <col min="4371" max="4371" width="14.7109375" style="41" customWidth="1"/>
    <col min="4372" max="4372" width="9" style="41" bestFit="1" customWidth="1"/>
    <col min="4373" max="4612" width="9.140625" style="41"/>
    <col min="4613" max="4613" width="4.7109375" style="41" bestFit="1" customWidth="1"/>
    <col min="4614" max="4614" width="9.7109375" style="41" bestFit="1" customWidth="1"/>
    <col min="4615" max="4615" width="10" style="41" bestFit="1" customWidth="1"/>
    <col min="4616" max="4616" width="8.85546875" style="41" bestFit="1" customWidth="1"/>
    <col min="4617" max="4617" width="22.85546875" style="41" customWidth="1"/>
    <col min="4618" max="4618" width="59.7109375" style="41" bestFit="1" customWidth="1"/>
    <col min="4619" max="4619" width="57.85546875" style="41" bestFit="1" customWidth="1"/>
    <col min="4620" max="4620" width="35.28515625" style="41" bestFit="1" customWidth="1"/>
    <col min="4621" max="4621" width="28.140625" style="41" bestFit="1" customWidth="1"/>
    <col min="4622" max="4622" width="33.140625" style="41" bestFit="1" customWidth="1"/>
    <col min="4623" max="4623" width="26" style="41" bestFit="1" customWidth="1"/>
    <col min="4624" max="4624" width="19.140625" style="41" bestFit="1" customWidth="1"/>
    <col min="4625" max="4625" width="10.42578125" style="41" customWidth="1"/>
    <col min="4626" max="4626" width="11.85546875" style="41" customWidth="1"/>
    <col min="4627" max="4627" width="14.7109375" style="41" customWidth="1"/>
    <col min="4628" max="4628" width="9" style="41" bestFit="1" customWidth="1"/>
    <col min="4629" max="4868" width="9.140625" style="41"/>
    <col min="4869" max="4869" width="4.7109375" style="41" bestFit="1" customWidth="1"/>
    <col min="4870" max="4870" width="9.7109375" style="41" bestFit="1" customWidth="1"/>
    <col min="4871" max="4871" width="10" style="41" bestFit="1" customWidth="1"/>
    <col min="4872" max="4872" width="8.85546875" style="41" bestFit="1" customWidth="1"/>
    <col min="4873" max="4873" width="22.85546875" style="41" customWidth="1"/>
    <col min="4874" max="4874" width="59.7109375" style="41" bestFit="1" customWidth="1"/>
    <col min="4875" max="4875" width="57.85546875" style="41" bestFit="1" customWidth="1"/>
    <col min="4876" max="4876" width="35.28515625" style="41" bestFit="1" customWidth="1"/>
    <col min="4877" max="4877" width="28.140625" style="41" bestFit="1" customWidth="1"/>
    <col min="4878" max="4878" width="33.140625" style="41" bestFit="1" customWidth="1"/>
    <col min="4879" max="4879" width="26" style="41" bestFit="1" customWidth="1"/>
    <col min="4880" max="4880" width="19.140625" style="41" bestFit="1" customWidth="1"/>
    <col min="4881" max="4881" width="10.42578125" style="41" customWidth="1"/>
    <col min="4882" max="4882" width="11.85546875" style="41" customWidth="1"/>
    <col min="4883" max="4883" width="14.7109375" style="41" customWidth="1"/>
    <col min="4884" max="4884" width="9" style="41" bestFit="1" customWidth="1"/>
    <col min="4885" max="5124" width="9.140625" style="41"/>
    <col min="5125" max="5125" width="4.7109375" style="41" bestFit="1" customWidth="1"/>
    <col min="5126" max="5126" width="9.7109375" style="41" bestFit="1" customWidth="1"/>
    <col min="5127" max="5127" width="10" style="41" bestFit="1" customWidth="1"/>
    <col min="5128" max="5128" width="8.85546875" style="41" bestFit="1" customWidth="1"/>
    <col min="5129" max="5129" width="22.85546875" style="41" customWidth="1"/>
    <col min="5130" max="5130" width="59.7109375" style="41" bestFit="1" customWidth="1"/>
    <col min="5131" max="5131" width="57.85546875" style="41" bestFit="1" customWidth="1"/>
    <col min="5132" max="5132" width="35.28515625" style="41" bestFit="1" customWidth="1"/>
    <col min="5133" max="5133" width="28.140625" style="41" bestFit="1" customWidth="1"/>
    <col min="5134" max="5134" width="33.140625" style="41" bestFit="1" customWidth="1"/>
    <col min="5135" max="5135" width="26" style="41" bestFit="1" customWidth="1"/>
    <col min="5136" max="5136" width="19.140625" style="41" bestFit="1" customWidth="1"/>
    <col min="5137" max="5137" width="10.42578125" style="41" customWidth="1"/>
    <col min="5138" max="5138" width="11.85546875" style="41" customWidth="1"/>
    <col min="5139" max="5139" width="14.7109375" style="41" customWidth="1"/>
    <col min="5140" max="5140" width="9" style="41" bestFit="1" customWidth="1"/>
    <col min="5141" max="5380" width="9.140625" style="41"/>
    <col min="5381" max="5381" width="4.7109375" style="41" bestFit="1" customWidth="1"/>
    <col min="5382" max="5382" width="9.7109375" style="41" bestFit="1" customWidth="1"/>
    <col min="5383" max="5383" width="10" style="41" bestFit="1" customWidth="1"/>
    <col min="5384" max="5384" width="8.85546875" style="41" bestFit="1" customWidth="1"/>
    <col min="5385" max="5385" width="22.85546875" style="41" customWidth="1"/>
    <col min="5386" max="5386" width="59.7109375" style="41" bestFit="1" customWidth="1"/>
    <col min="5387" max="5387" width="57.85546875" style="41" bestFit="1" customWidth="1"/>
    <col min="5388" max="5388" width="35.28515625" style="41" bestFit="1" customWidth="1"/>
    <col min="5389" max="5389" width="28.140625" style="41" bestFit="1" customWidth="1"/>
    <col min="5390" max="5390" width="33.140625" style="41" bestFit="1" customWidth="1"/>
    <col min="5391" max="5391" width="26" style="41" bestFit="1" customWidth="1"/>
    <col min="5392" max="5392" width="19.140625" style="41" bestFit="1" customWidth="1"/>
    <col min="5393" max="5393" width="10.42578125" style="41" customWidth="1"/>
    <col min="5394" max="5394" width="11.85546875" style="41" customWidth="1"/>
    <col min="5395" max="5395" width="14.7109375" style="41" customWidth="1"/>
    <col min="5396" max="5396" width="9" style="41" bestFit="1" customWidth="1"/>
    <col min="5397" max="5636" width="9.140625" style="41"/>
    <col min="5637" max="5637" width="4.7109375" style="41" bestFit="1" customWidth="1"/>
    <col min="5638" max="5638" width="9.7109375" style="41" bestFit="1" customWidth="1"/>
    <col min="5639" max="5639" width="10" style="41" bestFit="1" customWidth="1"/>
    <col min="5640" max="5640" width="8.85546875" style="41" bestFit="1" customWidth="1"/>
    <col min="5641" max="5641" width="22.85546875" style="41" customWidth="1"/>
    <col min="5642" max="5642" width="59.7109375" style="41" bestFit="1" customWidth="1"/>
    <col min="5643" max="5643" width="57.85546875" style="41" bestFit="1" customWidth="1"/>
    <col min="5644" max="5644" width="35.28515625" style="41" bestFit="1" customWidth="1"/>
    <col min="5645" max="5645" width="28.140625" style="41" bestFit="1" customWidth="1"/>
    <col min="5646" max="5646" width="33.140625" style="41" bestFit="1" customWidth="1"/>
    <col min="5647" max="5647" width="26" style="41" bestFit="1" customWidth="1"/>
    <col min="5648" max="5648" width="19.140625" style="41" bestFit="1" customWidth="1"/>
    <col min="5649" max="5649" width="10.42578125" style="41" customWidth="1"/>
    <col min="5650" max="5650" width="11.85546875" style="41" customWidth="1"/>
    <col min="5651" max="5651" width="14.7109375" style="41" customWidth="1"/>
    <col min="5652" max="5652" width="9" style="41" bestFit="1" customWidth="1"/>
    <col min="5653" max="5892" width="9.140625" style="41"/>
    <col min="5893" max="5893" width="4.7109375" style="41" bestFit="1" customWidth="1"/>
    <col min="5894" max="5894" width="9.7109375" style="41" bestFit="1" customWidth="1"/>
    <col min="5895" max="5895" width="10" style="41" bestFit="1" customWidth="1"/>
    <col min="5896" max="5896" width="8.85546875" style="41" bestFit="1" customWidth="1"/>
    <col min="5897" max="5897" width="22.85546875" style="41" customWidth="1"/>
    <col min="5898" max="5898" width="59.7109375" style="41" bestFit="1" customWidth="1"/>
    <col min="5899" max="5899" width="57.85546875" style="41" bestFit="1" customWidth="1"/>
    <col min="5900" max="5900" width="35.28515625" style="41" bestFit="1" customWidth="1"/>
    <col min="5901" max="5901" width="28.140625" style="41" bestFit="1" customWidth="1"/>
    <col min="5902" max="5902" width="33.140625" style="41" bestFit="1" customWidth="1"/>
    <col min="5903" max="5903" width="26" style="41" bestFit="1" customWidth="1"/>
    <col min="5904" max="5904" width="19.140625" style="41" bestFit="1" customWidth="1"/>
    <col min="5905" max="5905" width="10.42578125" style="41" customWidth="1"/>
    <col min="5906" max="5906" width="11.85546875" style="41" customWidth="1"/>
    <col min="5907" max="5907" width="14.7109375" style="41" customWidth="1"/>
    <col min="5908" max="5908" width="9" style="41" bestFit="1" customWidth="1"/>
    <col min="5909" max="6148" width="9.140625" style="41"/>
    <col min="6149" max="6149" width="4.7109375" style="41" bestFit="1" customWidth="1"/>
    <col min="6150" max="6150" width="9.7109375" style="41" bestFit="1" customWidth="1"/>
    <col min="6151" max="6151" width="10" style="41" bestFit="1" customWidth="1"/>
    <col min="6152" max="6152" width="8.85546875" style="41" bestFit="1" customWidth="1"/>
    <col min="6153" max="6153" width="22.85546875" style="41" customWidth="1"/>
    <col min="6154" max="6154" width="59.7109375" style="41" bestFit="1" customWidth="1"/>
    <col min="6155" max="6155" width="57.85546875" style="41" bestFit="1" customWidth="1"/>
    <col min="6156" max="6156" width="35.28515625" style="41" bestFit="1" customWidth="1"/>
    <col min="6157" max="6157" width="28.140625" style="41" bestFit="1" customWidth="1"/>
    <col min="6158" max="6158" width="33.140625" style="41" bestFit="1" customWidth="1"/>
    <col min="6159" max="6159" width="26" style="41" bestFit="1" customWidth="1"/>
    <col min="6160" max="6160" width="19.140625" style="41" bestFit="1" customWidth="1"/>
    <col min="6161" max="6161" width="10.42578125" style="41" customWidth="1"/>
    <col min="6162" max="6162" width="11.85546875" style="41" customWidth="1"/>
    <col min="6163" max="6163" width="14.7109375" style="41" customWidth="1"/>
    <col min="6164" max="6164" width="9" style="41" bestFit="1" customWidth="1"/>
    <col min="6165" max="6404" width="9.140625" style="41"/>
    <col min="6405" max="6405" width="4.7109375" style="41" bestFit="1" customWidth="1"/>
    <col min="6406" max="6406" width="9.7109375" style="41" bestFit="1" customWidth="1"/>
    <col min="6407" max="6407" width="10" style="41" bestFit="1" customWidth="1"/>
    <col min="6408" max="6408" width="8.85546875" style="41" bestFit="1" customWidth="1"/>
    <col min="6409" max="6409" width="22.85546875" style="41" customWidth="1"/>
    <col min="6410" max="6410" width="59.7109375" style="41" bestFit="1" customWidth="1"/>
    <col min="6411" max="6411" width="57.85546875" style="41" bestFit="1" customWidth="1"/>
    <col min="6412" max="6412" width="35.28515625" style="41" bestFit="1" customWidth="1"/>
    <col min="6413" max="6413" width="28.140625" style="41" bestFit="1" customWidth="1"/>
    <col min="6414" max="6414" width="33.140625" style="41" bestFit="1" customWidth="1"/>
    <col min="6415" max="6415" width="26" style="41" bestFit="1" customWidth="1"/>
    <col min="6416" max="6416" width="19.140625" style="41" bestFit="1" customWidth="1"/>
    <col min="6417" max="6417" width="10.42578125" style="41" customWidth="1"/>
    <col min="6418" max="6418" width="11.85546875" style="41" customWidth="1"/>
    <col min="6419" max="6419" width="14.7109375" style="41" customWidth="1"/>
    <col min="6420" max="6420" width="9" style="41" bestFit="1" customWidth="1"/>
    <col min="6421" max="6660" width="9.140625" style="41"/>
    <col min="6661" max="6661" width="4.7109375" style="41" bestFit="1" customWidth="1"/>
    <col min="6662" max="6662" width="9.7109375" style="41" bestFit="1" customWidth="1"/>
    <col min="6663" max="6663" width="10" style="41" bestFit="1" customWidth="1"/>
    <col min="6664" max="6664" width="8.85546875" style="41" bestFit="1" customWidth="1"/>
    <col min="6665" max="6665" width="22.85546875" style="41" customWidth="1"/>
    <col min="6666" max="6666" width="59.7109375" style="41" bestFit="1" customWidth="1"/>
    <col min="6667" max="6667" width="57.85546875" style="41" bestFit="1" customWidth="1"/>
    <col min="6668" max="6668" width="35.28515625" style="41" bestFit="1" customWidth="1"/>
    <col min="6669" max="6669" width="28.140625" style="41" bestFit="1" customWidth="1"/>
    <col min="6670" max="6670" width="33.140625" style="41" bestFit="1" customWidth="1"/>
    <col min="6671" max="6671" width="26" style="41" bestFit="1" customWidth="1"/>
    <col min="6672" max="6672" width="19.140625" style="41" bestFit="1" customWidth="1"/>
    <col min="6673" max="6673" width="10.42578125" style="41" customWidth="1"/>
    <col min="6674" max="6674" width="11.85546875" style="41" customWidth="1"/>
    <col min="6675" max="6675" width="14.7109375" style="41" customWidth="1"/>
    <col min="6676" max="6676" width="9" style="41" bestFit="1" customWidth="1"/>
    <col min="6677" max="6916" width="9.140625" style="41"/>
    <col min="6917" max="6917" width="4.7109375" style="41" bestFit="1" customWidth="1"/>
    <col min="6918" max="6918" width="9.7109375" style="41" bestFit="1" customWidth="1"/>
    <col min="6919" max="6919" width="10" style="41" bestFit="1" customWidth="1"/>
    <col min="6920" max="6920" width="8.85546875" style="41" bestFit="1" customWidth="1"/>
    <col min="6921" max="6921" width="22.85546875" style="41" customWidth="1"/>
    <col min="6922" max="6922" width="59.7109375" style="41" bestFit="1" customWidth="1"/>
    <col min="6923" max="6923" width="57.85546875" style="41" bestFit="1" customWidth="1"/>
    <col min="6924" max="6924" width="35.28515625" style="41" bestFit="1" customWidth="1"/>
    <col min="6925" max="6925" width="28.140625" style="41" bestFit="1" customWidth="1"/>
    <col min="6926" max="6926" width="33.140625" style="41" bestFit="1" customWidth="1"/>
    <col min="6927" max="6927" width="26" style="41" bestFit="1" customWidth="1"/>
    <col min="6928" max="6928" width="19.140625" style="41" bestFit="1" customWidth="1"/>
    <col min="6929" max="6929" width="10.42578125" style="41" customWidth="1"/>
    <col min="6930" max="6930" width="11.85546875" style="41" customWidth="1"/>
    <col min="6931" max="6931" width="14.7109375" style="41" customWidth="1"/>
    <col min="6932" max="6932" width="9" style="41" bestFit="1" customWidth="1"/>
    <col min="6933" max="7172" width="9.140625" style="41"/>
    <col min="7173" max="7173" width="4.7109375" style="41" bestFit="1" customWidth="1"/>
    <col min="7174" max="7174" width="9.7109375" style="41" bestFit="1" customWidth="1"/>
    <col min="7175" max="7175" width="10" style="41" bestFit="1" customWidth="1"/>
    <col min="7176" max="7176" width="8.85546875" style="41" bestFit="1" customWidth="1"/>
    <col min="7177" max="7177" width="22.85546875" style="41" customWidth="1"/>
    <col min="7178" max="7178" width="59.7109375" style="41" bestFit="1" customWidth="1"/>
    <col min="7179" max="7179" width="57.85546875" style="41" bestFit="1" customWidth="1"/>
    <col min="7180" max="7180" width="35.28515625" style="41" bestFit="1" customWidth="1"/>
    <col min="7181" max="7181" width="28.140625" style="41" bestFit="1" customWidth="1"/>
    <col min="7182" max="7182" width="33.140625" style="41" bestFit="1" customWidth="1"/>
    <col min="7183" max="7183" width="26" style="41" bestFit="1" customWidth="1"/>
    <col min="7184" max="7184" width="19.140625" style="41" bestFit="1" customWidth="1"/>
    <col min="7185" max="7185" width="10.42578125" style="41" customWidth="1"/>
    <col min="7186" max="7186" width="11.85546875" style="41" customWidth="1"/>
    <col min="7187" max="7187" width="14.7109375" style="41" customWidth="1"/>
    <col min="7188" max="7188" width="9" style="41" bestFit="1" customWidth="1"/>
    <col min="7189" max="7428" width="9.140625" style="41"/>
    <col min="7429" max="7429" width="4.7109375" style="41" bestFit="1" customWidth="1"/>
    <col min="7430" max="7430" width="9.7109375" style="41" bestFit="1" customWidth="1"/>
    <col min="7431" max="7431" width="10" style="41" bestFit="1" customWidth="1"/>
    <col min="7432" max="7432" width="8.85546875" style="41" bestFit="1" customWidth="1"/>
    <col min="7433" max="7433" width="22.85546875" style="41" customWidth="1"/>
    <col min="7434" max="7434" width="59.7109375" style="41" bestFit="1" customWidth="1"/>
    <col min="7435" max="7435" width="57.85546875" style="41" bestFit="1" customWidth="1"/>
    <col min="7436" max="7436" width="35.28515625" style="41" bestFit="1" customWidth="1"/>
    <col min="7437" max="7437" width="28.140625" style="41" bestFit="1" customWidth="1"/>
    <col min="7438" max="7438" width="33.140625" style="41" bestFit="1" customWidth="1"/>
    <col min="7439" max="7439" width="26" style="41" bestFit="1" customWidth="1"/>
    <col min="7440" max="7440" width="19.140625" style="41" bestFit="1" customWidth="1"/>
    <col min="7441" max="7441" width="10.42578125" style="41" customWidth="1"/>
    <col min="7442" max="7442" width="11.85546875" style="41" customWidth="1"/>
    <col min="7443" max="7443" width="14.7109375" style="41" customWidth="1"/>
    <col min="7444" max="7444" width="9" style="41" bestFit="1" customWidth="1"/>
    <col min="7445" max="7684" width="9.140625" style="41"/>
    <col min="7685" max="7685" width="4.7109375" style="41" bestFit="1" customWidth="1"/>
    <col min="7686" max="7686" width="9.7109375" style="41" bestFit="1" customWidth="1"/>
    <col min="7687" max="7687" width="10" style="41" bestFit="1" customWidth="1"/>
    <col min="7688" max="7688" width="8.85546875" style="41" bestFit="1" customWidth="1"/>
    <col min="7689" max="7689" width="22.85546875" style="41" customWidth="1"/>
    <col min="7690" max="7690" width="59.7109375" style="41" bestFit="1" customWidth="1"/>
    <col min="7691" max="7691" width="57.85546875" style="41" bestFit="1" customWidth="1"/>
    <col min="7692" max="7692" width="35.28515625" style="41" bestFit="1" customWidth="1"/>
    <col min="7693" max="7693" width="28.140625" style="41" bestFit="1" customWidth="1"/>
    <col min="7694" max="7694" width="33.140625" style="41" bestFit="1" customWidth="1"/>
    <col min="7695" max="7695" width="26" style="41" bestFit="1" customWidth="1"/>
    <col min="7696" max="7696" width="19.140625" style="41" bestFit="1" customWidth="1"/>
    <col min="7697" max="7697" width="10.42578125" style="41" customWidth="1"/>
    <col min="7698" max="7698" width="11.85546875" style="41" customWidth="1"/>
    <col min="7699" max="7699" width="14.7109375" style="41" customWidth="1"/>
    <col min="7700" max="7700" width="9" style="41" bestFit="1" customWidth="1"/>
    <col min="7701" max="7940" width="9.140625" style="41"/>
    <col min="7941" max="7941" width="4.7109375" style="41" bestFit="1" customWidth="1"/>
    <col min="7942" max="7942" width="9.7109375" style="41" bestFit="1" customWidth="1"/>
    <col min="7943" max="7943" width="10" style="41" bestFit="1" customWidth="1"/>
    <col min="7944" max="7944" width="8.85546875" style="41" bestFit="1" customWidth="1"/>
    <col min="7945" max="7945" width="22.85546875" style="41" customWidth="1"/>
    <col min="7946" max="7946" width="59.7109375" style="41" bestFit="1" customWidth="1"/>
    <col min="7947" max="7947" width="57.85546875" style="41" bestFit="1" customWidth="1"/>
    <col min="7948" max="7948" width="35.28515625" style="41" bestFit="1" customWidth="1"/>
    <col min="7949" max="7949" width="28.140625" style="41" bestFit="1" customWidth="1"/>
    <col min="7950" max="7950" width="33.140625" style="41" bestFit="1" customWidth="1"/>
    <col min="7951" max="7951" width="26" style="41" bestFit="1" customWidth="1"/>
    <col min="7952" max="7952" width="19.140625" style="41" bestFit="1" customWidth="1"/>
    <col min="7953" max="7953" width="10.42578125" style="41" customWidth="1"/>
    <col min="7954" max="7954" width="11.85546875" style="41" customWidth="1"/>
    <col min="7955" max="7955" width="14.7109375" style="41" customWidth="1"/>
    <col min="7956" max="7956" width="9" style="41" bestFit="1" customWidth="1"/>
    <col min="7957" max="8196" width="9.140625" style="41"/>
    <col min="8197" max="8197" width="4.7109375" style="41" bestFit="1" customWidth="1"/>
    <col min="8198" max="8198" width="9.7109375" style="41" bestFit="1" customWidth="1"/>
    <col min="8199" max="8199" width="10" style="41" bestFit="1" customWidth="1"/>
    <col min="8200" max="8200" width="8.85546875" style="41" bestFit="1" customWidth="1"/>
    <col min="8201" max="8201" width="22.85546875" style="41" customWidth="1"/>
    <col min="8202" max="8202" width="59.7109375" style="41" bestFit="1" customWidth="1"/>
    <col min="8203" max="8203" width="57.85546875" style="41" bestFit="1" customWidth="1"/>
    <col min="8204" max="8204" width="35.28515625" style="41" bestFit="1" customWidth="1"/>
    <col min="8205" max="8205" width="28.140625" style="41" bestFit="1" customWidth="1"/>
    <col min="8206" max="8206" width="33.140625" style="41" bestFit="1" customWidth="1"/>
    <col min="8207" max="8207" width="26" style="41" bestFit="1" customWidth="1"/>
    <col min="8208" max="8208" width="19.140625" style="41" bestFit="1" customWidth="1"/>
    <col min="8209" max="8209" width="10.42578125" style="41" customWidth="1"/>
    <col min="8210" max="8210" width="11.85546875" style="41" customWidth="1"/>
    <col min="8211" max="8211" width="14.7109375" style="41" customWidth="1"/>
    <col min="8212" max="8212" width="9" style="41" bestFit="1" customWidth="1"/>
    <col min="8213" max="8452" width="9.140625" style="41"/>
    <col min="8453" max="8453" width="4.7109375" style="41" bestFit="1" customWidth="1"/>
    <col min="8454" max="8454" width="9.7109375" style="41" bestFit="1" customWidth="1"/>
    <col min="8455" max="8455" width="10" style="41" bestFit="1" customWidth="1"/>
    <col min="8456" max="8456" width="8.85546875" style="41" bestFit="1" customWidth="1"/>
    <col min="8457" max="8457" width="22.85546875" style="41" customWidth="1"/>
    <col min="8458" max="8458" width="59.7109375" style="41" bestFit="1" customWidth="1"/>
    <col min="8459" max="8459" width="57.85546875" style="41" bestFit="1" customWidth="1"/>
    <col min="8460" max="8460" width="35.28515625" style="41" bestFit="1" customWidth="1"/>
    <col min="8461" max="8461" width="28.140625" style="41" bestFit="1" customWidth="1"/>
    <col min="8462" max="8462" width="33.140625" style="41" bestFit="1" customWidth="1"/>
    <col min="8463" max="8463" width="26" style="41" bestFit="1" customWidth="1"/>
    <col min="8464" max="8464" width="19.140625" style="41" bestFit="1" customWidth="1"/>
    <col min="8465" max="8465" width="10.42578125" style="41" customWidth="1"/>
    <col min="8466" max="8466" width="11.85546875" style="41" customWidth="1"/>
    <col min="8467" max="8467" width="14.7109375" style="41" customWidth="1"/>
    <col min="8468" max="8468" width="9" style="41" bestFit="1" customWidth="1"/>
    <col min="8469" max="8708" width="9.140625" style="41"/>
    <col min="8709" max="8709" width="4.7109375" style="41" bestFit="1" customWidth="1"/>
    <col min="8710" max="8710" width="9.7109375" style="41" bestFit="1" customWidth="1"/>
    <col min="8711" max="8711" width="10" style="41" bestFit="1" customWidth="1"/>
    <col min="8712" max="8712" width="8.85546875" style="41" bestFit="1" customWidth="1"/>
    <col min="8713" max="8713" width="22.85546875" style="41" customWidth="1"/>
    <col min="8714" max="8714" width="59.7109375" style="41" bestFit="1" customWidth="1"/>
    <col min="8715" max="8715" width="57.85546875" style="41" bestFit="1" customWidth="1"/>
    <col min="8716" max="8716" width="35.28515625" style="41" bestFit="1" customWidth="1"/>
    <col min="8717" max="8717" width="28.140625" style="41" bestFit="1" customWidth="1"/>
    <col min="8718" max="8718" width="33.140625" style="41" bestFit="1" customWidth="1"/>
    <col min="8719" max="8719" width="26" style="41" bestFit="1" customWidth="1"/>
    <col min="8720" max="8720" width="19.140625" style="41" bestFit="1" customWidth="1"/>
    <col min="8721" max="8721" width="10.42578125" style="41" customWidth="1"/>
    <col min="8722" max="8722" width="11.85546875" style="41" customWidth="1"/>
    <col min="8723" max="8723" width="14.7109375" style="41" customWidth="1"/>
    <col min="8724" max="8724" width="9" style="41" bestFit="1" customWidth="1"/>
    <col min="8725" max="8964" width="9.140625" style="41"/>
    <col min="8965" max="8965" width="4.7109375" style="41" bestFit="1" customWidth="1"/>
    <col min="8966" max="8966" width="9.7109375" style="41" bestFit="1" customWidth="1"/>
    <col min="8967" max="8967" width="10" style="41" bestFit="1" customWidth="1"/>
    <col min="8968" max="8968" width="8.85546875" style="41" bestFit="1" customWidth="1"/>
    <col min="8969" max="8969" width="22.85546875" style="41" customWidth="1"/>
    <col min="8970" max="8970" width="59.7109375" style="41" bestFit="1" customWidth="1"/>
    <col min="8971" max="8971" width="57.85546875" style="41" bestFit="1" customWidth="1"/>
    <col min="8972" max="8972" width="35.28515625" style="41" bestFit="1" customWidth="1"/>
    <col min="8973" max="8973" width="28.140625" style="41" bestFit="1" customWidth="1"/>
    <col min="8974" max="8974" width="33.140625" style="41" bestFit="1" customWidth="1"/>
    <col min="8975" max="8975" width="26" style="41" bestFit="1" customWidth="1"/>
    <col min="8976" max="8976" width="19.140625" style="41" bestFit="1" customWidth="1"/>
    <col min="8977" max="8977" width="10.42578125" style="41" customWidth="1"/>
    <col min="8978" max="8978" width="11.85546875" style="41" customWidth="1"/>
    <col min="8979" max="8979" width="14.7109375" style="41" customWidth="1"/>
    <col min="8980" max="8980" width="9" style="41" bestFit="1" customWidth="1"/>
    <col min="8981" max="9220" width="9.140625" style="41"/>
    <col min="9221" max="9221" width="4.7109375" style="41" bestFit="1" customWidth="1"/>
    <col min="9222" max="9222" width="9.7109375" style="41" bestFit="1" customWidth="1"/>
    <col min="9223" max="9223" width="10" style="41" bestFit="1" customWidth="1"/>
    <col min="9224" max="9224" width="8.85546875" style="41" bestFit="1" customWidth="1"/>
    <col min="9225" max="9225" width="22.85546875" style="41" customWidth="1"/>
    <col min="9226" max="9226" width="59.7109375" style="41" bestFit="1" customWidth="1"/>
    <col min="9227" max="9227" width="57.85546875" style="41" bestFit="1" customWidth="1"/>
    <col min="9228" max="9228" width="35.28515625" style="41" bestFit="1" customWidth="1"/>
    <col min="9229" max="9229" width="28.140625" style="41" bestFit="1" customWidth="1"/>
    <col min="9230" max="9230" width="33.140625" style="41" bestFit="1" customWidth="1"/>
    <col min="9231" max="9231" width="26" style="41" bestFit="1" customWidth="1"/>
    <col min="9232" max="9232" width="19.140625" style="41" bestFit="1" customWidth="1"/>
    <col min="9233" max="9233" width="10.42578125" style="41" customWidth="1"/>
    <col min="9234" max="9234" width="11.85546875" style="41" customWidth="1"/>
    <col min="9235" max="9235" width="14.7109375" style="41" customWidth="1"/>
    <col min="9236" max="9236" width="9" style="41" bestFit="1" customWidth="1"/>
    <col min="9237" max="9476" width="9.140625" style="41"/>
    <col min="9477" max="9477" width="4.7109375" style="41" bestFit="1" customWidth="1"/>
    <col min="9478" max="9478" width="9.7109375" style="41" bestFit="1" customWidth="1"/>
    <col min="9479" max="9479" width="10" style="41" bestFit="1" customWidth="1"/>
    <col min="9480" max="9480" width="8.85546875" style="41" bestFit="1" customWidth="1"/>
    <col min="9481" max="9481" width="22.85546875" style="41" customWidth="1"/>
    <col min="9482" max="9482" width="59.7109375" style="41" bestFit="1" customWidth="1"/>
    <col min="9483" max="9483" width="57.85546875" style="41" bestFit="1" customWidth="1"/>
    <col min="9484" max="9484" width="35.28515625" style="41" bestFit="1" customWidth="1"/>
    <col min="9485" max="9485" width="28.140625" style="41" bestFit="1" customWidth="1"/>
    <col min="9486" max="9486" width="33.140625" style="41" bestFit="1" customWidth="1"/>
    <col min="9487" max="9487" width="26" style="41" bestFit="1" customWidth="1"/>
    <col min="9488" max="9488" width="19.140625" style="41" bestFit="1" customWidth="1"/>
    <col min="9489" max="9489" width="10.42578125" style="41" customWidth="1"/>
    <col min="9490" max="9490" width="11.85546875" style="41" customWidth="1"/>
    <col min="9491" max="9491" width="14.7109375" style="41" customWidth="1"/>
    <col min="9492" max="9492" width="9" style="41" bestFit="1" customWidth="1"/>
    <col min="9493" max="9732" width="9.140625" style="41"/>
    <col min="9733" max="9733" width="4.7109375" style="41" bestFit="1" customWidth="1"/>
    <col min="9734" max="9734" width="9.7109375" style="41" bestFit="1" customWidth="1"/>
    <col min="9735" max="9735" width="10" style="41" bestFit="1" customWidth="1"/>
    <col min="9736" max="9736" width="8.85546875" style="41" bestFit="1" customWidth="1"/>
    <col min="9737" max="9737" width="22.85546875" style="41" customWidth="1"/>
    <col min="9738" max="9738" width="59.7109375" style="41" bestFit="1" customWidth="1"/>
    <col min="9739" max="9739" width="57.85546875" style="41" bestFit="1" customWidth="1"/>
    <col min="9740" max="9740" width="35.28515625" style="41" bestFit="1" customWidth="1"/>
    <col min="9741" max="9741" width="28.140625" style="41" bestFit="1" customWidth="1"/>
    <col min="9742" max="9742" width="33.140625" style="41" bestFit="1" customWidth="1"/>
    <col min="9743" max="9743" width="26" style="41" bestFit="1" customWidth="1"/>
    <col min="9744" max="9744" width="19.140625" style="41" bestFit="1" customWidth="1"/>
    <col min="9745" max="9745" width="10.42578125" style="41" customWidth="1"/>
    <col min="9746" max="9746" width="11.85546875" style="41" customWidth="1"/>
    <col min="9747" max="9747" width="14.7109375" style="41" customWidth="1"/>
    <col min="9748" max="9748" width="9" style="41" bestFit="1" customWidth="1"/>
    <col min="9749" max="9988" width="9.140625" style="41"/>
    <col min="9989" max="9989" width="4.7109375" style="41" bestFit="1" customWidth="1"/>
    <col min="9990" max="9990" width="9.7109375" style="41" bestFit="1" customWidth="1"/>
    <col min="9991" max="9991" width="10" style="41" bestFit="1" customWidth="1"/>
    <col min="9992" max="9992" width="8.85546875" style="41" bestFit="1" customWidth="1"/>
    <col min="9993" max="9993" width="22.85546875" style="41" customWidth="1"/>
    <col min="9994" max="9994" width="59.7109375" style="41" bestFit="1" customWidth="1"/>
    <col min="9995" max="9995" width="57.85546875" style="41" bestFit="1" customWidth="1"/>
    <col min="9996" max="9996" width="35.28515625" style="41" bestFit="1" customWidth="1"/>
    <col min="9997" max="9997" width="28.140625" style="41" bestFit="1" customWidth="1"/>
    <col min="9998" max="9998" width="33.140625" style="41" bestFit="1" customWidth="1"/>
    <col min="9999" max="9999" width="26" style="41" bestFit="1" customWidth="1"/>
    <col min="10000" max="10000" width="19.140625" style="41" bestFit="1" customWidth="1"/>
    <col min="10001" max="10001" width="10.42578125" style="41" customWidth="1"/>
    <col min="10002" max="10002" width="11.85546875" style="41" customWidth="1"/>
    <col min="10003" max="10003" width="14.7109375" style="41" customWidth="1"/>
    <col min="10004" max="10004" width="9" style="41" bestFit="1" customWidth="1"/>
    <col min="10005" max="10244" width="9.140625" style="41"/>
    <col min="10245" max="10245" width="4.7109375" style="41" bestFit="1" customWidth="1"/>
    <col min="10246" max="10246" width="9.7109375" style="41" bestFit="1" customWidth="1"/>
    <col min="10247" max="10247" width="10" style="41" bestFit="1" customWidth="1"/>
    <col min="10248" max="10248" width="8.85546875" style="41" bestFit="1" customWidth="1"/>
    <col min="10249" max="10249" width="22.85546875" style="41" customWidth="1"/>
    <col min="10250" max="10250" width="59.7109375" style="41" bestFit="1" customWidth="1"/>
    <col min="10251" max="10251" width="57.85546875" style="41" bestFit="1" customWidth="1"/>
    <col min="10252" max="10252" width="35.28515625" style="41" bestFit="1" customWidth="1"/>
    <col min="10253" max="10253" width="28.140625" style="41" bestFit="1" customWidth="1"/>
    <col min="10254" max="10254" width="33.140625" style="41" bestFit="1" customWidth="1"/>
    <col min="10255" max="10255" width="26" style="41" bestFit="1" customWidth="1"/>
    <col min="10256" max="10256" width="19.140625" style="41" bestFit="1" customWidth="1"/>
    <col min="10257" max="10257" width="10.42578125" style="41" customWidth="1"/>
    <col min="10258" max="10258" width="11.85546875" style="41" customWidth="1"/>
    <col min="10259" max="10259" width="14.7109375" style="41" customWidth="1"/>
    <col min="10260" max="10260" width="9" style="41" bestFit="1" customWidth="1"/>
    <col min="10261" max="10500" width="9.140625" style="41"/>
    <col min="10501" max="10501" width="4.7109375" style="41" bestFit="1" customWidth="1"/>
    <col min="10502" max="10502" width="9.7109375" style="41" bestFit="1" customWidth="1"/>
    <col min="10503" max="10503" width="10" style="41" bestFit="1" customWidth="1"/>
    <col min="10504" max="10504" width="8.85546875" style="41" bestFit="1" customWidth="1"/>
    <col min="10505" max="10505" width="22.85546875" style="41" customWidth="1"/>
    <col min="10506" max="10506" width="59.7109375" style="41" bestFit="1" customWidth="1"/>
    <col min="10507" max="10507" width="57.85546875" style="41" bestFit="1" customWidth="1"/>
    <col min="10508" max="10508" width="35.28515625" style="41" bestFit="1" customWidth="1"/>
    <col min="10509" max="10509" width="28.140625" style="41" bestFit="1" customWidth="1"/>
    <col min="10510" max="10510" width="33.140625" style="41" bestFit="1" customWidth="1"/>
    <col min="10511" max="10511" width="26" style="41" bestFit="1" customWidth="1"/>
    <col min="10512" max="10512" width="19.140625" style="41" bestFit="1" customWidth="1"/>
    <col min="10513" max="10513" width="10.42578125" style="41" customWidth="1"/>
    <col min="10514" max="10514" width="11.85546875" style="41" customWidth="1"/>
    <col min="10515" max="10515" width="14.7109375" style="41" customWidth="1"/>
    <col min="10516" max="10516" width="9" style="41" bestFit="1" customWidth="1"/>
    <col min="10517" max="10756" width="9.140625" style="41"/>
    <col min="10757" max="10757" width="4.7109375" style="41" bestFit="1" customWidth="1"/>
    <col min="10758" max="10758" width="9.7109375" style="41" bestFit="1" customWidth="1"/>
    <col min="10759" max="10759" width="10" style="41" bestFit="1" customWidth="1"/>
    <col min="10760" max="10760" width="8.85546875" style="41" bestFit="1" customWidth="1"/>
    <col min="10761" max="10761" width="22.85546875" style="41" customWidth="1"/>
    <col min="10762" max="10762" width="59.7109375" style="41" bestFit="1" customWidth="1"/>
    <col min="10763" max="10763" width="57.85546875" style="41" bestFit="1" customWidth="1"/>
    <col min="10764" max="10764" width="35.28515625" style="41" bestFit="1" customWidth="1"/>
    <col min="10765" max="10765" width="28.140625" style="41" bestFit="1" customWidth="1"/>
    <col min="10766" max="10766" width="33.140625" style="41" bestFit="1" customWidth="1"/>
    <col min="10767" max="10767" width="26" style="41" bestFit="1" customWidth="1"/>
    <col min="10768" max="10768" width="19.140625" style="41" bestFit="1" customWidth="1"/>
    <col min="10769" max="10769" width="10.42578125" style="41" customWidth="1"/>
    <col min="10770" max="10770" width="11.85546875" style="41" customWidth="1"/>
    <col min="10771" max="10771" width="14.7109375" style="41" customWidth="1"/>
    <col min="10772" max="10772" width="9" style="41" bestFit="1" customWidth="1"/>
    <col min="10773" max="11012" width="9.140625" style="41"/>
    <col min="11013" max="11013" width="4.7109375" style="41" bestFit="1" customWidth="1"/>
    <col min="11014" max="11014" width="9.7109375" style="41" bestFit="1" customWidth="1"/>
    <col min="11015" max="11015" width="10" style="41" bestFit="1" customWidth="1"/>
    <col min="11016" max="11016" width="8.85546875" style="41" bestFit="1" customWidth="1"/>
    <col min="11017" max="11017" width="22.85546875" style="41" customWidth="1"/>
    <col min="11018" max="11018" width="59.7109375" style="41" bestFit="1" customWidth="1"/>
    <col min="11019" max="11019" width="57.85546875" style="41" bestFit="1" customWidth="1"/>
    <col min="11020" max="11020" width="35.28515625" style="41" bestFit="1" customWidth="1"/>
    <col min="11021" max="11021" width="28.140625" style="41" bestFit="1" customWidth="1"/>
    <col min="11022" max="11022" width="33.140625" style="41" bestFit="1" customWidth="1"/>
    <col min="11023" max="11023" width="26" style="41" bestFit="1" customWidth="1"/>
    <col min="11024" max="11024" width="19.140625" style="41" bestFit="1" customWidth="1"/>
    <col min="11025" max="11025" width="10.42578125" style="41" customWidth="1"/>
    <col min="11026" max="11026" width="11.85546875" style="41" customWidth="1"/>
    <col min="11027" max="11027" width="14.7109375" style="41" customWidth="1"/>
    <col min="11028" max="11028" width="9" style="41" bestFit="1" customWidth="1"/>
    <col min="11029" max="11268" width="9.140625" style="41"/>
    <col min="11269" max="11269" width="4.7109375" style="41" bestFit="1" customWidth="1"/>
    <col min="11270" max="11270" width="9.7109375" style="41" bestFit="1" customWidth="1"/>
    <col min="11271" max="11271" width="10" style="41" bestFit="1" customWidth="1"/>
    <col min="11272" max="11272" width="8.85546875" style="41" bestFit="1" customWidth="1"/>
    <col min="11273" max="11273" width="22.85546875" style="41" customWidth="1"/>
    <col min="11274" max="11274" width="59.7109375" style="41" bestFit="1" customWidth="1"/>
    <col min="11275" max="11275" width="57.85546875" style="41" bestFit="1" customWidth="1"/>
    <col min="11276" max="11276" width="35.28515625" style="41" bestFit="1" customWidth="1"/>
    <col min="11277" max="11277" width="28.140625" style="41" bestFit="1" customWidth="1"/>
    <col min="11278" max="11278" width="33.140625" style="41" bestFit="1" customWidth="1"/>
    <col min="11279" max="11279" width="26" style="41" bestFit="1" customWidth="1"/>
    <col min="11280" max="11280" width="19.140625" style="41" bestFit="1" customWidth="1"/>
    <col min="11281" max="11281" width="10.42578125" style="41" customWidth="1"/>
    <col min="11282" max="11282" width="11.85546875" style="41" customWidth="1"/>
    <col min="11283" max="11283" width="14.7109375" style="41" customWidth="1"/>
    <col min="11284" max="11284" width="9" style="41" bestFit="1" customWidth="1"/>
    <col min="11285" max="11524" width="9.140625" style="41"/>
    <col min="11525" max="11525" width="4.7109375" style="41" bestFit="1" customWidth="1"/>
    <col min="11526" max="11526" width="9.7109375" style="41" bestFit="1" customWidth="1"/>
    <col min="11527" max="11527" width="10" style="41" bestFit="1" customWidth="1"/>
    <col min="11528" max="11528" width="8.85546875" style="41" bestFit="1" customWidth="1"/>
    <col min="11529" max="11529" width="22.85546875" style="41" customWidth="1"/>
    <col min="11530" max="11530" width="59.7109375" style="41" bestFit="1" customWidth="1"/>
    <col min="11531" max="11531" width="57.85546875" style="41" bestFit="1" customWidth="1"/>
    <col min="11532" max="11532" width="35.28515625" style="41" bestFit="1" customWidth="1"/>
    <col min="11533" max="11533" width="28.140625" style="41" bestFit="1" customWidth="1"/>
    <col min="11534" max="11534" width="33.140625" style="41" bestFit="1" customWidth="1"/>
    <col min="11535" max="11535" width="26" style="41" bestFit="1" customWidth="1"/>
    <col min="11536" max="11536" width="19.140625" style="41" bestFit="1" customWidth="1"/>
    <col min="11537" max="11537" width="10.42578125" style="41" customWidth="1"/>
    <col min="11538" max="11538" width="11.85546875" style="41" customWidth="1"/>
    <col min="11539" max="11539" width="14.7109375" style="41" customWidth="1"/>
    <col min="11540" max="11540" width="9" style="41" bestFit="1" customWidth="1"/>
    <col min="11541" max="11780" width="9.140625" style="41"/>
    <col min="11781" max="11781" width="4.7109375" style="41" bestFit="1" customWidth="1"/>
    <col min="11782" max="11782" width="9.7109375" style="41" bestFit="1" customWidth="1"/>
    <col min="11783" max="11783" width="10" style="41" bestFit="1" customWidth="1"/>
    <col min="11784" max="11784" width="8.85546875" style="41" bestFit="1" customWidth="1"/>
    <col min="11785" max="11785" width="22.85546875" style="41" customWidth="1"/>
    <col min="11786" max="11786" width="59.7109375" style="41" bestFit="1" customWidth="1"/>
    <col min="11787" max="11787" width="57.85546875" style="41" bestFit="1" customWidth="1"/>
    <col min="11788" max="11788" width="35.28515625" style="41" bestFit="1" customWidth="1"/>
    <col min="11789" max="11789" width="28.140625" style="41" bestFit="1" customWidth="1"/>
    <col min="11790" max="11790" width="33.140625" style="41" bestFit="1" customWidth="1"/>
    <col min="11791" max="11791" width="26" style="41" bestFit="1" customWidth="1"/>
    <col min="11792" max="11792" width="19.140625" style="41" bestFit="1" customWidth="1"/>
    <col min="11793" max="11793" width="10.42578125" style="41" customWidth="1"/>
    <col min="11794" max="11794" width="11.85546875" style="41" customWidth="1"/>
    <col min="11795" max="11795" width="14.7109375" style="41" customWidth="1"/>
    <col min="11796" max="11796" width="9" style="41" bestFit="1" customWidth="1"/>
    <col min="11797" max="12036" width="9.140625" style="41"/>
    <col min="12037" max="12037" width="4.7109375" style="41" bestFit="1" customWidth="1"/>
    <col min="12038" max="12038" width="9.7109375" style="41" bestFit="1" customWidth="1"/>
    <col min="12039" max="12039" width="10" style="41" bestFit="1" customWidth="1"/>
    <col min="12040" max="12040" width="8.85546875" style="41" bestFit="1" customWidth="1"/>
    <col min="12041" max="12041" width="22.85546875" style="41" customWidth="1"/>
    <col min="12042" max="12042" width="59.7109375" style="41" bestFit="1" customWidth="1"/>
    <col min="12043" max="12043" width="57.85546875" style="41" bestFit="1" customWidth="1"/>
    <col min="12044" max="12044" width="35.28515625" style="41" bestFit="1" customWidth="1"/>
    <col min="12045" max="12045" width="28.140625" style="41" bestFit="1" customWidth="1"/>
    <col min="12046" max="12046" width="33.140625" style="41" bestFit="1" customWidth="1"/>
    <col min="12047" max="12047" width="26" style="41" bestFit="1" customWidth="1"/>
    <col min="12048" max="12048" width="19.140625" style="41" bestFit="1" customWidth="1"/>
    <col min="12049" max="12049" width="10.42578125" style="41" customWidth="1"/>
    <col min="12050" max="12050" width="11.85546875" style="41" customWidth="1"/>
    <col min="12051" max="12051" width="14.7109375" style="41" customWidth="1"/>
    <col min="12052" max="12052" width="9" style="41" bestFit="1" customWidth="1"/>
    <col min="12053" max="12292" width="9.140625" style="41"/>
    <col min="12293" max="12293" width="4.7109375" style="41" bestFit="1" customWidth="1"/>
    <col min="12294" max="12294" width="9.7109375" style="41" bestFit="1" customWidth="1"/>
    <col min="12295" max="12295" width="10" style="41" bestFit="1" customWidth="1"/>
    <col min="12296" max="12296" width="8.85546875" style="41" bestFit="1" customWidth="1"/>
    <col min="12297" max="12297" width="22.85546875" style="41" customWidth="1"/>
    <col min="12298" max="12298" width="59.7109375" style="41" bestFit="1" customWidth="1"/>
    <col min="12299" max="12299" width="57.85546875" style="41" bestFit="1" customWidth="1"/>
    <col min="12300" max="12300" width="35.28515625" style="41" bestFit="1" customWidth="1"/>
    <col min="12301" max="12301" width="28.140625" style="41" bestFit="1" customWidth="1"/>
    <col min="12302" max="12302" width="33.140625" style="41" bestFit="1" customWidth="1"/>
    <col min="12303" max="12303" width="26" style="41" bestFit="1" customWidth="1"/>
    <col min="12304" max="12304" width="19.140625" style="41" bestFit="1" customWidth="1"/>
    <col min="12305" max="12305" width="10.42578125" style="41" customWidth="1"/>
    <col min="12306" max="12306" width="11.85546875" style="41" customWidth="1"/>
    <col min="12307" max="12307" width="14.7109375" style="41" customWidth="1"/>
    <col min="12308" max="12308" width="9" style="41" bestFit="1" customWidth="1"/>
    <col min="12309" max="12548" width="9.140625" style="41"/>
    <col min="12549" max="12549" width="4.7109375" style="41" bestFit="1" customWidth="1"/>
    <col min="12550" max="12550" width="9.7109375" style="41" bestFit="1" customWidth="1"/>
    <col min="12551" max="12551" width="10" style="41" bestFit="1" customWidth="1"/>
    <col min="12552" max="12552" width="8.85546875" style="41" bestFit="1" customWidth="1"/>
    <col min="12553" max="12553" width="22.85546875" style="41" customWidth="1"/>
    <col min="12554" max="12554" width="59.7109375" style="41" bestFit="1" customWidth="1"/>
    <col min="12555" max="12555" width="57.85546875" style="41" bestFit="1" customWidth="1"/>
    <col min="12556" max="12556" width="35.28515625" style="41" bestFit="1" customWidth="1"/>
    <col min="12557" max="12557" width="28.140625" style="41" bestFit="1" customWidth="1"/>
    <col min="12558" max="12558" width="33.140625" style="41" bestFit="1" customWidth="1"/>
    <col min="12559" max="12559" width="26" style="41" bestFit="1" customWidth="1"/>
    <col min="12560" max="12560" width="19.140625" style="41" bestFit="1" customWidth="1"/>
    <col min="12561" max="12561" width="10.42578125" style="41" customWidth="1"/>
    <col min="12562" max="12562" width="11.85546875" style="41" customWidth="1"/>
    <col min="12563" max="12563" width="14.7109375" style="41" customWidth="1"/>
    <col min="12564" max="12564" width="9" style="41" bestFit="1" customWidth="1"/>
    <col min="12565" max="12804" width="9.140625" style="41"/>
    <col min="12805" max="12805" width="4.7109375" style="41" bestFit="1" customWidth="1"/>
    <col min="12806" max="12806" width="9.7109375" style="41" bestFit="1" customWidth="1"/>
    <col min="12807" max="12807" width="10" style="41" bestFit="1" customWidth="1"/>
    <col min="12808" max="12808" width="8.85546875" style="41" bestFit="1" customWidth="1"/>
    <col min="12809" max="12809" width="22.85546875" style="41" customWidth="1"/>
    <col min="12810" max="12810" width="59.7109375" style="41" bestFit="1" customWidth="1"/>
    <col min="12811" max="12811" width="57.85546875" style="41" bestFit="1" customWidth="1"/>
    <col min="12812" max="12812" width="35.28515625" style="41" bestFit="1" customWidth="1"/>
    <col min="12813" max="12813" width="28.140625" style="41" bestFit="1" customWidth="1"/>
    <col min="12814" max="12814" width="33.140625" style="41" bestFit="1" customWidth="1"/>
    <col min="12815" max="12815" width="26" style="41" bestFit="1" customWidth="1"/>
    <col min="12816" max="12816" width="19.140625" style="41" bestFit="1" customWidth="1"/>
    <col min="12817" max="12817" width="10.42578125" style="41" customWidth="1"/>
    <col min="12818" max="12818" width="11.85546875" style="41" customWidth="1"/>
    <col min="12819" max="12819" width="14.7109375" style="41" customWidth="1"/>
    <col min="12820" max="12820" width="9" style="41" bestFit="1" customWidth="1"/>
    <col min="12821" max="13060" width="9.140625" style="41"/>
    <col min="13061" max="13061" width="4.7109375" style="41" bestFit="1" customWidth="1"/>
    <col min="13062" max="13062" width="9.7109375" style="41" bestFit="1" customWidth="1"/>
    <col min="13063" max="13063" width="10" style="41" bestFit="1" customWidth="1"/>
    <col min="13064" max="13064" width="8.85546875" style="41" bestFit="1" customWidth="1"/>
    <col min="13065" max="13065" width="22.85546875" style="41" customWidth="1"/>
    <col min="13066" max="13066" width="59.7109375" style="41" bestFit="1" customWidth="1"/>
    <col min="13067" max="13067" width="57.85546875" style="41" bestFit="1" customWidth="1"/>
    <col min="13068" max="13068" width="35.28515625" style="41" bestFit="1" customWidth="1"/>
    <col min="13069" max="13069" width="28.140625" style="41" bestFit="1" customWidth="1"/>
    <col min="13070" max="13070" width="33.140625" style="41" bestFit="1" customWidth="1"/>
    <col min="13071" max="13071" width="26" style="41" bestFit="1" customWidth="1"/>
    <col min="13072" max="13072" width="19.140625" style="41" bestFit="1" customWidth="1"/>
    <col min="13073" max="13073" width="10.42578125" style="41" customWidth="1"/>
    <col min="13074" max="13074" width="11.85546875" style="41" customWidth="1"/>
    <col min="13075" max="13075" width="14.7109375" style="41" customWidth="1"/>
    <col min="13076" max="13076" width="9" style="41" bestFit="1" customWidth="1"/>
    <col min="13077" max="13316" width="9.140625" style="41"/>
    <col min="13317" max="13317" width="4.7109375" style="41" bestFit="1" customWidth="1"/>
    <col min="13318" max="13318" width="9.7109375" style="41" bestFit="1" customWidth="1"/>
    <col min="13319" max="13319" width="10" style="41" bestFit="1" customWidth="1"/>
    <col min="13320" max="13320" width="8.85546875" style="41" bestFit="1" customWidth="1"/>
    <col min="13321" max="13321" width="22.85546875" style="41" customWidth="1"/>
    <col min="13322" max="13322" width="59.7109375" style="41" bestFit="1" customWidth="1"/>
    <col min="13323" max="13323" width="57.85546875" style="41" bestFit="1" customWidth="1"/>
    <col min="13324" max="13324" width="35.28515625" style="41" bestFit="1" customWidth="1"/>
    <col min="13325" max="13325" width="28.140625" style="41" bestFit="1" customWidth="1"/>
    <col min="13326" max="13326" width="33.140625" style="41" bestFit="1" customWidth="1"/>
    <col min="13327" max="13327" width="26" style="41" bestFit="1" customWidth="1"/>
    <col min="13328" max="13328" width="19.140625" style="41" bestFit="1" customWidth="1"/>
    <col min="13329" max="13329" width="10.42578125" style="41" customWidth="1"/>
    <col min="13330" max="13330" width="11.85546875" style="41" customWidth="1"/>
    <col min="13331" max="13331" width="14.7109375" style="41" customWidth="1"/>
    <col min="13332" max="13332" width="9" style="41" bestFit="1" customWidth="1"/>
    <col min="13333" max="13572" width="9.140625" style="41"/>
    <col min="13573" max="13573" width="4.7109375" style="41" bestFit="1" customWidth="1"/>
    <col min="13574" max="13574" width="9.7109375" style="41" bestFit="1" customWidth="1"/>
    <col min="13575" max="13575" width="10" style="41" bestFit="1" customWidth="1"/>
    <col min="13576" max="13576" width="8.85546875" style="41" bestFit="1" customWidth="1"/>
    <col min="13577" max="13577" width="22.85546875" style="41" customWidth="1"/>
    <col min="13578" max="13578" width="59.7109375" style="41" bestFit="1" customWidth="1"/>
    <col min="13579" max="13579" width="57.85546875" style="41" bestFit="1" customWidth="1"/>
    <col min="13580" max="13580" width="35.28515625" style="41" bestFit="1" customWidth="1"/>
    <col min="13581" max="13581" width="28.140625" style="41" bestFit="1" customWidth="1"/>
    <col min="13582" max="13582" width="33.140625" style="41" bestFit="1" customWidth="1"/>
    <col min="13583" max="13583" width="26" style="41" bestFit="1" customWidth="1"/>
    <col min="13584" max="13584" width="19.140625" style="41" bestFit="1" customWidth="1"/>
    <col min="13585" max="13585" width="10.42578125" style="41" customWidth="1"/>
    <col min="13586" max="13586" width="11.85546875" style="41" customWidth="1"/>
    <col min="13587" max="13587" width="14.7109375" style="41" customWidth="1"/>
    <col min="13588" max="13588" width="9" style="41" bestFit="1" customWidth="1"/>
    <col min="13589" max="13828" width="9.140625" style="41"/>
    <col min="13829" max="13829" width="4.7109375" style="41" bestFit="1" customWidth="1"/>
    <col min="13830" max="13830" width="9.7109375" style="41" bestFit="1" customWidth="1"/>
    <col min="13831" max="13831" width="10" style="41" bestFit="1" customWidth="1"/>
    <col min="13832" max="13832" width="8.85546875" style="41" bestFit="1" customWidth="1"/>
    <col min="13833" max="13833" width="22.85546875" style="41" customWidth="1"/>
    <col min="13834" max="13834" width="59.7109375" style="41" bestFit="1" customWidth="1"/>
    <col min="13835" max="13835" width="57.85546875" style="41" bestFit="1" customWidth="1"/>
    <col min="13836" max="13836" width="35.28515625" style="41" bestFit="1" customWidth="1"/>
    <col min="13837" max="13837" width="28.140625" style="41" bestFit="1" customWidth="1"/>
    <col min="13838" max="13838" width="33.140625" style="41" bestFit="1" customWidth="1"/>
    <col min="13839" max="13839" width="26" style="41" bestFit="1" customWidth="1"/>
    <col min="13840" max="13840" width="19.140625" style="41" bestFit="1" customWidth="1"/>
    <col min="13841" max="13841" width="10.42578125" style="41" customWidth="1"/>
    <col min="13842" max="13842" width="11.85546875" style="41" customWidth="1"/>
    <col min="13843" max="13843" width="14.7109375" style="41" customWidth="1"/>
    <col min="13844" max="13844" width="9" style="41" bestFit="1" customWidth="1"/>
    <col min="13845" max="14084" width="9.140625" style="41"/>
    <col min="14085" max="14085" width="4.7109375" style="41" bestFit="1" customWidth="1"/>
    <col min="14086" max="14086" width="9.7109375" style="41" bestFit="1" customWidth="1"/>
    <col min="14087" max="14087" width="10" style="41" bestFit="1" customWidth="1"/>
    <col min="14088" max="14088" width="8.85546875" style="41" bestFit="1" customWidth="1"/>
    <col min="14089" max="14089" width="22.85546875" style="41" customWidth="1"/>
    <col min="14090" max="14090" width="59.7109375" style="41" bestFit="1" customWidth="1"/>
    <col min="14091" max="14091" width="57.85546875" style="41" bestFit="1" customWidth="1"/>
    <col min="14092" max="14092" width="35.28515625" style="41" bestFit="1" customWidth="1"/>
    <col min="14093" max="14093" width="28.140625" style="41" bestFit="1" customWidth="1"/>
    <col min="14094" max="14094" width="33.140625" style="41" bestFit="1" customWidth="1"/>
    <col min="14095" max="14095" width="26" style="41" bestFit="1" customWidth="1"/>
    <col min="14096" max="14096" width="19.140625" style="41" bestFit="1" customWidth="1"/>
    <col min="14097" max="14097" width="10.42578125" style="41" customWidth="1"/>
    <col min="14098" max="14098" width="11.85546875" style="41" customWidth="1"/>
    <col min="14099" max="14099" width="14.7109375" style="41" customWidth="1"/>
    <col min="14100" max="14100" width="9" style="41" bestFit="1" customWidth="1"/>
    <col min="14101" max="14340" width="9.140625" style="41"/>
    <col min="14341" max="14341" width="4.7109375" style="41" bestFit="1" customWidth="1"/>
    <col min="14342" max="14342" width="9.7109375" style="41" bestFit="1" customWidth="1"/>
    <col min="14343" max="14343" width="10" style="41" bestFit="1" customWidth="1"/>
    <col min="14344" max="14344" width="8.85546875" style="41" bestFit="1" customWidth="1"/>
    <col min="14345" max="14345" width="22.85546875" style="41" customWidth="1"/>
    <col min="14346" max="14346" width="59.7109375" style="41" bestFit="1" customWidth="1"/>
    <col min="14347" max="14347" width="57.85546875" style="41" bestFit="1" customWidth="1"/>
    <col min="14348" max="14348" width="35.28515625" style="41" bestFit="1" customWidth="1"/>
    <col min="14349" max="14349" width="28.140625" style="41" bestFit="1" customWidth="1"/>
    <col min="14350" max="14350" width="33.140625" style="41" bestFit="1" customWidth="1"/>
    <col min="14351" max="14351" width="26" style="41" bestFit="1" customWidth="1"/>
    <col min="14352" max="14352" width="19.140625" style="41" bestFit="1" customWidth="1"/>
    <col min="14353" max="14353" width="10.42578125" style="41" customWidth="1"/>
    <col min="14354" max="14354" width="11.85546875" style="41" customWidth="1"/>
    <col min="14355" max="14355" width="14.7109375" style="41" customWidth="1"/>
    <col min="14356" max="14356" width="9" style="41" bestFit="1" customWidth="1"/>
    <col min="14357" max="14596" width="9.140625" style="41"/>
    <col min="14597" max="14597" width="4.7109375" style="41" bestFit="1" customWidth="1"/>
    <col min="14598" max="14598" width="9.7109375" style="41" bestFit="1" customWidth="1"/>
    <col min="14599" max="14599" width="10" style="41" bestFit="1" customWidth="1"/>
    <col min="14600" max="14600" width="8.85546875" style="41" bestFit="1" customWidth="1"/>
    <col min="14601" max="14601" width="22.85546875" style="41" customWidth="1"/>
    <col min="14602" max="14602" width="59.7109375" style="41" bestFit="1" customWidth="1"/>
    <col min="14603" max="14603" width="57.85546875" style="41" bestFit="1" customWidth="1"/>
    <col min="14604" max="14604" width="35.28515625" style="41" bestFit="1" customWidth="1"/>
    <col min="14605" max="14605" width="28.140625" style="41" bestFit="1" customWidth="1"/>
    <col min="14606" max="14606" width="33.140625" style="41" bestFit="1" customWidth="1"/>
    <col min="14607" max="14607" width="26" style="41" bestFit="1" customWidth="1"/>
    <col min="14608" max="14608" width="19.140625" style="41" bestFit="1" customWidth="1"/>
    <col min="14609" max="14609" width="10.42578125" style="41" customWidth="1"/>
    <col min="14610" max="14610" width="11.85546875" style="41" customWidth="1"/>
    <col min="14611" max="14611" width="14.7109375" style="41" customWidth="1"/>
    <col min="14612" max="14612" width="9" style="41" bestFit="1" customWidth="1"/>
    <col min="14613" max="14852" width="9.140625" style="41"/>
    <col min="14853" max="14853" width="4.7109375" style="41" bestFit="1" customWidth="1"/>
    <col min="14854" max="14854" width="9.7109375" style="41" bestFit="1" customWidth="1"/>
    <col min="14855" max="14855" width="10" style="41" bestFit="1" customWidth="1"/>
    <col min="14856" max="14856" width="8.85546875" style="41" bestFit="1" customWidth="1"/>
    <col min="14857" max="14857" width="22.85546875" style="41" customWidth="1"/>
    <col min="14858" max="14858" width="59.7109375" style="41" bestFit="1" customWidth="1"/>
    <col min="14859" max="14859" width="57.85546875" style="41" bestFit="1" customWidth="1"/>
    <col min="14860" max="14860" width="35.28515625" style="41" bestFit="1" customWidth="1"/>
    <col min="14861" max="14861" width="28.140625" style="41" bestFit="1" customWidth="1"/>
    <col min="14862" max="14862" width="33.140625" style="41" bestFit="1" customWidth="1"/>
    <col min="14863" max="14863" width="26" style="41" bestFit="1" customWidth="1"/>
    <col min="14864" max="14864" width="19.140625" style="41" bestFit="1" customWidth="1"/>
    <col min="14865" max="14865" width="10.42578125" style="41" customWidth="1"/>
    <col min="14866" max="14866" width="11.85546875" style="41" customWidth="1"/>
    <col min="14867" max="14867" width="14.7109375" style="41" customWidth="1"/>
    <col min="14868" max="14868" width="9" style="41" bestFit="1" customWidth="1"/>
    <col min="14869" max="15108" width="9.140625" style="41"/>
    <col min="15109" max="15109" width="4.7109375" style="41" bestFit="1" customWidth="1"/>
    <col min="15110" max="15110" width="9.7109375" style="41" bestFit="1" customWidth="1"/>
    <col min="15111" max="15111" width="10" style="41" bestFit="1" customWidth="1"/>
    <col min="15112" max="15112" width="8.85546875" style="41" bestFit="1" customWidth="1"/>
    <col min="15113" max="15113" width="22.85546875" style="41" customWidth="1"/>
    <col min="15114" max="15114" width="59.7109375" style="41" bestFit="1" customWidth="1"/>
    <col min="15115" max="15115" width="57.85546875" style="41" bestFit="1" customWidth="1"/>
    <col min="15116" max="15116" width="35.28515625" style="41" bestFit="1" customWidth="1"/>
    <col min="15117" max="15117" width="28.140625" style="41" bestFit="1" customWidth="1"/>
    <col min="15118" max="15118" width="33.140625" style="41" bestFit="1" customWidth="1"/>
    <col min="15119" max="15119" width="26" style="41" bestFit="1" customWidth="1"/>
    <col min="15120" max="15120" width="19.140625" style="41" bestFit="1" customWidth="1"/>
    <col min="15121" max="15121" width="10.42578125" style="41" customWidth="1"/>
    <col min="15122" max="15122" width="11.85546875" style="41" customWidth="1"/>
    <col min="15123" max="15123" width="14.7109375" style="41" customWidth="1"/>
    <col min="15124" max="15124" width="9" style="41" bestFit="1" customWidth="1"/>
    <col min="15125" max="15364" width="9.140625" style="41"/>
    <col min="15365" max="15365" width="4.7109375" style="41" bestFit="1" customWidth="1"/>
    <col min="15366" max="15366" width="9.7109375" style="41" bestFit="1" customWidth="1"/>
    <col min="15367" max="15367" width="10" style="41" bestFit="1" customWidth="1"/>
    <col min="15368" max="15368" width="8.85546875" style="41" bestFit="1" customWidth="1"/>
    <col min="15369" max="15369" width="22.85546875" style="41" customWidth="1"/>
    <col min="15370" max="15370" width="59.7109375" style="41" bestFit="1" customWidth="1"/>
    <col min="15371" max="15371" width="57.85546875" style="41" bestFit="1" customWidth="1"/>
    <col min="15372" max="15372" width="35.28515625" style="41" bestFit="1" customWidth="1"/>
    <col min="15373" max="15373" width="28.140625" style="41" bestFit="1" customWidth="1"/>
    <col min="15374" max="15374" width="33.140625" style="41" bestFit="1" customWidth="1"/>
    <col min="15375" max="15375" width="26" style="41" bestFit="1" customWidth="1"/>
    <col min="15376" max="15376" width="19.140625" style="41" bestFit="1" customWidth="1"/>
    <col min="15377" max="15377" width="10.42578125" style="41" customWidth="1"/>
    <col min="15378" max="15378" width="11.85546875" style="41" customWidth="1"/>
    <col min="15379" max="15379" width="14.7109375" style="41" customWidth="1"/>
    <col min="15380" max="15380" width="9" style="41" bestFit="1" customWidth="1"/>
    <col min="15381" max="15620" width="9.140625" style="41"/>
    <col min="15621" max="15621" width="4.7109375" style="41" bestFit="1" customWidth="1"/>
    <col min="15622" max="15622" width="9.7109375" style="41" bestFit="1" customWidth="1"/>
    <col min="15623" max="15623" width="10" style="41" bestFit="1" customWidth="1"/>
    <col min="15624" max="15624" width="8.85546875" style="41" bestFit="1" customWidth="1"/>
    <col min="15625" max="15625" width="22.85546875" style="41" customWidth="1"/>
    <col min="15626" max="15626" width="59.7109375" style="41" bestFit="1" customWidth="1"/>
    <col min="15627" max="15627" width="57.85546875" style="41" bestFit="1" customWidth="1"/>
    <col min="15628" max="15628" width="35.28515625" style="41" bestFit="1" customWidth="1"/>
    <col min="15629" max="15629" width="28.140625" style="41" bestFit="1" customWidth="1"/>
    <col min="15630" max="15630" width="33.140625" style="41" bestFit="1" customWidth="1"/>
    <col min="15631" max="15631" width="26" style="41" bestFit="1" customWidth="1"/>
    <col min="15632" max="15632" width="19.140625" style="41" bestFit="1" customWidth="1"/>
    <col min="15633" max="15633" width="10.42578125" style="41" customWidth="1"/>
    <col min="15634" max="15634" width="11.85546875" style="41" customWidth="1"/>
    <col min="15635" max="15635" width="14.7109375" style="41" customWidth="1"/>
    <col min="15636" max="15636" width="9" style="41" bestFit="1" customWidth="1"/>
    <col min="15637" max="15876" width="9.140625" style="41"/>
    <col min="15877" max="15877" width="4.7109375" style="41" bestFit="1" customWidth="1"/>
    <col min="15878" max="15878" width="9.7109375" style="41" bestFit="1" customWidth="1"/>
    <col min="15879" max="15879" width="10" style="41" bestFit="1" customWidth="1"/>
    <col min="15880" max="15880" width="8.85546875" style="41" bestFit="1" customWidth="1"/>
    <col min="15881" max="15881" width="22.85546875" style="41" customWidth="1"/>
    <col min="15882" max="15882" width="59.7109375" style="41" bestFit="1" customWidth="1"/>
    <col min="15883" max="15883" width="57.85546875" style="41" bestFit="1" customWidth="1"/>
    <col min="15884" max="15884" width="35.28515625" style="41" bestFit="1" customWidth="1"/>
    <col min="15885" max="15885" width="28.140625" style="41" bestFit="1" customWidth="1"/>
    <col min="15886" max="15886" width="33.140625" style="41" bestFit="1" customWidth="1"/>
    <col min="15887" max="15887" width="26" style="41" bestFit="1" customWidth="1"/>
    <col min="15888" max="15888" width="19.140625" style="41" bestFit="1" customWidth="1"/>
    <col min="15889" max="15889" width="10.42578125" style="41" customWidth="1"/>
    <col min="15890" max="15890" width="11.85546875" style="41" customWidth="1"/>
    <col min="15891" max="15891" width="14.7109375" style="41" customWidth="1"/>
    <col min="15892" max="15892" width="9" style="41" bestFit="1" customWidth="1"/>
    <col min="15893" max="16132" width="9.140625" style="41"/>
    <col min="16133" max="16133" width="4.7109375" style="41" bestFit="1" customWidth="1"/>
    <col min="16134" max="16134" width="9.7109375" style="41" bestFit="1" customWidth="1"/>
    <col min="16135" max="16135" width="10" style="41" bestFit="1" customWidth="1"/>
    <col min="16136" max="16136" width="8.85546875" style="41" bestFit="1" customWidth="1"/>
    <col min="16137" max="16137" width="22.85546875" style="41" customWidth="1"/>
    <col min="16138" max="16138" width="59.7109375" style="41" bestFit="1" customWidth="1"/>
    <col min="16139" max="16139" width="57.85546875" style="41" bestFit="1" customWidth="1"/>
    <col min="16140" max="16140" width="35.28515625" style="41" bestFit="1" customWidth="1"/>
    <col min="16141" max="16141" width="28.140625" style="41" bestFit="1" customWidth="1"/>
    <col min="16142" max="16142" width="33.140625" style="41" bestFit="1" customWidth="1"/>
    <col min="16143" max="16143" width="26" style="41" bestFit="1" customWidth="1"/>
    <col min="16144" max="16144" width="19.140625" style="41" bestFit="1" customWidth="1"/>
    <col min="16145" max="16145" width="10.42578125" style="41" customWidth="1"/>
    <col min="16146" max="16146" width="11.85546875" style="41" customWidth="1"/>
    <col min="16147" max="16147" width="14.7109375" style="41" customWidth="1"/>
    <col min="16148" max="16148" width="9" style="41" bestFit="1" customWidth="1"/>
    <col min="16149" max="16384" width="9.140625" style="41"/>
  </cols>
  <sheetData>
    <row r="2" spans="1:21" x14ac:dyDescent="0.25">
      <c r="A2" s="110" t="s">
        <v>1251</v>
      </c>
    </row>
    <row r="3" spans="1:21" x14ac:dyDescent="0.25">
      <c r="O3" s="2"/>
      <c r="P3" s="2"/>
      <c r="Q3" s="2"/>
      <c r="R3" s="2"/>
    </row>
    <row r="4" spans="1:21" s="4" customFormat="1" ht="50.25" customHeight="1" x14ac:dyDescent="0.25">
      <c r="A4" s="626" t="s">
        <v>0</v>
      </c>
      <c r="B4" s="628" t="s">
        <v>1</v>
      </c>
      <c r="C4" s="147" t="s">
        <v>0</v>
      </c>
      <c r="D4" s="628" t="s">
        <v>1096</v>
      </c>
      <c r="E4" s="628" t="s">
        <v>2</v>
      </c>
      <c r="F4" s="628" t="s">
        <v>3</v>
      </c>
      <c r="G4" s="626" t="s">
        <v>4</v>
      </c>
      <c r="H4" s="626" t="s">
        <v>5</v>
      </c>
      <c r="I4" s="626" t="s">
        <v>6</v>
      </c>
      <c r="J4" s="644" t="s">
        <v>7</v>
      </c>
      <c r="K4" s="644"/>
      <c r="L4" s="626" t="s">
        <v>8</v>
      </c>
      <c r="M4" s="649" t="s">
        <v>9</v>
      </c>
      <c r="N4" s="650"/>
      <c r="O4" s="651" t="s">
        <v>10</v>
      </c>
      <c r="P4" s="651"/>
      <c r="Q4" s="651" t="s">
        <v>11</v>
      </c>
      <c r="R4" s="651"/>
      <c r="S4" s="626" t="s">
        <v>12</v>
      </c>
      <c r="T4" s="628" t="s">
        <v>13</v>
      </c>
      <c r="U4" s="3"/>
    </row>
    <row r="5" spans="1:21" s="4" customFormat="1" x14ac:dyDescent="0.2">
      <c r="A5" s="627"/>
      <c r="B5" s="629"/>
      <c r="C5" s="148"/>
      <c r="D5" s="629"/>
      <c r="E5" s="629"/>
      <c r="F5" s="629"/>
      <c r="G5" s="627"/>
      <c r="H5" s="627"/>
      <c r="I5" s="627"/>
      <c r="J5" s="58" t="s">
        <v>14</v>
      </c>
      <c r="K5" s="58" t="s">
        <v>15</v>
      </c>
      <c r="L5" s="627"/>
      <c r="M5" s="60">
        <v>2020</v>
      </c>
      <c r="N5" s="60">
        <v>2021</v>
      </c>
      <c r="O5" s="5">
        <v>2020</v>
      </c>
      <c r="P5" s="5">
        <v>2021</v>
      </c>
      <c r="Q5" s="5">
        <v>2020</v>
      </c>
      <c r="R5" s="5">
        <v>2021</v>
      </c>
      <c r="S5" s="627"/>
      <c r="T5" s="629"/>
      <c r="U5" s="3"/>
    </row>
    <row r="6" spans="1:21" s="4" customFormat="1" x14ac:dyDescent="0.2">
      <c r="A6" s="59" t="s">
        <v>16</v>
      </c>
      <c r="B6" s="58" t="s">
        <v>17</v>
      </c>
      <c r="C6" s="148" t="s">
        <v>16</v>
      </c>
      <c r="D6" s="148" t="s">
        <v>17</v>
      </c>
      <c r="E6" s="58" t="s">
        <v>18</v>
      </c>
      <c r="F6" s="58" t="s">
        <v>19</v>
      </c>
      <c r="G6" s="59" t="s">
        <v>20</v>
      </c>
      <c r="H6" s="59" t="s">
        <v>21</v>
      </c>
      <c r="I6" s="59" t="s">
        <v>22</v>
      </c>
      <c r="J6" s="58" t="s">
        <v>23</v>
      </c>
      <c r="K6" s="58" t="s">
        <v>24</v>
      </c>
      <c r="L6" s="59" t="s">
        <v>25</v>
      </c>
      <c r="M6" s="60" t="s">
        <v>26</v>
      </c>
      <c r="N6" s="60" t="s">
        <v>27</v>
      </c>
      <c r="O6" s="61" t="s">
        <v>28</v>
      </c>
      <c r="P6" s="61" t="s">
        <v>29</v>
      </c>
      <c r="Q6" s="61" t="s">
        <v>30</v>
      </c>
      <c r="R6" s="61" t="s">
        <v>31</v>
      </c>
      <c r="S6" s="59" t="s">
        <v>32</v>
      </c>
      <c r="T6" s="58" t="s">
        <v>33</v>
      </c>
      <c r="U6" s="3"/>
    </row>
    <row r="7" spans="1:21" ht="28.5" customHeight="1" x14ac:dyDescent="0.25">
      <c r="A7" s="638">
        <v>1</v>
      </c>
      <c r="B7" s="641" t="s">
        <v>40</v>
      </c>
      <c r="C7" s="630">
        <v>1</v>
      </c>
      <c r="D7" s="630" t="s">
        <v>40</v>
      </c>
      <c r="E7" s="636">
        <v>1.2</v>
      </c>
      <c r="F7" s="827">
        <v>3</v>
      </c>
      <c r="G7" s="630" t="s">
        <v>654</v>
      </c>
      <c r="H7" s="830" t="s">
        <v>655</v>
      </c>
      <c r="I7" s="636" t="s">
        <v>57</v>
      </c>
      <c r="J7" s="630" t="s">
        <v>58</v>
      </c>
      <c r="K7" s="822" t="s">
        <v>656</v>
      </c>
      <c r="L7" s="630" t="s">
        <v>657</v>
      </c>
      <c r="M7" s="731" t="s">
        <v>34</v>
      </c>
      <c r="N7" s="819"/>
      <c r="O7" s="693">
        <v>36000</v>
      </c>
      <c r="P7" s="814"/>
      <c r="Q7" s="693">
        <v>36000</v>
      </c>
      <c r="R7" s="814"/>
      <c r="S7" s="630" t="s">
        <v>658</v>
      </c>
      <c r="T7" s="630" t="s">
        <v>659</v>
      </c>
    </row>
    <row r="8" spans="1:21" ht="8.25" customHeight="1" x14ac:dyDescent="0.25">
      <c r="A8" s="639"/>
      <c r="B8" s="642"/>
      <c r="C8" s="656"/>
      <c r="D8" s="656"/>
      <c r="E8" s="670"/>
      <c r="F8" s="828"/>
      <c r="G8" s="656"/>
      <c r="H8" s="830"/>
      <c r="I8" s="670"/>
      <c r="J8" s="656"/>
      <c r="K8" s="823"/>
      <c r="L8" s="656"/>
      <c r="M8" s="732"/>
      <c r="N8" s="825"/>
      <c r="O8" s="694"/>
      <c r="P8" s="826"/>
      <c r="Q8" s="694"/>
      <c r="R8" s="826"/>
      <c r="S8" s="656"/>
      <c r="T8" s="656"/>
    </row>
    <row r="9" spans="1:21" ht="28.5" hidden="1" customHeight="1" x14ac:dyDescent="0.25">
      <c r="A9" s="639"/>
      <c r="B9" s="642"/>
      <c r="C9" s="656"/>
      <c r="D9" s="656"/>
      <c r="E9" s="670"/>
      <c r="F9" s="828"/>
      <c r="G9" s="656"/>
      <c r="H9" s="830"/>
      <c r="I9" s="670"/>
      <c r="J9" s="656"/>
      <c r="K9" s="823"/>
      <c r="L9" s="656"/>
      <c r="M9" s="732"/>
      <c r="N9" s="825"/>
      <c r="O9" s="694"/>
      <c r="P9" s="826"/>
      <c r="Q9" s="694"/>
      <c r="R9" s="826"/>
      <c r="S9" s="656"/>
      <c r="T9" s="656"/>
    </row>
    <row r="10" spans="1:21" ht="24.75" customHeight="1" x14ac:dyDescent="0.25">
      <c r="A10" s="639"/>
      <c r="B10" s="642"/>
      <c r="C10" s="656"/>
      <c r="D10" s="656"/>
      <c r="E10" s="670"/>
      <c r="F10" s="828"/>
      <c r="G10" s="656"/>
      <c r="H10" s="830"/>
      <c r="I10" s="670"/>
      <c r="J10" s="656"/>
      <c r="K10" s="823"/>
      <c r="L10" s="656"/>
      <c r="M10" s="732"/>
      <c r="N10" s="825"/>
      <c r="O10" s="694"/>
      <c r="P10" s="826"/>
      <c r="Q10" s="694"/>
      <c r="R10" s="826"/>
      <c r="S10" s="656"/>
      <c r="T10" s="656"/>
    </row>
    <row r="11" spans="1:21" ht="4.5" customHeight="1" x14ac:dyDescent="0.25">
      <c r="A11" s="639"/>
      <c r="B11" s="642"/>
      <c r="C11" s="656"/>
      <c r="D11" s="656"/>
      <c r="E11" s="670"/>
      <c r="F11" s="828"/>
      <c r="G11" s="656"/>
      <c r="H11" s="830"/>
      <c r="I11" s="670"/>
      <c r="J11" s="656"/>
      <c r="K11" s="823"/>
      <c r="L11" s="656"/>
      <c r="M11" s="732"/>
      <c r="N11" s="825"/>
      <c r="O11" s="694"/>
      <c r="P11" s="826"/>
      <c r="Q11" s="694"/>
      <c r="R11" s="826"/>
      <c r="S11" s="656"/>
      <c r="T11" s="656"/>
    </row>
    <row r="12" spans="1:21" ht="32.450000000000003" customHeight="1" x14ac:dyDescent="0.25">
      <c r="A12" s="639"/>
      <c r="B12" s="642"/>
      <c r="C12" s="656"/>
      <c r="D12" s="656"/>
      <c r="E12" s="670"/>
      <c r="F12" s="828"/>
      <c r="G12" s="656"/>
      <c r="H12" s="830"/>
      <c r="I12" s="670"/>
      <c r="J12" s="656"/>
      <c r="K12" s="823"/>
      <c r="L12" s="656"/>
      <c r="M12" s="732"/>
      <c r="N12" s="825"/>
      <c r="O12" s="694"/>
      <c r="P12" s="826"/>
      <c r="Q12" s="694"/>
      <c r="R12" s="826"/>
      <c r="S12" s="656"/>
      <c r="T12" s="656"/>
    </row>
    <row r="13" spans="1:21" x14ac:dyDescent="0.25">
      <c r="A13" s="639"/>
      <c r="B13" s="642"/>
      <c r="C13" s="656"/>
      <c r="D13" s="656"/>
      <c r="E13" s="670"/>
      <c r="F13" s="828"/>
      <c r="G13" s="656"/>
      <c r="H13" s="830"/>
      <c r="I13" s="670"/>
      <c r="J13" s="656"/>
      <c r="K13" s="823"/>
      <c r="L13" s="656"/>
      <c r="M13" s="732"/>
      <c r="N13" s="825"/>
      <c r="O13" s="694"/>
      <c r="P13" s="826"/>
      <c r="Q13" s="694"/>
      <c r="R13" s="826"/>
      <c r="S13" s="656"/>
      <c r="T13" s="656"/>
    </row>
    <row r="14" spans="1:21" ht="78.75" customHeight="1" x14ac:dyDescent="0.25">
      <c r="A14" s="639"/>
      <c r="B14" s="642"/>
      <c r="C14" s="656"/>
      <c r="D14" s="656"/>
      <c r="E14" s="670"/>
      <c r="F14" s="828"/>
      <c r="G14" s="656"/>
      <c r="H14" s="830"/>
      <c r="I14" s="670"/>
      <c r="J14" s="631"/>
      <c r="K14" s="824"/>
      <c r="L14" s="656"/>
      <c r="M14" s="732"/>
      <c r="N14" s="825"/>
      <c r="O14" s="694"/>
      <c r="P14" s="826"/>
      <c r="Q14" s="694"/>
      <c r="R14" s="826"/>
      <c r="S14" s="656"/>
      <c r="T14" s="656"/>
    </row>
    <row r="15" spans="1:21" ht="75" customHeight="1" x14ac:dyDescent="0.25">
      <c r="A15" s="640"/>
      <c r="B15" s="643"/>
      <c r="C15" s="631"/>
      <c r="D15" s="631"/>
      <c r="E15" s="637"/>
      <c r="F15" s="829"/>
      <c r="G15" s="631"/>
      <c r="H15" s="830"/>
      <c r="I15" s="637"/>
      <c r="J15" s="311" t="s">
        <v>160</v>
      </c>
      <c r="K15" s="79" t="s">
        <v>660</v>
      </c>
      <c r="L15" s="631"/>
      <c r="M15" s="818"/>
      <c r="N15" s="820"/>
      <c r="O15" s="695"/>
      <c r="P15" s="815"/>
      <c r="Q15" s="695"/>
      <c r="R15" s="815"/>
      <c r="S15" s="631"/>
      <c r="T15" s="631"/>
    </row>
    <row r="16" spans="1:21" ht="41.25" customHeight="1" x14ac:dyDescent="0.25">
      <c r="A16" s="831">
        <v>2</v>
      </c>
      <c r="B16" s="831" t="s">
        <v>40</v>
      </c>
      <c r="C16" s="636">
        <v>2</v>
      </c>
      <c r="D16" s="636" t="s">
        <v>40</v>
      </c>
      <c r="E16" s="720">
        <v>1</v>
      </c>
      <c r="F16" s="720">
        <v>6</v>
      </c>
      <c r="G16" s="719" t="s">
        <v>661</v>
      </c>
      <c r="H16" s="832" t="s">
        <v>666</v>
      </c>
      <c r="I16" s="636" t="s">
        <v>57</v>
      </c>
      <c r="J16" s="630" t="s">
        <v>58</v>
      </c>
      <c r="K16" s="636" t="s">
        <v>663</v>
      </c>
      <c r="L16" s="630" t="s">
        <v>664</v>
      </c>
      <c r="M16" s="720" t="s">
        <v>34</v>
      </c>
      <c r="N16" s="720"/>
      <c r="O16" s="738">
        <v>85000</v>
      </c>
      <c r="P16" s="738"/>
      <c r="Q16" s="738">
        <v>50000</v>
      </c>
      <c r="R16" s="720"/>
      <c r="S16" s="719" t="s">
        <v>658</v>
      </c>
      <c r="T16" s="719" t="s">
        <v>659</v>
      </c>
    </row>
    <row r="17" spans="1:20" ht="24.75" customHeight="1" x14ac:dyDescent="0.25">
      <c r="A17" s="831"/>
      <c r="B17" s="831"/>
      <c r="C17" s="670"/>
      <c r="D17" s="670"/>
      <c r="E17" s="720"/>
      <c r="F17" s="720"/>
      <c r="G17" s="719"/>
      <c r="H17" s="833"/>
      <c r="I17" s="670"/>
      <c r="J17" s="656"/>
      <c r="K17" s="670"/>
      <c r="L17" s="656"/>
      <c r="M17" s="720"/>
      <c r="N17" s="720"/>
      <c r="O17" s="738"/>
      <c r="P17" s="720"/>
      <c r="Q17" s="738"/>
      <c r="R17" s="720"/>
      <c r="S17" s="719"/>
      <c r="T17" s="719"/>
    </row>
    <row r="18" spans="1:20" ht="32.25" customHeight="1" x14ac:dyDescent="0.25">
      <c r="A18" s="831"/>
      <c r="B18" s="831"/>
      <c r="C18" s="670"/>
      <c r="D18" s="670"/>
      <c r="E18" s="720"/>
      <c r="F18" s="720"/>
      <c r="G18" s="719"/>
      <c r="H18" s="833"/>
      <c r="I18" s="670"/>
      <c r="J18" s="656"/>
      <c r="K18" s="670"/>
      <c r="L18" s="656"/>
      <c r="M18" s="720"/>
      <c r="N18" s="720"/>
      <c r="O18" s="738"/>
      <c r="P18" s="720"/>
      <c r="Q18" s="738"/>
      <c r="R18" s="720"/>
      <c r="S18" s="719"/>
      <c r="T18" s="719"/>
    </row>
    <row r="19" spans="1:20" ht="34.5" customHeight="1" x14ac:dyDescent="0.25">
      <c r="A19" s="831"/>
      <c r="B19" s="831"/>
      <c r="C19" s="670"/>
      <c r="D19" s="670"/>
      <c r="E19" s="720"/>
      <c r="F19" s="720"/>
      <c r="G19" s="719"/>
      <c r="H19" s="833"/>
      <c r="I19" s="670"/>
      <c r="J19" s="656"/>
      <c r="K19" s="670"/>
      <c r="L19" s="656"/>
      <c r="M19" s="720"/>
      <c r="N19" s="720"/>
      <c r="O19" s="738"/>
      <c r="P19" s="720"/>
      <c r="Q19" s="738"/>
      <c r="R19" s="720"/>
      <c r="S19" s="719"/>
      <c r="T19" s="719"/>
    </row>
    <row r="20" spans="1:20" ht="73.5" customHeight="1" x14ac:dyDescent="0.25">
      <c r="A20" s="831"/>
      <c r="B20" s="831"/>
      <c r="C20" s="670"/>
      <c r="D20" s="670"/>
      <c r="E20" s="720"/>
      <c r="F20" s="720"/>
      <c r="G20" s="719"/>
      <c r="H20" s="833"/>
      <c r="I20" s="670"/>
      <c r="J20" s="631"/>
      <c r="K20" s="637"/>
      <c r="L20" s="656"/>
      <c r="M20" s="720"/>
      <c r="N20" s="720"/>
      <c r="O20" s="738"/>
      <c r="P20" s="720"/>
      <c r="Q20" s="738"/>
      <c r="R20" s="720"/>
      <c r="S20" s="719"/>
      <c r="T20" s="719"/>
    </row>
    <row r="21" spans="1:20" ht="30" x14ac:dyDescent="0.25">
      <c r="A21" s="831"/>
      <c r="B21" s="831"/>
      <c r="C21" s="637"/>
      <c r="D21" s="637"/>
      <c r="E21" s="720"/>
      <c r="F21" s="720"/>
      <c r="G21" s="719"/>
      <c r="H21" s="834"/>
      <c r="I21" s="637"/>
      <c r="J21" s="306" t="s">
        <v>160</v>
      </c>
      <c r="K21" s="308" t="s">
        <v>665</v>
      </c>
      <c r="L21" s="631"/>
      <c r="M21" s="720"/>
      <c r="N21" s="720"/>
      <c r="O21" s="738"/>
      <c r="P21" s="720"/>
      <c r="Q21" s="738"/>
      <c r="R21" s="720"/>
      <c r="S21" s="719"/>
      <c r="T21" s="719"/>
    </row>
    <row r="22" spans="1:20" ht="82.5" customHeight="1" x14ac:dyDescent="0.25">
      <c r="A22" s="638">
        <v>3</v>
      </c>
      <c r="B22" s="638" t="s">
        <v>43</v>
      </c>
      <c r="C22" s="636">
        <v>3</v>
      </c>
      <c r="D22" s="636" t="s">
        <v>43</v>
      </c>
      <c r="E22" s="803" t="s">
        <v>667</v>
      </c>
      <c r="F22" s="636">
        <v>10</v>
      </c>
      <c r="G22" s="636" t="s">
        <v>668</v>
      </c>
      <c r="H22" s="805" t="s">
        <v>669</v>
      </c>
      <c r="I22" s="636" t="s">
        <v>670</v>
      </c>
      <c r="J22" s="321" t="s">
        <v>86</v>
      </c>
      <c r="K22" s="312" t="s">
        <v>671</v>
      </c>
      <c r="L22" s="630" t="s">
        <v>672</v>
      </c>
      <c r="M22" s="636" t="s">
        <v>34</v>
      </c>
      <c r="N22" s="636"/>
      <c r="O22" s="693">
        <v>202000</v>
      </c>
      <c r="P22" s="636"/>
      <c r="Q22" s="693">
        <v>202000</v>
      </c>
      <c r="R22" s="636"/>
      <c r="S22" s="630" t="s">
        <v>658</v>
      </c>
      <c r="T22" s="630" t="s">
        <v>659</v>
      </c>
    </row>
    <row r="23" spans="1:20" ht="80.25" customHeight="1" x14ac:dyDescent="0.25">
      <c r="A23" s="639"/>
      <c r="B23" s="639"/>
      <c r="C23" s="670"/>
      <c r="D23" s="670"/>
      <c r="E23" s="810"/>
      <c r="F23" s="670"/>
      <c r="G23" s="670"/>
      <c r="H23" s="807"/>
      <c r="I23" s="670"/>
      <c r="J23" s="321" t="s">
        <v>673</v>
      </c>
      <c r="K23" s="312" t="s">
        <v>674</v>
      </c>
      <c r="L23" s="656"/>
      <c r="M23" s="670"/>
      <c r="N23" s="670"/>
      <c r="O23" s="694"/>
      <c r="P23" s="670"/>
      <c r="Q23" s="694"/>
      <c r="R23" s="670"/>
      <c r="S23" s="656"/>
      <c r="T23" s="656"/>
    </row>
    <row r="24" spans="1:20" ht="35.25" customHeight="1" x14ac:dyDescent="0.25">
      <c r="A24" s="639"/>
      <c r="B24" s="639"/>
      <c r="C24" s="670"/>
      <c r="D24" s="670"/>
      <c r="E24" s="810"/>
      <c r="F24" s="670"/>
      <c r="G24" s="670"/>
      <c r="H24" s="807"/>
      <c r="I24" s="637"/>
      <c r="J24" s="311" t="s">
        <v>675</v>
      </c>
      <c r="K24" s="312" t="s">
        <v>676</v>
      </c>
      <c r="L24" s="656"/>
      <c r="M24" s="670"/>
      <c r="N24" s="670"/>
      <c r="O24" s="694"/>
      <c r="P24" s="670"/>
      <c r="Q24" s="694"/>
      <c r="R24" s="670"/>
      <c r="S24" s="656"/>
      <c r="T24" s="656"/>
    </row>
    <row r="25" spans="1:20" ht="74.25" customHeight="1" x14ac:dyDescent="0.25">
      <c r="A25" s="639"/>
      <c r="B25" s="639"/>
      <c r="C25" s="670"/>
      <c r="D25" s="670"/>
      <c r="E25" s="810"/>
      <c r="F25" s="670"/>
      <c r="G25" s="670"/>
      <c r="H25" s="807"/>
      <c r="I25" s="636" t="s">
        <v>677</v>
      </c>
      <c r="J25" s="630" t="s">
        <v>200</v>
      </c>
      <c r="K25" s="636" t="s">
        <v>656</v>
      </c>
      <c r="L25" s="656"/>
      <c r="M25" s="670"/>
      <c r="N25" s="670"/>
      <c r="O25" s="694"/>
      <c r="P25" s="670"/>
      <c r="Q25" s="694"/>
      <c r="R25" s="670"/>
      <c r="S25" s="656"/>
      <c r="T25" s="656"/>
    </row>
    <row r="26" spans="1:20" x14ac:dyDescent="0.25">
      <c r="A26" s="639"/>
      <c r="B26" s="639"/>
      <c r="C26" s="670"/>
      <c r="D26" s="670"/>
      <c r="E26" s="810"/>
      <c r="F26" s="670"/>
      <c r="G26" s="670"/>
      <c r="H26" s="807"/>
      <c r="I26" s="670"/>
      <c r="J26" s="656"/>
      <c r="K26" s="670"/>
      <c r="L26" s="656"/>
      <c r="M26" s="670"/>
      <c r="N26" s="670"/>
      <c r="O26" s="694"/>
      <c r="P26" s="670"/>
      <c r="Q26" s="694"/>
      <c r="R26" s="670"/>
      <c r="S26" s="656"/>
      <c r="T26" s="656"/>
    </row>
    <row r="27" spans="1:20" x14ac:dyDescent="0.25">
      <c r="A27" s="639"/>
      <c r="B27" s="639"/>
      <c r="C27" s="670"/>
      <c r="D27" s="670"/>
      <c r="E27" s="810"/>
      <c r="F27" s="670"/>
      <c r="G27" s="670"/>
      <c r="H27" s="807"/>
      <c r="I27" s="670"/>
      <c r="J27" s="656"/>
      <c r="K27" s="670"/>
      <c r="L27" s="656"/>
      <c r="M27" s="670"/>
      <c r="N27" s="670"/>
      <c r="O27" s="694"/>
      <c r="P27" s="670"/>
      <c r="Q27" s="694"/>
      <c r="R27" s="670"/>
      <c r="S27" s="656"/>
      <c r="T27" s="656"/>
    </row>
    <row r="28" spans="1:20" x14ac:dyDescent="0.25">
      <c r="A28" s="640"/>
      <c r="B28" s="640"/>
      <c r="C28" s="637"/>
      <c r="D28" s="637"/>
      <c r="E28" s="804"/>
      <c r="F28" s="637"/>
      <c r="G28" s="637"/>
      <c r="H28" s="806"/>
      <c r="I28" s="637"/>
      <c r="J28" s="631"/>
      <c r="K28" s="637"/>
      <c r="L28" s="631"/>
      <c r="M28" s="637"/>
      <c r="N28" s="637"/>
      <c r="O28" s="695"/>
      <c r="P28" s="637"/>
      <c r="Q28" s="695"/>
      <c r="R28" s="637"/>
      <c r="S28" s="631"/>
      <c r="T28" s="631"/>
    </row>
    <row r="29" spans="1:20" ht="73.5" customHeight="1" x14ac:dyDescent="0.25">
      <c r="A29" s="816">
        <v>4</v>
      </c>
      <c r="B29" s="747" t="s">
        <v>43</v>
      </c>
      <c r="C29" s="636">
        <v>4</v>
      </c>
      <c r="D29" s="636" t="s">
        <v>43</v>
      </c>
      <c r="E29" s="817" t="s">
        <v>41</v>
      </c>
      <c r="F29" s="720">
        <v>9</v>
      </c>
      <c r="G29" s="719" t="s">
        <v>678</v>
      </c>
      <c r="H29" s="821" t="s">
        <v>679</v>
      </c>
      <c r="I29" s="720" t="s">
        <v>57</v>
      </c>
      <c r="J29" s="311" t="s">
        <v>401</v>
      </c>
      <c r="K29" s="312" t="s">
        <v>663</v>
      </c>
      <c r="L29" s="719" t="s">
        <v>680</v>
      </c>
      <c r="M29" s="720" t="s">
        <v>38</v>
      </c>
      <c r="N29" s="720"/>
      <c r="O29" s="738">
        <v>55000</v>
      </c>
      <c r="P29" s="720"/>
      <c r="Q29" s="738">
        <v>55000</v>
      </c>
      <c r="R29" s="720"/>
      <c r="S29" s="719" t="s">
        <v>658</v>
      </c>
      <c r="T29" s="719" t="s">
        <v>659</v>
      </c>
    </row>
    <row r="30" spans="1:20" ht="62.25" customHeight="1" x14ac:dyDescent="0.25">
      <c r="A30" s="816"/>
      <c r="B30" s="747"/>
      <c r="C30" s="637"/>
      <c r="D30" s="637"/>
      <c r="E30" s="817"/>
      <c r="F30" s="720"/>
      <c r="G30" s="719"/>
      <c r="H30" s="821"/>
      <c r="I30" s="720"/>
      <c r="J30" s="311" t="s">
        <v>160</v>
      </c>
      <c r="K30" s="312" t="s">
        <v>660</v>
      </c>
      <c r="L30" s="719"/>
      <c r="M30" s="720"/>
      <c r="N30" s="720"/>
      <c r="O30" s="738"/>
      <c r="P30" s="720"/>
      <c r="Q30" s="738"/>
      <c r="R30" s="720"/>
      <c r="S30" s="719"/>
      <c r="T30" s="719"/>
    </row>
    <row r="31" spans="1:20" ht="132" customHeight="1" x14ac:dyDescent="0.25">
      <c r="A31" s="801">
        <v>5</v>
      </c>
      <c r="B31" s="799" t="s">
        <v>276</v>
      </c>
      <c r="C31" s="630">
        <v>5</v>
      </c>
      <c r="D31" s="630" t="s">
        <v>1097</v>
      </c>
      <c r="E31" s="636">
        <v>1</v>
      </c>
      <c r="F31" s="630">
        <v>6</v>
      </c>
      <c r="G31" s="630" t="s">
        <v>681</v>
      </c>
      <c r="H31" s="811" t="s">
        <v>682</v>
      </c>
      <c r="I31" s="636" t="s">
        <v>197</v>
      </c>
      <c r="J31" s="306" t="s">
        <v>51</v>
      </c>
      <c r="K31" s="375" t="s">
        <v>656</v>
      </c>
      <c r="L31" s="630" t="s">
        <v>683</v>
      </c>
      <c r="M31" s="731"/>
      <c r="N31" s="819" t="s">
        <v>684</v>
      </c>
      <c r="O31" s="693"/>
      <c r="P31" s="814">
        <v>25000</v>
      </c>
      <c r="Q31" s="693"/>
      <c r="R31" s="814">
        <v>25000</v>
      </c>
      <c r="S31" s="630" t="s">
        <v>658</v>
      </c>
      <c r="T31" s="630" t="s">
        <v>659</v>
      </c>
    </row>
    <row r="32" spans="1:20" ht="159.75" customHeight="1" x14ac:dyDescent="0.25">
      <c r="A32" s="802"/>
      <c r="B32" s="800"/>
      <c r="C32" s="631"/>
      <c r="D32" s="631"/>
      <c r="E32" s="637"/>
      <c r="F32" s="631"/>
      <c r="G32" s="631"/>
      <c r="H32" s="813"/>
      <c r="I32" s="637"/>
      <c r="J32" s="306" t="s">
        <v>52</v>
      </c>
      <c r="K32" s="375" t="s">
        <v>660</v>
      </c>
      <c r="L32" s="631"/>
      <c r="M32" s="818"/>
      <c r="N32" s="820"/>
      <c r="O32" s="695"/>
      <c r="P32" s="815"/>
      <c r="Q32" s="695"/>
      <c r="R32" s="815"/>
      <c r="S32" s="631"/>
      <c r="T32" s="631"/>
    </row>
    <row r="33" spans="1:20" x14ac:dyDescent="0.25">
      <c r="A33" s="801">
        <v>6</v>
      </c>
      <c r="B33" s="801" t="s">
        <v>40</v>
      </c>
      <c r="C33" s="636">
        <v>6</v>
      </c>
      <c r="D33" s="636" t="s">
        <v>40</v>
      </c>
      <c r="E33" s="636">
        <v>1</v>
      </c>
      <c r="F33" s="636">
        <v>6</v>
      </c>
      <c r="G33" s="630" t="s">
        <v>685</v>
      </c>
      <c r="H33" s="811" t="s">
        <v>686</v>
      </c>
      <c r="I33" s="636" t="s">
        <v>197</v>
      </c>
      <c r="J33" s="630" t="s">
        <v>51</v>
      </c>
      <c r="K33" s="636" t="s">
        <v>656</v>
      </c>
      <c r="L33" s="630" t="s">
        <v>662</v>
      </c>
      <c r="M33" s="636"/>
      <c r="N33" s="636" t="s">
        <v>34</v>
      </c>
      <c r="O33" s="693"/>
      <c r="P33" s="693">
        <v>20000</v>
      </c>
      <c r="Q33" s="693"/>
      <c r="R33" s="693">
        <v>20000</v>
      </c>
      <c r="S33" s="630" t="s">
        <v>658</v>
      </c>
      <c r="T33" s="630" t="s">
        <v>659</v>
      </c>
    </row>
    <row r="34" spans="1:20" x14ac:dyDescent="0.25">
      <c r="A34" s="809"/>
      <c r="B34" s="809"/>
      <c r="C34" s="670"/>
      <c r="D34" s="670"/>
      <c r="E34" s="670"/>
      <c r="F34" s="670"/>
      <c r="G34" s="656"/>
      <c r="H34" s="812"/>
      <c r="I34" s="670"/>
      <c r="J34" s="656"/>
      <c r="K34" s="670"/>
      <c r="L34" s="656"/>
      <c r="M34" s="670"/>
      <c r="N34" s="670"/>
      <c r="O34" s="694"/>
      <c r="P34" s="694"/>
      <c r="Q34" s="694"/>
      <c r="R34" s="694"/>
      <c r="S34" s="656"/>
      <c r="T34" s="656"/>
    </row>
    <row r="35" spans="1:20" ht="46.5" customHeight="1" x14ac:dyDescent="0.25">
      <c r="A35" s="809"/>
      <c r="B35" s="809"/>
      <c r="C35" s="670"/>
      <c r="D35" s="670"/>
      <c r="E35" s="670"/>
      <c r="F35" s="670"/>
      <c r="G35" s="656"/>
      <c r="H35" s="812"/>
      <c r="I35" s="670"/>
      <c r="J35" s="631"/>
      <c r="K35" s="637"/>
      <c r="L35" s="656"/>
      <c r="M35" s="670"/>
      <c r="N35" s="670"/>
      <c r="O35" s="694"/>
      <c r="P35" s="694"/>
      <c r="Q35" s="694"/>
      <c r="R35" s="694"/>
      <c r="S35" s="656"/>
      <c r="T35" s="656"/>
    </row>
    <row r="36" spans="1:20" ht="30" x14ac:dyDescent="0.25">
      <c r="A36" s="802"/>
      <c r="B36" s="802"/>
      <c r="C36" s="637"/>
      <c r="D36" s="637"/>
      <c r="E36" s="637"/>
      <c r="F36" s="637"/>
      <c r="G36" s="631"/>
      <c r="H36" s="813"/>
      <c r="I36" s="637"/>
      <c r="J36" s="311" t="s">
        <v>52</v>
      </c>
      <c r="K36" s="79" t="s">
        <v>660</v>
      </c>
      <c r="L36" s="631"/>
      <c r="M36" s="637"/>
      <c r="N36" s="637"/>
      <c r="O36" s="695"/>
      <c r="P36" s="695"/>
      <c r="Q36" s="695"/>
      <c r="R36" s="695"/>
      <c r="S36" s="631"/>
      <c r="T36" s="631"/>
    </row>
    <row r="37" spans="1:20" ht="52.5" customHeight="1" x14ac:dyDescent="0.25">
      <c r="A37" s="801">
        <v>7</v>
      </c>
      <c r="B37" s="801" t="s">
        <v>43</v>
      </c>
      <c r="C37" s="636">
        <v>7</v>
      </c>
      <c r="D37" s="636" t="s">
        <v>43</v>
      </c>
      <c r="E37" s="803" t="s">
        <v>667</v>
      </c>
      <c r="F37" s="636">
        <v>10</v>
      </c>
      <c r="G37" s="636" t="s">
        <v>668</v>
      </c>
      <c r="H37" s="805" t="s">
        <v>687</v>
      </c>
      <c r="I37" s="636" t="s">
        <v>670</v>
      </c>
      <c r="J37" s="311" t="s">
        <v>86</v>
      </c>
      <c r="K37" s="312" t="s">
        <v>671</v>
      </c>
      <c r="L37" s="630" t="s">
        <v>672</v>
      </c>
      <c r="M37" s="636"/>
      <c r="N37" s="636" t="s">
        <v>39</v>
      </c>
      <c r="O37" s="693"/>
      <c r="P37" s="693">
        <v>84000</v>
      </c>
      <c r="Q37" s="693"/>
      <c r="R37" s="693">
        <v>84000</v>
      </c>
      <c r="S37" s="630" t="s">
        <v>658</v>
      </c>
      <c r="T37" s="630" t="s">
        <v>659</v>
      </c>
    </row>
    <row r="38" spans="1:20" ht="57.75" customHeight="1" x14ac:dyDescent="0.25">
      <c r="A38" s="809"/>
      <c r="B38" s="809"/>
      <c r="C38" s="670"/>
      <c r="D38" s="670"/>
      <c r="E38" s="810"/>
      <c r="F38" s="670"/>
      <c r="G38" s="670"/>
      <c r="H38" s="807"/>
      <c r="I38" s="670"/>
      <c r="J38" s="311" t="s">
        <v>673</v>
      </c>
      <c r="K38" s="312" t="s">
        <v>688</v>
      </c>
      <c r="L38" s="656"/>
      <c r="M38" s="670"/>
      <c r="N38" s="670"/>
      <c r="O38" s="694"/>
      <c r="P38" s="694"/>
      <c r="Q38" s="694"/>
      <c r="R38" s="694"/>
      <c r="S38" s="656"/>
      <c r="T38" s="656"/>
    </row>
    <row r="39" spans="1:20" ht="105" customHeight="1" x14ac:dyDescent="0.25">
      <c r="A39" s="802"/>
      <c r="B39" s="802"/>
      <c r="C39" s="637"/>
      <c r="D39" s="637"/>
      <c r="E39" s="804"/>
      <c r="F39" s="637"/>
      <c r="G39" s="637"/>
      <c r="H39" s="806"/>
      <c r="I39" s="637"/>
      <c r="J39" s="311" t="s">
        <v>675</v>
      </c>
      <c r="K39" s="312" t="s">
        <v>689</v>
      </c>
      <c r="L39" s="631"/>
      <c r="M39" s="637"/>
      <c r="N39" s="637"/>
      <c r="O39" s="695"/>
      <c r="P39" s="695"/>
      <c r="Q39" s="695"/>
      <c r="R39" s="695"/>
      <c r="S39" s="631"/>
      <c r="T39" s="631"/>
    </row>
    <row r="40" spans="1:20" ht="54" customHeight="1" x14ac:dyDescent="0.25">
      <c r="A40" s="801">
        <v>8</v>
      </c>
      <c r="B40" s="801" t="s">
        <v>43</v>
      </c>
      <c r="C40" s="636">
        <v>8</v>
      </c>
      <c r="D40" s="636" t="s">
        <v>43</v>
      </c>
      <c r="E40" s="803" t="s">
        <v>667</v>
      </c>
      <c r="F40" s="636">
        <v>10</v>
      </c>
      <c r="G40" s="636" t="s">
        <v>690</v>
      </c>
      <c r="H40" s="805" t="s">
        <v>691</v>
      </c>
      <c r="I40" s="636" t="s">
        <v>198</v>
      </c>
      <c r="J40" s="311" t="s">
        <v>199</v>
      </c>
      <c r="K40" s="312" t="s">
        <v>663</v>
      </c>
      <c r="L40" s="630" t="s">
        <v>692</v>
      </c>
      <c r="M40" s="636"/>
      <c r="N40" s="636" t="s">
        <v>43</v>
      </c>
      <c r="O40" s="693"/>
      <c r="P40" s="693">
        <v>60000</v>
      </c>
      <c r="Q40" s="693"/>
      <c r="R40" s="693">
        <v>60000</v>
      </c>
      <c r="S40" s="630" t="s">
        <v>658</v>
      </c>
      <c r="T40" s="630" t="s">
        <v>659</v>
      </c>
    </row>
    <row r="41" spans="1:20" ht="35.25" customHeight="1" x14ac:dyDescent="0.25">
      <c r="A41" s="809"/>
      <c r="B41" s="809"/>
      <c r="C41" s="670"/>
      <c r="D41" s="670"/>
      <c r="E41" s="810"/>
      <c r="F41" s="670"/>
      <c r="G41" s="670"/>
      <c r="H41" s="807"/>
      <c r="I41" s="637"/>
      <c r="J41" s="311" t="s">
        <v>693</v>
      </c>
      <c r="K41" s="312" t="s">
        <v>694</v>
      </c>
      <c r="L41" s="656"/>
      <c r="M41" s="670"/>
      <c r="N41" s="670"/>
      <c r="O41" s="694"/>
      <c r="P41" s="694"/>
      <c r="Q41" s="694"/>
      <c r="R41" s="694"/>
      <c r="S41" s="656"/>
      <c r="T41" s="656"/>
    </row>
    <row r="42" spans="1:20" ht="22.5" customHeight="1" x14ac:dyDescent="0.25">
      <c r="A42" s="809"/>
      <c r="B42" s="809"/>
      <c r="C42" s="670"/>
      <c r="D42" s="670"/>
      <c r="E42" s="810"/>
      <c r="F42" s="670"/>
      <c r="G42" s="670"/>
      <c r="H42" s="807"/>
      <c r="I42" s="636" t="s">
        <v>57</v>
      </c>
      <c r="J42" s="311" t="s">
        <v>58</v>
      </c>
      <c r="K42" s="312" t="s">
        <v>663</v>
      </c>
      <c r="L42" s="656"/>
      <c r="M42" s="670"/>
      <c r="N42" s="670"/>
      <c r="O42" s="694"/>
      <c r="P42" s="694"/>
      <c r="Q42" s="694"/>
      <c r="R42" s="694"/>
      <c r="S42" s="656"/>
      <c r="T42" s="656"/>
    </row>
    <row r="43" spans="1:20" ht="62.25" customHeight="1" x14ac:dyDescent="0.25">
      <c r="A43" s="802"/>
      <c r="B43" s="802"/>
      <c r="C43" s="637"/>
      <c r="D43" s="637"/>
      <c r="E43" s="804"/>
      <c r="F43" s="637"/>
      <c r="G43" s="637"/>
      <c r="H43" s="806"/>
      <c r="I43" s="637"/>
      <c r="J43" s="311" t="s">
        <v>695</v>
      </c>
      <c r="K43" s="312" t="s">
        <v>696</v>
      </c>
      <c r="L43" s="631"/>
      <c r="M43" s="637"/>
      <c r="N43" s="637"/>
      <c r="O43" s="695"/>
      <c r="P43" s="695"/>
      <c r="Q43" s="695"/>
      <c r="R43" s="695"/>
      <c r="S43" s="631"/>
      <c r="T43" s="631"/>
    </row>
    <row r="44" spans="1:20" ht="79.5" customHeight="1" x14ac:dyDescent="0.25">
      <c r="A44" s="799">
        <v>9</v>
      </c>
      <c r="B44" s="801" t="s">
        <v>43</v>
      </c>
      <c r="C44" s="636">
        <v>9</v>
      </c>
      <c r="D44" s="636" t="s">
        <v>43</v>
      </c>
      <c r="E44" s="803" t="s">
        <v>41</v>
      </c>
      <c r="F44" s="636">
        <v>9</v>
      </c>
      <c r="G44" s="630" t="s">
        <v>697</v>
      </c>
      <c r="H44" s="805" t="s">
        <v>698</v>
      </c>
      <c r="I44" s="636" t="s">
        <v>48</v>
      </c>
      <c r="J44" s="307" t="s">
        <v>195</v>
      </c>
      <c r="K44" s="309" t="s">
        <v>699</v>
      </c>
      <c r="L44" s="630" t="s">
        <v>700</v>
      </c>
      <c r="M44" s="636"/>
      <c r="N44" s="636" t="s">
        <v>34</v>
      </c>
      <c r="O44" s="693"/>
      <c r="P44" s="693">
        <v>50000</v>
      </c>
      <c r="Q44" s="693"/>
      <c r="R44" s="693">
        <v>50000</v>
      </c>
      <c r="S44" s="630" t="s">
        <v>658</v>
      </c>
      <c r="T44" s="630" t="s">
        <v>659</v>
      </c>
    </row>
    <row r="45" spans="1:20" ht="92.25" customHeight="1" x14ac:dyDescent="0.25">
      <c r="A45" s="808"/>
      <c r="B45" s="809"/>
      <c r="C45" s="670"/>
      <c r="D45" s="670"/>
      <c r="E45" s="810"/>
      <c r="F45" s="670"/>
      <c r="G45" s="656"/>
      <c r="H45" s="807"/>
      <c r="I45" s="637"/>
      <c r="J45" s="307" t="s">
        <v>484</v>
      </c>
      <c r="K45" s="309" t="s">
        <v>701</v>
      </c>
      <c r="L45" s="656"/>
      <c r="M45" s="670"/>
      <c r="N45" s="670"/>
      <c r="O45" s="694"/>
      <c r="P45" s="694"/>
      <c r="Q45" s="694"/>
      <c r="R45" s="694"/>
      <c r="S45" s="656"/>
      <c r="T45" s="656"/>
    </row>
    <row r="46" spans="1:20" ht="92.25" customHeight="1" x14ac:dyDescent="0.25">
      <c r="A46" s="808"/>
      <c r="B46" s="809"/>
      <c r="C46" s="670"/>
      <c r="D46" s="670"/>
      <c r="E46" s="810"/>
      <c r="F46" s="670"/>
      <c r="G46" s="656"/>
      <c r="H46" s="807"/>
      <c r="I46" s="636" t="s">
        <v>57</v>
      </c>
      <c r="J46" s="311" t="s">
        <v>401</v>
      </c>
      <c r="K46" s="312" t="s">
        <v>663</v>
      </c>
      <c r="L46" s="656"/>
      <c r="M46" s="670"/>
      <c r="N46" s="670"/>
      <c r="O46" s="694"/>
      <c r="P46" s="694"/>
      <c r="Q46" s="694"/>
      <c r="R46" s="694"/>
      <c r="S46" s="656"/>
      <c r="T46" s="656"/>
    </row>
    <row r="47" spans="1:20" ht="84.75" customHeight="1" x14ac:dyDescent="0.25">
      <c r="A47" s="800"/>
      <c r="B47" s="802"/>
      <c r="C47" s="637"/>
      <c r="D47" s="637"/>
      <c r="E47" s="804"/>
      <c r="F47" s="637"/>
      <c r="G47" s="631"/>
      <c r="H47" s="806"/>
      <c r="I47" s="637"/>
      <c r="J47" s="311" t="s">
        <v>160</v>
      </c>
      <c r="K47" s="312" t="s">
        <v>660</v>
      </c>
      <c r="L47" s="631"/>
      <c r="M47" s="637"/>
      <c r="N47" s="637"/>
      <c r="O47" s="695"/>
      <c r="P47" s="695"/>
      <c r="Q47" s="695"/>
      <c r="R47" s="695"/>
      <c r="S47" s="631"/>
      <c r="T47" s="631"/>
    </row>
    <row r="48" spans="1:20" ht="124.5" customHeight="1" x14ac:dyDescent="0.25">
      <c r="A48" s="799">
        <v>10</v>
      </c>
      <c r="B48" s="801" t="s">
        <v>40</v>
      </c>
      <c r="C48" s="636">
        <v>10</v>
      </c>
      <c r="D48" s="636" t="s">
        <v>40</v>
      </c>
      <c r="E48" s="803" t="s">
        <v>702</v>
      </c>
      <c r="F48" s="636">
        <v>3</v>
      </c>
      <c r="G48" s="630" t="s">
        <v>703</v>
      </c>
      <c r="H48" s="805" t="s">
        <v>704</v>
      </c>
      <c r="I48" s="636" t="s">
        <v>57</v>
      </c>
      <c r="J48" s="311" t="s">
        <v>401</v>
      </c>
      <c r="K48" s="312" t="s">
        <v>663</v>
      </c>
      <c r="L48" s="630" t="s">
        <v>705</v>
      </c>
      <c r="M48" s="636"/>
      <c r="N48" s="636" t="s">
        <v>34</v>
      </c>
      <c r="O48" s="693"/>
      <c r="P48" s="693">
        <v>30000</v>
      </c>
      <c r="Q48" s="693"/>
      <c r="R48" s="693">
        <v>30000</v>
      </c>
      <c r="S48" s="630" t="s">
        <v>658</v>
      </c>
      <c r="T48" s="630" t="s">
        <v>659</v>
      </c>
    </row>
    <row r="49" spans="1:20" ht="105" customHeight="1" x14ac:dyDescent="0.25">
      <c r="A49" s="800"/>
      <c r="B49" s="802"/>
      <c r="C49" s="637"/>
      <c r="D49" s="637"/>
      <c r="E49" s="804"/>
      <c r="F49" s="637"/>
      <c r="G49" s="631"/>
      <c r="H49" s="806"/>
      <c r="I49" s="637"/>
      <c r="J49" s="311" t="s">
        <v>160</v>
      </c>
      <c r="K49" s="312" t="s">
        <v>660</v>
      </c>
      <c r="L49" s="631"/>
      <c r="M49" s="637"/>
      <c r="N49" s="637"/>
      <c r="O49" s="695"/>
      <c r="P49" s="695"/>
      <c r="Q49" s="695"/>
      <c r="R49" s="695"/>
      <c r="S49" s="631"/>
      <c r="T49" s="631"/>
    </row>
    <row r="51" spans="1:20" x14ac:dyDescent="0.25">
      <c r="O51" s="699"/>
      <c r="P51" s="702" t="s">
        <v>35</v>
      </c>
      <c r="Q51" s="702"/>
      <c r="R51" s="702"/>
    </row>
    <row r="52" spans="1:20" x14ac:dyDescent="0.25">
      <c r="O52" s="700"/>
      <c r="P52" s="702" t="s">
        <v>36</v>
      </c>
      <c r="Q52" s="702" t="s">
        <v>37</v>
      </c>
      <c r="R52" s="702"/>
    </row>
    <row r="53" spans="1:20" x14ac:dyDescent="0.25">
      <c r="H53" s="111"/>
      <c r="O53" s="701"/>
      <c r="P53" s="702"/>
      <c r="Q53" s="57">
        <v>2020</v>
      </c>
      <c r="R53" s="57">
        <v>2021</v>
      </c>
    </row>
    <row r="54" spans="1:20" x14ac:dyDescent="0.25">
      <c r="O54" s="57" t="s">
        <v>2931</v>
      </c>
      <c r="P54" s="55">
        <v>10</v>
      </c>
      <c r="Q54" s="25">
        <f>Q7+Q16+Q22+Q29</f>
        <v>343000</v>
      </c>
      <c r="R54" s="31">
        <f>R48+R44+R40+R37+R31+R33</f>
        <v>269000</v>
      </c>
      <c r="S54" s="144"/>
    </row>
  </sheetData>
  <mergeCells count="210">
    <mergeCell ref="R40:R43"/>
    <mergeCell ref="S4:S5"/>
    <mergeCell ref="A16:A21"/>
    <mergeCell ref="B16:B21"/>
    <mergeCell ref="E16:E21"/>
    <mergeCell ref="F16:F21"/>
    <mergeCell ref="G16:G21"/>
    <mergeCell ref="H16:H21"/>
    <mergeCell ref="O16:O21"/>
    <mergeCell ref="P16:P21"/>
    <mergeCell ref="Q16:Q21"/>
    <mergeCell ref="R16:R21"/>
    <mergeCell ref="S16:S21"/>
    <mergeCell ref="C16:C21"/>
    <mergeCell ref="D16:D21"/>
    <mergeCell ref="A22:A28"/>
    <mergeCell ref="B22:B28"/>
    <mergeCell ref="D4:D5"/>
    <mergeCell ref="D22:D28"/>
    <mergeCell ref="C22:C28"/>
    <mergeCell ref="C29:C30"/>
    <mergeCell ref="D29:D30"/>
    <mergeCell ref="D31:D32"/>
    <mergeCell ref="C31:C32"/>
    <mergeCell ref="T4:T5"/>
    <mergeCell ref="L4:L5"/>
    <mergeCell ref="M4:N4"/>
    <mergeCell ref="O4:P4"/>
    <mergeCell ref="Q4:R4"/>
    <mergeCell ref="A4:A5"/>
    <mergeCell ref="B4:B5"/>
    <mergeCell ref="E4:E5"/>
    <mergeCell ref="F4:F5"/>
    <mergeCell ref="G4:G5"/>
    <mergeCell ref="H4:H5"/>
    <mergeCell ref="I4:I5"/>
    <mergeCell ref="J4:K4"/>
    <mergeCell ref="T7:T15"/>
    <mergeCell ref="K7:K14"/>
    <mergeCell ref="L7:L15"/>
    <mergeCell ref="M7:M15"/>
    <mergeCell ref="N7:N15"/>
    <mergeCell ref="O7:O15"/>
    <mergeCell ref="P7:P15"/>
    <mergeCell ref="A7:A15"/>
    <mergeCell ref="B7:B15"/>
    <mergeCell ref="Q7:Q15"/>
    <mergeCell ref="R7:R15"/>
    <mergeCell ref="E7:E15"/>
    <mergeCell ref="F7:F15"/>
    <mergeCell ref="G7:G15"/>
    <mergeCell ref="H7:H15"/>
    <mergeCell ref="I7:I15"/>
    <mergeCell ref="J7:J14"/>
    <mergeCell ref="S7:S15"/>
    <mergeCell ref="C7:C15"/>
    <mergeCell ref="D7:D15"/>
    <mergeCell ref="T16:T21"/>
    <mergeCell ref="I16:I21"/>
    <mergeCell ref="J16:J20"/>
    <mergeCell ref="K16:K20"/>
    <mergeCell ref="L16:L21"/>
    <mergeCell ref="M16:M21"/>
    <mergeCell ref="N16:N21"/>
    <mergeCell ref="G29:G30"/>
    <mergeCell ref="H29:H30"/>
    <mergeCell ref="N22:N28"/>
    <mergeCell ref="O22:O28"/>
    <mergeCell ref="P22:P28"/>
    <mergeCell ref="Q29:Q30"/>
    <mergeCell ref="R29:R30"/>
    <mergeCell ref="S29:S30"/>
    <mergeCell ref="T29:T30"/>
    <mergeCell ref="N29:N30"/>
    <mergeCell ref="O29:O30"/>
    <mergeCell ref="P29:P30"/>
    <mergeCell ref="E22:E28"/>
    <mergeCell ref="F22:F28"/>
    <mergeCell ref="G22:G28"/>
    <mergeCell ref="H22:H28"/>
    <mergeCell ref="I22:I24"/>
    <mergeCell ref="L22:L28"/>
    <mergeCell ref="M22:M28"/>
    <mergeCell ref="T22:T28"/>
    <mergeCell ref="I25:I28"/>
    <mergeCell ref="J25:J28"/>
    <mergeCell ref="K25:K28"/>
    <mergeCell ref="Q22:Q28"/>
    <mergeCell ref="R22:R28"/>
    <mergeCell ref="S22:S28"/>
    <mergeCell ref="Q31:Q32"/>
    <mergeCell ref="R31:R32"/>
    <mergeCell ref="S31:S32"/>
    <mergeCell ref="T31:T32"/>
    <mergeCell ref="A29:A30"/>
    <mergeCell ref="B29:B30"/>
    <mergeCell ref="E29:E30"/>
    <mergeCell ref="F29:F30"/>
    <mergeCell ref="I31:I32"/>
    <mergeCell ref="L31:L32"/>
    <mergeCell ref="M31:M32"/>
    <mergeCell ref="N31:N32"/>
    <mergeCell ref="O31:O32"/>
    <mergeCell ref="P31:P32"/>
    <mergeCell ref="A31:A32"/>
    <mergeCell ref="B31:B32"/>
    <mergeCell ref="E31:E32"/>
    <mergeCell ref="F31:F32"/>
    <mergeCell ref="G31:G32"/>
    <mergeCell ref="H31:H32"/>
    <mergeCell ref="I29:I30"/>
    <mergeCell ref="L29:L30"/>
    <mergeCell ref="M29:M30"/>
    <mergeCell ref="R37:R39"/>
    <mergeCell ref="T33:T36"/>
    <mergeCell ref="N33:N36"/>
    <mergeCell ref="O33:O36"/>
    <mergeCell ref="P33:P36"/>
    <mergeCell ref="Q33:Q36"/>
    <mergeCell ref="R33:R36"/>
    <mergeCell ref="S33:S36"/>
    <mergeCell ref="A33:A36"/>
    <mergeCell ref="B33:B36"/>
    <mergeCell ref="M33:M36"/>
    <mergeCell ref="I33:I36"/>
    <mergeCell ref="J33:J35"/>
    <mergeCell ref="K33:K35"/>
    <mergeCell ref="L33:L36"/>
    <mergeCell ref="E33:E36"/>
    <mergeCell ref="F33:F36"/>
    <mergeCell ref="G33:G36"/>
    <mergeCell ref="H33:H36"/>
    <mergeCell ref="D33:D36"/>
    <mergeCell ref="C33:C36"/>
    <mergeCell ref="S40:S43"/>
    <mergeCell ref="T40:T43"/>
    <mergeCell ref="I42:I43"/>
    <mergeCell ref="A37:A39"/>
    <mergeCell ref="B37:B39"/>
    <mergeCell ref="E37:E39"/>
    <mergeCell ref="F37:F39"/>
    <mergeCell ref="G37:G39"/>
    <mergeCell ref="H37:H39"/>
    <mergeCell ref="I37:I39"/>
    <mergeCell ref="L37:L39"/>
    <mergeCell ref="D40:D43"/>
    <mergeCell ref="C40:C43"/>
    <mergeCell ref="P40:P43"/>
    <mergeCell ref="Q40:Q43"/>
    <mergeCell ref="S37:S39"/>
    <mergeCell ref="T37:T39"/>
    <mergeCell ref="D37:D39"/>
    <mergeCell ref="C37:C39"/>
    <mergeCell ref="M37:M39"/>
    <mergeCell ref="N37:N39"/>
    <mergeCell ref="O37:O39"/>
    <mergeCell ref="P37:P39"/>
    <mergeCell ref="Q37:Q39"/>
    <mergeCell ref="A44:A47"/>
    <mergeCell ref="B44:B47"/>
    <mergeCell ref="E44:E47"/>
    <mergeCell ref="F44:F47"/>
    <mergeCell ref="G44:G47"/>
    <mergeCell ref="L40:L43"/>
    <mergeCell ref="M40:M43"/>
    <mergeCell ref="N40:N43"/>
    <mergeCell ref="O40:O43"/>
    <mergeCell ref="A40:A43"/>
    <mergeCell ref="B40:B43"/>
    <mergeCell ref="E40:E43"/>
    <mergeCell ref="F40:F43"/>
    <mergeCell ref="G40:G43"/>
    <mergeCell ref="H40:H43"/>
    <mergeCell ref="I40:I41"/>
    <mergeCell ref="D44:D47"/>
    <mergeCell ref="C44:C47"/>
    <mergeCell ref="P44:P47"/>
    <mergeCell ref="Q44:Q47"/>
    <mergeCell ref="R44:R47"/>
    <mergeCell ref="S44:S47"/>
    <mergeCell ref="T44:T47"/>
    <mergeCell ref="I46:I47"/>
    <mergeCell ref="H44:H47"/>
    <mergeCell ref="I44:I45"/>
    <mergeCell ref="L44:L47"/>
    <mergeCell ref="M44:M47"/>
    <mergeCell ref="N44:N47"/>
    <mergeCell ref="O44:O47"/>
    <mergeCell ref="A48:A49"/>
    <mergeCell ref="B48:B49"/>
    <mergeCell ref="E48:E49"/>
    <mergeCell ref="F48:F49"/>
    <mergeCell ref="G48:G49"/>
    <mergeCell ref="H48:H49"/>
    <mergeCell ref="I48:I49"/>
    <mergeCell ref="L48:L49"/>
    <mergeCell ref="M48:M49"/>
    <mergeCell ref="D48:D49"/>
    <mergeCell ref="C48:C49"/>
    <mergeCell ref="T48:T49"/>
    <mergeCell ref="O51:O53"/>
    <mergeCell ref="P51:R51"/>
    <mergeCell ref="P52:P53"/>
    <mergeCell ref="Q52:R52"/>
    <mergeCell ref="N48:N49"/>
    <mergeCell ref="O48:O49"/>
    <mergeCell ref="P48:P49"/>
    <mergeCell ref="Q48:Q49"/>
    <mergeCell ref="R48:R49"/>
    <mergeCell ref="S48:S4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S15"/>
  <sheetViews>
    <sheetView zoomScale="80" zoomScaleNormal="80" workbookViewId="0">
      <selection activeCell="I19" sqref="I19"/>
    </sheetView>
  </sheetViews>
  <sheetFormatPr defaultRowHeight="15" x14ac:dyDescent="0.25"/>
  <cols>
    <col min="1" max="1" width="4.7109375" style="41" customWidth="1"/>
    <col min="2" max="2" width="8.85546875" style="41" customWidth="1"/>
    <col min="3" max="3" width="11.42578125" style="41" customWidth="1"/>
    <col min="4" max="4" width="11.85546875" style="41" customWidth="1"/>
    <col min="5" max="5" width="45.7109375" style="41" customWidth="1"/>
    <col min="6" max="6" width="61.42578125" style="41" customWidth="1"/>
    <col min="7" max="7" width="35.7109375" style="41" customWidth="1"/>
    <col min="8" max="8" width="20.42578125" style="41" customWidth="1"/>
    <col min="9" max="9" width="12.140625" style="41" customWidth="1"/>
    <col min="10" max="10" width="32.140625" style="41" customWidth="1"/>
    <col min="11" max="11" width="12.140625" style="41" customWidth="1"/>
    <col min="12" max="12" width="12.7109375" style="41" customWidth="1"/>
    <col min="13" max="13" width="20.7109375" style="41" customWidth="1"/>
    <col min="14" max="14" width="17.28515625" style="41" customWidth="1"/>
    <col min="15" max="16" width="18" style="41" customWidth="1"/>
    <col min="17" max="17" width="21.28515625" style="41" customWidth="1"/>
    <col min="18" max="18" width="23.5703125" style="41" customWidth="1"/>
    <col min="19" max="19" width="19.5703125" style="41" customWidth="1"/>
    <col min="20" max="258" width="9.140625" style="41"/>
    <col min="259" max="259" width="4.7109375" style="41" bestFit="1" customWidth="1"/>
    <col min="260" max="260" width="9.7109375" style="41" bestFit="1" customWidth="1"/>
    <col min="261" max="261" width="10" style="41" bestFit="1" customWidth="1"/>
    <col min="262" max="262" width="8.85546875" style="41" bestFit="1" customWidth="1"/>
    <col min="263" max="263" width="22.85546875" style="41" customWidth="1"/>
    <col min="264" max="264" width="59.7109375" style="41" bestFit="1" customWidth="1"/>
    <col min="265" max="265" width="57.85546875" style="41" bestFit="1" customWidth="1"/>
    <col min="266" max="266" width="35.28515625" style="41" bestFit="1" customWidth="1"/>
    <col min="267" max="267" width="28.140625" style="41" bestFit="1" customWidth="1"/>
    <col min="268" max="268" width="33.140625" style="41" bestFit="1" customWidth="1"/>
    <col min="269" max="269" width="26" style="41" bestFit="1" customWidth="1"/>
    <col min="270" max="270" width="19.140625" style="41" bestFit="1" customWidth="1"/>
    <col min="271" max="271" width="10.42578125" style="41" customWidth="1"/>
    <col min="272" max="272" width="11.85546875" style="41" customWidth="1"/>
    <col min="273" max="273" width="14.7109375" style="41" customWidth="1"/>
    <col min="274" max="274" width="9" style="41" bestFit="1" customWidth="1"/>
    <col min="275" max="514" width="9.140625" style="41"/>
    <col min="515" max="515" width="4.7109375" style="41" bestFit="1" customWidth="1"/>
    <col min="516" max="516" width="9.7109375" style="41" bestFit="1" customWidth="1"/>
    <col min="517" max="517" width="10" style="41" bestFit="1" customWidth="1"/>
    <col min="518" max="518" width="8.85546875" style="41" bestFit="1" customWidth="1"/>
    <col min="519" max="519" width="22.85546875" style="41" customWidth="1"/>
    <col min="520" max="520" width="59.7109375" style="41" bestFit="1" customWidth="1"/>
    <col min="521" max="521" width="57.85546875" style="41" bestFit="1" customWidth="1"/>
    <col min="522" max="522" width="35.28515625" style="41" bestFit="1" customWidth="1"/>
    <col min="523" max="523" width="28.140625" style="41" bestFit="1" customWidth="1"/>
    <col min="524" max="524" width="33.140625" style="41" bestFit="1" customWidth="1"/>
    <col min="525" max="525" width="26" style="41" bestFit="1" customWidth="1"/>
    <col min="526" max="526" width="19.140625" style="41" bestFit="1" customWidth="1"/>
    <col min="527" max="527" width="10.42578125" style="41" customWidth="1"/>
    <col min="528" max="528" width="11.85546875" style="41" customWidth="1"/>
    <col min="529" max="529" width="14.7109375" style="41" customWidth="1"/>
    <col min="530" max="530" width="9" style="41" bestFit="1" customWidth="1"/>
    <col min="531" max="770" width="9.140625" style="41"/>
    <col min="771" max="771" width="4.7109375" style="41" bestFit="1" customWidth="1"/>
    <col min="772" max="772" width="9.7109375" style="41" bestFit="1" customWidth="1"/>
    <col min="773" max="773" width="10" style="41" bestFit="1" customWidth="1"/>
    <col min="774" max="774" width="8.85546875" style="41" bestFit="1" customWidth="1"/>
    <col min="775" max="775" width="22.85546875" style="41" customWidth="1"/>
    <col min="776" max="776" width="59.7109375" style="41" bestFit="1" customWidth="1"/>
    <col min="777" max="777" width="57.85546875" style="41" bestFit="1" customWidth="1"/>
    <col min="778" max="778" width="35.28515625" style="41" bestFit="1" customWidth="1"/>
    <col min="779" max="779" width="28.140625" style="41" bestFit="1" customWidth="1"/>
    <col min="780" max="780" width="33.140625" style="41" bestFit="1" customWidth="1"/>
    <col min="781" max="781" width="26" style="41" bestFit="1" customWidth="1"/>
    <col min="782" max="782" width="19.140625" style="41" bestFit="1" customWidth="1"/>
    <col min="783" max="783" width="10.42578125" style="41" customWidth="1"/>
    <col min="784" max="784" width="11.85546875" style="41" customWidth="1"/>
    <col min="785" max="785" width="14.7109375" style="41" customWidth="1"/>
    <col min="786" max="786" width="9" style="41" bestFit="1" customWidth="1"/>
    <col min="787" max="1026" width="9.140625" style="41"/>
    <col min="1027" max="1027" width="4.7109375" style="41" bestFit="1" customWidth="1"/>
    <col min="1028" max="1028" width="9.7109375" style="41" bestFit="1" customWidth="1"/>
    <col min="1029" max="1029" width="10" style="41" bestFit="1" customWidth="1"/>
    <col min="1030" max="1030" width="8.85546875" style="41" bestFit="1" customWidth="1"/>
    <col min="1031" max="1031" width="22.85546875" style="41" customWidth="1"/>
    <col min="1032" max="1032" width="59.7109375" style="41" bestFit="1" customWidth="1"/>
    <col min="1033" max="1033" width="57.85546875" style="41" bestFit="1" customWidth="1"/>
    <col min="1034" max="1034" width="35.28515625" style="41" bestFit="1" customWidth="1"/>
    <col min="1035" max="1035" width="28.140625" style="41" bestFit="1" customWidth="1"/>
    <col min="1036" max="1036" width="33.140625" style="41" bestFit="1" customWidth="1"/>
    <col min="1037" max="1037" width="26" style="41" bestFit="1" customWidth="1"/>
    <col min="1038" max="1038" width="19.140625" style="41" bestFit="1" customWidth="1"/>
    <col min="1039" max="1039" width="10.42578125" style="41" customWidth="1"/>
    <col min="1040" max="1040" width="11.85546875" style="41" customWidth="1"/>
    <col min="1041" max="1041" width="14.7109375" style="41" customWidth="1"/>
    <col min="1042" max="1042" width="9" style="41" bestFit="1" customWidth="1"/>
    <col min="1043" max="1282" width="9.140625" style="41"/>
    <col min="1283" max="1283" width="4.7109375" style="41" bestFit="1" customWidth="1"/>
    <col min="1284" max="1284" width="9.7109375" style="41" bestFit="1" customWidth="1"/>
    <col min="1285" max="1285" width="10" style="41" bestFit="1" customWidth="1"/>
    <col min="1286" max="1286" width="8.85546875" style="41" bestFit="1" customWidth="1"/>
    <col min="1287" max="1287" width="22.85546875" style="41" customWidth="1"/>
    <col min="1288" max="1288" width="59.7109375" style="41" bestFit="1" customWidth="1"/>
    <col min="1289" max="1289" width="57.85546875" style="41" bestFit="1" customWidth="1"/>
    <col min="1290" max="1290" width="35.28515625" style="41" bestFit="1" customWidth="1"/>
    <col min="1291" max="1291" width="28.140625" style="41" bestFit="1" customWidth="1"/>
    <col min="1292" max="1292" width="33.140625" style="41" bestFit="1" customWidth="1"/>
    <col min="1293" max="1293" width="26" style="41" bestFit="1" customWidth="1"/>
    <col min="1294" max="1294" width="19.140625" style="41" bestFit="1" customWidth="1"/>
    <col min="1295" max="1295" width="10.42578125" style="41" customWidth="1"/>
    <col min="1296" max="1296" width="11.85546875" style="41" customWidth="1"/>
    <col min="1297" max="1297" width="14.7109375" style="41" customWidth="1"/>
    <col min="1298" max="1298" width="9" style="41" bestFit="1" customWidth="1"/>
    <col min="1299" max="1538" width="9.140625" style="41"/>
    <col min="1539" max="1539" width="4.7109375" style="41" bestFit="1" customWidth="1"/>
    <col min="1540" max="1540" width="9.7109375" style="41" bestFit="1" customWidth="1"/>
    <col min="1541" max="1541" width="10" style="41" bestFit="1" customWidth="1"/>
    <col min="1542" max="1542" width="8.85546875" style="41" bestFit="1" customWidth="1"/>
    <col min="1543" max="1543" width="22.85546875" style="41" customWidth="1"/>
    <col min="1544" max="1544" width="59.7109375" style="41" bestFit="1" customWidth="1"/>
    <col min="1545" max="1545" width="57.85546875" style="41" bestFit="1" customWidth="1"/>
    <col min="1546" max="1546" width="35.28515625" style="41" bestFit="1" customWidth="1"/>
    <col min="1547" max="1547" width="28.140625" style="41" bestFit="1" customWidth="1"/>
    <col min="1548" max="1548" width="33.140625" style="41" bestFit="1" customWidth="1"/>
    <col min="1549" max="1549" width="26" style="41" bestFit="1" customWidth="1"/>
    <col min="1550" max="1550" width="19.140625" style="41" bestFit="1" customWidth="1"/>
    <col min="1551" max="1551" width="10.42578125" style="41" customWidth="1"/>
    <col min="1552" max="1552" width="11.85546875" style="41" customWidth="1"/>
    <col min="1553" max="1553" width="14.7109375" style="41" customWidth="1"/>
    <col min="1554" max="1554" width="9" style="41" bestFit="1" customWidth="1"/>
    <col min="1555" max="1794" width="9.140625" style="41"/>
    <col min="1795" max="1795" width="4.7109375" style="41" bestFit="1" customWidth="1"/>
    <col min="1796" max="1796" width="9.7109375" style="41" bestFit="1" customWidth="1"/>
    <col min="1797" max="1797" width="10" style="41" bestFit="1" customWidth="1"/>
    <col min="1798" max="1798" width="8.85546875" style="41" bestFit="1" customWidth="1"/>
    <col min="1799" max="1799" width="22.85546875" style="41" customWidth="1"/>
    <col min="1800" max="1800" width="59.7109375" style="41" bestFit="1" customWidth="1"/>
    <col min="1801" max="1801" width="57.85546875" style="41" bestFit="1" customWidth="1"/>
    <col min="1802" max="1802" width="35.28515625" style="41" bestFit="1" customWidth="1"/>
    <col min="1803" max="1803" width="28.140625" style="41" bestFit="1" customWidth="1"/>
    <col min="1804" max="1804" width="33.140625" style="41" bestFit="1" customWidth="1"/>
    <col min="1805" max="1805" width="26" style="41" bestFit="1" customWidth="1"/>
    <col min="1806" max="1806" width="19.140625" style="41" bestFit="1" customWidth="1"/>
    <col min="1807" max="1807" width="10.42578125" style="41" customWidth="1"/>
    <col min="1808" max="1808" width="11.85546875" style="41" customWidth="1"/>
    <col min="1809" max="1809" width="14.7109375" style="41" customWidth="1"/>
    <col min="1810" max="1810" width="9" style="41" bestFit="1" customWidth="1"/>
    <col min="1811" max="2050" width="9.140625" style="41"/>
    <col min="2051" max="2051" width="4.7109375" style="41" bestFit="1" customWidth="1"/>
    <col min="2052" max="2052" width="9.7109375" style="41" bestFit="1" customWidth="1"/>
    <col min="2053" max="2053" width="10" style="41" bestFit="1" customWidth="1"/>
    <col min="2054" max="2054" width="8.85546875" style="41" bestFit="1" customWidth="1"/>
    <col min="2055" max="2055" width="22.85546875" style="41" customWidth="1"/>
    <col min="2056" max="2056" width="59.7109375" style="41" bestFit="1" customWidth="1"/>
    <col min="2057" max="2057" width="57.85546875" style="41" bestFit="1" customWidth="1"/>
    <col min="2058" max="2058" width="35.28515625" style="41" bestFit="1" customWidth="1"/>
    <col min="2059" max="2059" width="28.140625" style="41" bestFit="1" customWidth="1"/>
    <col min="2060" max="2060" width="33.140625" style="41" bestFit="1" customWidth="1"/>
    <col min="2061" max="2061" width="26" style="41" bestFit="1" customWidth="1"/>
    <col min="2062" max="2062" width="19.140625" style="41" bestFit="1" customWidth="1"/>
    <col min="2063" max="2063" width="10.42578125" style="41" customWidth="1"/>
    <col min="2064" max="2064" width="11.85546875" style="41" customWidth="1"/>
    <col min="2065" max="2065" width="14.7109375" style="41" customWidth="1"/>
    <col min="2066" max="2066" width="9" style="41" bestFit="1" customWidth="1"/>
    <col min="2067" max="2306" width="9.140625" style="41"/>
    <col min="2307" max="2307" width="4.7109375" style="41" bestFit="1" customWidth="1"/>
    <col min="2308" max="2308" width="9.7109375" style="41" bestFit="1" customWidth="1"/>
    <col min="2309" max="2309" width="10" style="41" bestFit="1" customWidth="1"/>
    <col min="2310" max="2310" width="8.85546875" style="41" bestFit="1" customWidth="1"/>
    <col min="2311" max="2311" width="22.85546875" style="41" customWidth="1"/>
    <col min="2312" max="2312" width="59.7109375" style="41" bestFit="1" customWidth="1"/>
    <col min="2313" max="2313" width="57.85546875" style="41" bestFit="1" customWidth="1"/>
    <col min="2314" max="2314" width="35.28515625" style="41" bestFit="1" customWidth="1"/>
    <col min="2315" max="2315" width="28.140625" style="41" bestFit="1" customWidth="1"/>
    <col min="2316" max="2316" width="33.140625" style="41" bestFit="1" customWidth="1"/>
    <col min="2317" max="2317" width="26" style="41" bestFit="1" customWidth="1"/>
    <col min="2318" max="2318" width="19.140625" style="41" bestFit="1" customWidth="1"/>
    <col min="2319" max="2319" width="10.42578125" style="41" customWidth="1"/>
    <col min="2320" max="2320" width="11.85546875" style="41" customWidth="1"/>
    <col min="2321" max="2321" width="14.7109375" style="41" customWidth="1"/>
    <col min="2322" max="2322" width="9" style="41" bestFit="1" customWidth="1"/>
    <col min="2323" max="2562" width="9.140625" style="41"/>
    <col min="2563" max="2563" width="4.7109375" style="41" bestFit="1" customWidth="1"/>
    <col min="2564" max="2564" width="9.7109375" style="41" bestFit="1" customWidth="1"/>
    <col min="2565" max="2565" width="10" style="41" bestFit="1" customWidth="1"/>
    <col min="2566" max="2566" width="8.85546875" style="41" bestFit="1" customWidth="1"/>
    <col min="2567" max="2567" width="22.85546875" style="41" customWidth="1"/>
    <col min="2568" max="2568" width="59.7109375" style="41" bestFit="1" customWidth="1"/>
    <col min="2569" max="2569" width="57.85546875" style="41" bestFit="1" customWidth="1"/>
    <col min="2570" max="2570" width="35.28515625" style="41" bestFit="1" customWidth="1"/>
    <col min="2571" max="2571" width="28.140625" style="41" bestFit="1" customWidth="1"/>
    <col min="2572" max="2572" width="33.140625" style="41" bestFit="1" customWidth="1"/>
    <col min="2573" max="2573" width="26" style="41" bestFit="1" customWidth="1"/>
    <col min="2574" max="2574" width="19.140625" style="41" bestFit="1" customWidth="1"/>
    <col min="2575" max="2575" width="10.42578125" style="41" customWidth="1"/>
    <col min="2576" max="2576" width="11.85546875" style="41" customWidth="1"/>
    <col min="2577" max="2577" width="14.7109375" style="41" customWidth="1"/>
    <col min="2578" max="2578" width="9" style="41" bestFit="1" customWidth="1"/>
    <col min="2579" max="2818" width="9.140625" style="41"/>
    <col min="2819" max="2819" width="4.7109375" style="41" bestFit="1" customWidth="1"/>
    <col min="2820" max="2820" width="9.7109375" style="41" bestFit="1" customWidth="1"/>
    <col min="2821" max="2821" width="10" style="41" bestFit="1" customWidth="1"/>
    <col min="2822" max="2822" width="8.85546875" style="41" bestFit="1" customWidth="1"/>
    <col min="2823" max="2823" width="22.85546875" style="41" customWidth="1"/>
    <col min="2824" max="2824" width="59.7109375" style="41" bestFit="1" customWidth="1"/>
    <col min="2825" max="2825" width="57.85546875" style="41" bestFit="1" customWidth="1"/>
    <col min="2826" max="2826" width="35.28515625" style="41" bestFit="1" customWidth="1"/>
    <col min="2827" max="2827" width="28.140625" style="41" bestFit="1" customWidth="1"/>
    <col min="2828" max="2828" width="33.140625" style="41" bestFit="1" customWidth="1"/>
    <col min="2829" max="2829" width="26" style="41" bestFit="1" customWidth="1"/>
    <col min="2830" max="2830" width="19.140625" style="41" bestFit="1" customWidth="1"/>
    <col min="2831" max="2831" width="10.42578125" style="41" customWidth="1"/>
    <col min="2832" max="2832" width="11.85546875" style="41" customWidth="1"/>
    <col min="2833" max="2833" width="14.7109375" style="41" customWidth="1"/>
    <col min="2834" max="2834" width="9" style="41" bestFit="1" customWidth="1"/>
    <col min="2835" max="3074" width="9.140625" style="41"/>
    <col min="3075" max="3075" width="4.7109375" style="41" bestFit="1" customWidth="1"/>
    <col min="3076" max="3076" width="9.7109375" style="41" bestFit="1" customWidth="1"/>
    <col min="3077" max="3077" width="10" style="41" bestFit="1" customWidth="1"/>
    <col min="3078" max="3078" width="8.85546875" style="41" bestFit="1" customWidth="1"/>
    <col min="3079" max="3079" width="22.85546875" style="41" customWidth="1"/>
    <col min="3080" max="3080" width="59.7109375" style="41" bestFit="1" customWidth="1"/>
    <col min="3081" max="3081" width="57.85546875" style="41" bestFit="1" customWidth="1"/>
    <col min="3082" max="3082" width="35.28515625" style="41" bestFit="1" customWidth="1"/>
    <col min="3083" max="3083" width="28.140625" style="41" bestFit="1" customWidth="1"/>
    <col min="3084" max="3084" width="33.140625" style="41" bestFit="1" customWidth="1"/>
    <col min="3085" max="3085" width="26" style="41" bestFit="1" customWidth="1"/>
    <col min="3086" max="3086" width="19.140625" style="41" bestFit="1" customWidth="1"/>
    <col min="3087" max="3087" width="10.42578125" style="41" customWidth="1"/>
    <col min="3088" max="3088" width="11.85546875" style="41" customWidth="1"/>
    <col min="3089" max="3089" width="14.7109375" style="41" customWidth="1"/>
    <col min="3090" max="3090" width="9" style="41" bestFit="1" customWidth="1"/>
    <col min="3091" max="3330" width="9.140625" style="41"/>
    <col min="3331" max="3331" width="4.7109375" style="41" bestFit="1" customWidth="1"/>
    <col min="3332" max="3332" width="9.7109375" style="41" bestFit="1" customWidth="1"/>
    <col min="3333" max="3333" width="10" style="41" bestFit="1" customWidth="1"/>
    <col min="3334" max="3334" width="8.85546875" style="41" bestFit="1" customWidth="1"/>
    <col min="3335" max="3335" width="22.85546875" style="41" customWidth="1"/>
    <col min="3336" max="3336" width="59.7109375" style="41" bestFit="1" customWidth="1"/>
    <col min="3337" max="3337" width="57.85546875" style="41" bestFit="1" customWidth="1"/>
    <col min="3338" max="3338" width="35.28515625" style="41" bestFit="1" customWidth="1"/>
    <col min="3339" max="3339" width="28.140625" style="41" bestFit="1" customWidth="1"/>
    <col min="3340" max="3340" width="33.140625" style="41" bestFit="1" customWidth="1"/>
    <col min="3341" max="3341" width="26" style="41" bestFit="1" customWidth="1"/>
    <col min="3342" max="3342" width="19.140625" style="41" bestFit="1" customWidth="1"/>
    <col min="3343" max="3343" width="10.42578125" style="41" customWidth="1"/>
    <col min="3344" max="3344" width="11.85546875" style="41" customWidth="1"/>
    <col min="3345" max="3345" width="14.7109375" style="41" customWidth="1"/>
    <col min="3346" max="3346" width="9" style="41" bestFit="1" customWidth="1"/>
    <col min="3347" max="3586" width="9.140625" style="41"/>
    <col min="3587" max="3587" width="4.7109375" style="41" bestFit="1" customWidth="1"/>
    <col min="3588" max="3588" width="9.7109375" style="41" bestFit="1" customWidth="1"/>
    <col min="3589" max="3589" width="10" style="41" bestFit="1" customWidth="1"/>
    <col min="3590" max="3590" width="8.85546875" style="41" bestFit="1" customWidth="1"/>
    <col min="3591" max="3591" width="22.85546875" style="41" customWidth="1"/>
    <col min="3592" max="3592" width="59.7109375" style="41" bestFit="1" customWidth="1"/>
    <col min="3593" max="3593" width="57.85546875" style="41" bestFit="1" customWidth="1"/>
    <col min="3594" max="3594" width="35.28515625" style="41" bestFit="1" customWidth="1"/>
    <col min="3595" max="3595" width="28.140625" style="41" bestFit="1" customWidth="1"/>
    <col min="3596" max="3596" width="33.140625" style="41" bestFit="1" customWidth="1"/>
    <col min="3597" max="3597" width="26" style="41" bestFit="1" customWidth="1"/>
    <col min="3598" max="3598" width="19.140625" style="41" bestFit="1" customWidth="1"/>
    <col min="3599" max="3599" width="10.42578125" style="41" customWidth="1"/>
    <col min="3600" max="3600" width="11.85546875" style="41" customWidth="1"/>
    <col min="3601" max="3601" width="14.7109375" style="41" customWidth="1"/>
    <col min="3602" max="3602" width="9" style="41" bestFit="1" customWidth="1"/>
    <col min="3603" max="3842" width="9.140625" style="41"/>
    <col min="3843" max="3843" width="4.7109375" style="41" bestFit="1" customWidth="1"/>
    <col min="3844" max="3844" width="9.7109375" style="41" bestFit="1" customWidth="1"/>
    <col min="3845" max="3845" width="10" style="41" bestFit="1" customWidth="1"/>
    <col min="3846" max="3846" width="8.85546875" style="41" bestFit="1" customWidth="1"/>
    <col min="3847" max="3847" width="22.85546875" style="41" customWidth="1"/>
    <col min="3848" max="3848" width="59.7109375" style="41" bestFit="1" customWidth="1"/>
    <col min="3849" max="3849" width="57.85546875" style="41" bestFit="1" customWidth="1"/>
    <col min="3850" max="3850" width="35.28515625" style="41" bestFit="1" customWidth="1"/>
    <col min="3851" max="3851" width="28.140625" style="41" bestFit="1" customWidth="1"/>
    <col min="3852" max="3852" width="33.140625" style="41" bestFit="1" customWidth="1"/>
    <col min="3853" max="3853" width="26" style="41" bestFit="1" customWidth="1"/>
    <col min="3854" max="3854" width="19.140625" style="41" bestFit="1" customWidth="1"/>
    <col min="3855" max="3855" width="10.42578125" style="41" customWidth="1"/>
    <col min="3856" max="3856" width="11.85546875" style="41" customWidth="1"/>
    <col min="3857" max="3857" width="14.7109375" style="41" customWidth="1"/>
    <col min="3858" max="3858" width="9" style="41" bestFit="1" customWidth="1"/>
    <col min="3859" max="4098" width="9.140625" style="41"/>
    <col min="4099" max="4099" width="4.7109375" style="41" bestFit="1" customWidth="1"/>
    <col min="4100" max="4100" width="9.7109375" style="41" bestFit="1" customWidth="1"/>
    <col min="4101" max="4101" width="10" style="41" bestFit="1" customWidth="1"/>
    <col min="4102" max="4102" width="8.85546875" style="41" bestFit="1" customWidth="1"/>
    <col min="4103" max="4103" width="22.85546875" style="41" customWidth="1"/>
    <col min="4104" max="4104" width="59.7109375" style="41" bestFit="1" customWidth="1"/>
    <col min="4105" max="4105" width="57.85546875" style="41" bestFit="1" customWidth="1"/>
    <col min="4106" max="4106" width="35.28515625" style="41" bestFit="1" customWidth="1"/>
    <col min="4107" max="4107" width="28.140625" style="41" bestFit="1" customWidth="1"/>
    <col min="4108" max="4108" width="33.140625" style="41" bestFit="1" customWidth="1"/>
    <col min="4109" max="4109" width="26" style="41" bestFit="1" customWidth="1"/>
    <col min="4110" max="4110" width="19.140625" style="41" bestFit="1" customWidth="1"/>
    <col min="4111" max="4111" width="10.42578125" style="41" customWidth="1"/>
    <col min="4112" max="4112" width="11.85546875" style="41" customWidth="1"/>
    <col min="4113" max="4113" width="14.7109375" style="41" customWidth="1"/>
    <col min="4114" max="4114" width="9" style="41" bestFit="1" customWidth="1"/>
    <col min="4115" max="4354" width="9.140625" style="41"/>
    <col min="4355" max="4355" width="4.7109375" style="41" bestFit="1" customWidth="1"/>
    <col min="4356" max="4356" width="9.7109375" style="41" bestFit="1" customWidth="1"/>
    <col min="4357" max="4357" width="10" style="41" bestFit="1" customWidth="1"/>
    <col min="4358" max="4358" width="8.85546875" style="41" bestFit="1" customWidth="1"/>
    <col min="4359" max="4359" width="22.85546875" style="41" customWidth="1"/>
    <col min="4360" max="4360" width="59.7109375" style="41" bestFit="1" customWidth="1"/>
    <col min="4361" max="4361" width="57.85546875" style="41" bestFit="1" customWidth="1"/>
    <col min="4362" max="4362" width="35.28515625" style="41" bestFit="1" customWidth="1"/>
    <col min="4363" max="4363" width="28.140625" style="41" bestFit="1" customWidth="1"/>
    <col min="4364" max="4364" width="33.140625" style="41" bestFit="1" customWidth="1"/>
    <col min="4365" max="4365" width="26" style="41" bestFit="1" customWidth="1"/>
    <col min="4366" max="4366" width="19.140625" style="41" bestFit="1" customWidth="1"/>
    <col min="4367" max="4367" width="10.42578125" style="41" customWidth="1"/>
    <col min="4368" max="4368" width="11.85546875" style="41" customWidth="1"/>
    <col min="4369" max="4369" width="14.7109375" style="41" customWidth="1"/>
    <col min="4370" max="4370" width="9" style="41" bestFit="1" customWidth="1"/>
    <col min="4371" max="4610" width="9.140625" style="41"/>
    <col min="4611" max="4611" width="4.7109375" style="41" bestFit="1" customWidth="1"/>
    <col min="4612" max="4612" width="9.7109375" style="41" bestFit="1" customWidth="1"/>
    <col min="4613" max="4613" width="10" style="41" bestFit="1" customWidth="1"/>
    <col min="4614" max="4614" width="8.85546875" style="41" bestFit="1" customWidth="1"/>
    <col min="4615" max="4615" width="22.85546875" style="41" customWidth="1"/>
    <col min="4616" max="4616" width="59.7109375" style="41" bestFit="1" customWidth="1"/>
    <col min="4617" max="4617" width="57.85546875" style="41" bestFit="1" customWidth="1"/>
    <col min="4618" max="4618" width="35.28515625" style="41" bestFit="1" customWidth="1"/>
    <col min="4619" max="4619" width="28.140625" style="41" bestFit="1" customWidth="1"/>
    <col min="4620" max="4620" width="33.140625" style="41" bestFit="1" customWidth="1"/>
    <col min="4621" max="4621" width="26" style="41" bestFit="1" customWidth="1"/>
    <col min="4622" max="4622" width="19.140625" style="41" bestFit="1" customWidth="1"/>
    <col min="4623" max="4623" width="10.42578125" style="41" customWidth="1"/>
    <col min="4624" max="4624" width="11.85546875" style="41" customWidth="1"/>
    <col min="4625" max="4625" width="14.7109375" style="41" customWidth="1"/>
    <col min="4626" max="4626" width="9" style="41" bestFit="1" customWidth="1"/>
    <col min="4627" max="4866" width="9.140625" style="41"/>
    <col min="4867" max="4867" width="4.7109375" style="41" bestFit="1" customWidth="1"/>
    <col min="4868" max="4868" width="9.7109375" style="41" bestFit="1" customWidth="1"/>
    <col min="4869" max="4869" width="10" style="41" bestFit="1" customWidth="1"/>
    <col min="4870" max="4870" width="8.85546875" style="41" bestFit="1" customWidth="1"/>
    <col min="4871" max="4871" width="22.85546875" style="41" customWidth="1"/>
    <col min="4872" max="4872" width="59.7109375" style="41" bestFit="1" customWidth="1"/>
    <col min="4873" max="4873" width="57.85546875" style="41" bestFit="1" customWidth="1"/>
    <col min="4874" max="4874" width="35.28515625" style="41" bestFit="1" customWidth="1"/>
    <col min="4875" max="4875" width="28.140625" style="41" bestFit="1" customWidth="1"/>
    <col min="4876" max="4876" width="33.140625" style="41" bestFit="1" customWidth="1"/>
    <col min="4877" max="4877" width="26" style="41" bestFit="1" customWidth="1"/>
    <col min="4878" max="4878" width="19.140625" style="41" bestFit="1" customWidth="1"/>
    <col min="4879" max="4879" width="10.42578125" style="41" customWidth="1"/>
    <col min="4880" max="4880" width="11.85546875" style="41" customWidth="1"/>
    <col min="4881" max="4881" width="14.7109375" style="41" customWidth="1"/>
    <col min="4882" max="4882" width="9" style="41" bestFit="1" customWidth="1"/>
    <col min="4883" max="5122" width="9.140625" style="41"/>
    <col min="5123" max="5123" width="4.7109375" style="41" bestFit="1" customWidth="1"/>
    <col min="5124" max="5124" width="9.7109375" style="41" bestFit="1" customWidth="1"/>
    <col min="5125" max="5125" width="10" style="41" bestFit="1" customWidth="1"/>
    <col min="5126" max="5126" width="8.85546875" style="41" bestFit="1" customWidth="1"/>
    <col min="5127" max="5127" width="22.85546875" style="41" customWidth="1"/>
    <col min="5128" max="5128" width="59.7109375" style="41" bestFit="1" customWidth="1"/>
    <col min="5129" max="5129" width="57.85546875" style="41" bestFit="1" customWidth="1"/>
    <col min="5130" max="5130" width="35.28515625" style="41" bestFit="1" customWidth="1"/>
    <col min="5131" max="5131" width="28.140625" style="41" bestFit="1" customWidth="1"/>
    <col min="5132" max="5132" width="33.140625" style="41" bestFit="1" customWidth="1"/>
    <col min="5133" max="5133" width="26" style="41" bestFit="1" customWidth="1"/>
    <col min="5134" max="5134" width="19.140625" style="41" bestFit="1" customWidth="1"/>
    <col min="5135" max="5135" width="10.42578125" style="41" customWidth="1"/>
    <col min="5136" max="5136" width="11.85546875" style="41" customWidth="1"/>
    <col min="5137" max="5137" width="14.7109375" style="41" customWidth="1"/>
    <col min="5138" max="5138" width="9" style="41" bestFit="1" customWidth="1"/>
    <col min="5139" max="5378" width="9.140625" style="41"/>
    <col min="5379" max="5379" width="4.7109375" style="41" bestFit="1" customWidth="1"/>
    <col min="5380" max="5380" width="9.7109375" style="41" bestFit="1" customWidth="1"/>
    <col min="5381" max="5381" width="10" style="41" bestFit="1" customWidth="1"/>
    <col min="5382" max="5382" width="8.85546875" style="41" bestFit="1" customWidth="1"/>
    <col min="5383" max="5383" width="22.85546875" style="41" customWidth="1"/>
    <col min="5384" max="5384" width="59.7109375" style="41" bestFit="1" customWidth="1"/>
    <col min="5385" max="5385" width="57.85546875" style="41" bestFit="1" customWidth="1"/>
    <col min="5386" max="5386" width="35.28515625" style="41" bestFit="1" customWidth="1"/>
    <col min="5387" max="5387" width="28.140625" style="41" bestFit="1" customWidth="1"/>
    <col min="5388" max="5388" width="33.140625" style="41" bestFit="1" customWidth="1"/>
    <col min="5389" max="5389" width="26" style="41" bestFit="1" customWidth="1"/>
    <col min="5390" max="5390" width="19.140625" style="41" bestFit="1" customWidth="1"/>
    <col min="5391" max="5391" width="10.42578125" style="41" customWidth="1"/>
    <col min="5392" max="5392" width="11.85546875" style="41" customWidth="1"/>
    <col min="5393" max="5393" width="14.7109375" style="41" customWidth="1"/>
    <col min="5394" max="5394" width="9" style="41" bestFit="1" customWidth="1"/>
    <col min="5395" max="5634" width="9.140625" style="41"/>
    <col min="5635" max="5635" width="4.7109375" style="41" bestFit="1" customWidth="1"/>
    <col min="5636" max="5636" width="9.7109375" style="41" bestFit="1" customWidth="1"/>
    <col min="5637" max="5637" width="10" style="41" bestFit="1" customWidth="1"/>
    <col min="5638" max="5638" width="8.85546875" style="41" bestFit="1" customWidth="1"/>
    <col min="5639" max="5639" width="22.85546875" style="41" customWidth="1"/>
    <col min="5640" max="5640" width="59.7109375" style="41" bestFit="1" customWidth="1"/>
    <col min="5641" max="5641" width="57.85546875" style="41" bestFit="1" customWidth="1"/>
    <col min="5642" max="5642" width="35.28515625" style="41" bestFit="1" customWidth="1"/>
    <col min="5643" max="5643" width="28.140625" style="41" bestFit="1" customWidth="1"/>
    <col min="5644" max="5644" width="33.140625" style="41" bestFit="1" customWidth="1"/>
    <col min="5645" max="5645" width="26" style="41" bestFit="1" customWidth="1"/>
    <col min="5646" max="5646" width="19.140625" style="41" bestFit="1" customWidth="1"/>
    <col min="5647" max="5647" width="10.42578125" style="41" customWidth="1"/>
    <col min="5648" max="5648" width="11.85546875" style="41" customWidth="1"/>
    <col min="5649" max="5649" width="14.7109375" style="41" customWidth="1"/>
    <col min="5650" max="5650" width="9" style="41" bestFit="1" customWidth="1"/>
    <col min="5651" max="5890" width="9.140625" style="41"/>
    <col min="5891" max="5891" width="4.7109375" style="41" bestFit="1" customWidth="1"/>
    <col min="5892" max="5892" width="9.7109375" style="41" bestFit="1" customWidth="1"/>
    <col min="5893" max="5893" width="10" style="41" bestFit="1" customWidth="1"/>
    <col min="5894" max="5894" width="8.85546875" style="41" bestFit="1" customWidth="1"/>
    <col min="5895" max="5895" width="22.85546875" style="41" customWidth="1"/>
    <col min="5896" max="5896" width="59.7109375" style="41" bestFit="1" customWidth="1"/>
    <col min="5897" max="5897" width="57.85546875" style="41" bestFit="1" customWidth="1"/>
    <col min="5898" max="5898" width="35.28515625" style="41" bestFit="1" customWidth="1"/>
    <col min="5899" max="5899" width="28.140625" style="41" bestFit="1" customWidth="1"/>
    <col min="5900" max="5900" width="33.140625" style="41" bestFit="1" customWidth="1"/>
    <col min="5901" max="5901" width="26" style="41" bestFit="1" customWidth="1"/>
    <col min="5902" max="5902" width="19.140625" style="41" bestFit="1" customWidth="1"/>
    <col min="5903" max="5903" width="10.42578125" style="41" customWidth="1"/>
    <col min="5904" max="5904" width="11.85546875" style="41" customWidth="1"/>
    <col min="5905" max="5905" width="14.7109375" style="41" customWidth="1"/>
    <col min="5906" max="5906" width="9" style="41" bestFit="1" customWidth="1"/>
    <col min="5907" max="6146" width="9.140625" style="41"/>
    <col min="6147" max="6147" width="4.7109375" style="41" bestFit="1" customWidth="1"/>
    <col min="6148" max="6148" width="9.7109375" style="41" bestFit="1" customWidth="1"/>
    <col min="6149" max="6149" width="10" style="41" bestFit="1" customWidth="1"/>
    <col min="6150" max="6150" width="8.85546875" style="41" bestFit="1" customWidth="1"/>
    <col min="6151" max="6151" width="22.85546875" style="41" customWidth="1"/>
    <col min="6152" max="6152" width="59.7109375" style="41" bestFit="1" customWidth="1"/>
    <col min="6153" max="6153" width="57.85546875" style="41" bestFit="1" customWidth="1"/>
    <col min="6154" max="6154" width="35.28515625" style="41" bestFit="1" customWidth="1"/>
    <col min="6155" max="6155" width="28.140625" style="41" bestFit="1" customWidth="1"/>
    <col min="6156" max="6156" width="33.140625" style="41" bestFit="1" customWidth="1"/>
    <col min="6157" max="6157" width="26" style="41" bestFit="1" customWidth="1"/>
    <col min="6158" max="6158" width="19.140625" style="41" bestFit="1" customWidth="1"/>
    <col min="6159" max="6159" width="10.42578125" style="41" customWidth="1"/>
    <col min="6160" max="6160" width="11.85546875" style="41" customWidth="1"/>
    <col min="6161" max="6161" width="14.7109375" style="41" customWidth="1"/>
    <col min="6162" max="6162" width="9" style="41" bestFit="1" customWidth="1"/>
    <col min="6163" max="6402" width="9.140625" style="41"/>
    <col min="6403" max="6403" width="4.7109375" style="41" bestFit="1" customWidth="1"/>
    <col min="6404" max="6404" width="9.7109375" style="41" bestFit="1" customWidth="1"/>
    <col min="6405" max="6405" width="10" style="41" bestFit="1" customWidth="1"/>
    <col min="6406" max="6406" width="8.85546875" style="41" bestFit="1" customWidth="1"/>
    <col min="6407" max="6407" width="22.85546875" style="41" customWidth="1"/>
    <col min="6408" max="6408" width="59.7109375" style="41" bestFit="1" customWidth="1"/>
    <col min="6409" max="6409" width="57.85546875" style="41" bestFit="1" customWidth="1"/>
    <col min="6410" max="6410" width="35.28515625" style="41" bestFit="1" customWidth="1"/>
    <col min="6411" max="6411" width="28.140625" style="41" bestFit="1" customWidth="1"/>
    <col min="6412" max="6412" width="33.140625" style="41" bestFit="1" customWidth="1"/>
    <col min="6413" max="6413" width="26" style="41" bestFit="1" customWidth="1"/>
    <col min="6414" max="6414" width="19.140625" style="41" bestFit="1" customWidth="1"/>
    <col min="6415" max="6415" width="10.42578125" style="41" customWidth="1"/>
    <col min="6416" max="6416" width="11.85546875" style="41" customWidth="1"/>
    <col min="6417" max="6417" width="14.7109375" style="41" customWidth="1"/>
    <col min="6418" max="6418" width="9" style="41" bestFit="1" customWidth="1"/>
    <col min="6419" max="6658" width="9.140625" style="41"/>
    <col min="6659" max="6659" width="4.7109375" style="41" bestFit="1" customWidth="1"/>
    <col min="6660" max="6660" width="9.7109375" style="41" bestFit="1" customWidth="1"/>
    <col min="6661" max="6661" width="10" style="41" bestFit="1" customWidth="1"/>
    <col min="6662" max="6662" width="8.85546875" style="41" bestFit="1" customWidth="1"/>
    <col min="6663" max="6663" width="22.85546875" style="41" customWidth="1"/>
    <col min="6664" max="6664" width="59.7109375" style="41" bestFit="1" customWidth="1"/>
    <col min="6665" max="6665" width="57.85546875" style="41" bestFit="1" customWidth="1"/>
    <col min="6666" max="6666" width="35.28515625" style="41" bestFit="1" customWidth="1"/>
    <col min="6667" max="6667" width="28.140625" style="41" bestFit="1" customWidth="1"/>
    <col min="6668" max="6668" width="33.140625" style="41" bestFit="1" customWidth="1"/>
    <col min="6669" max="6669" width="26" style="41" bestFit="1" customWidth="1"/>
    <col min="6670" max="6670" width="19.140625" style="41" bestFit="1" customWidth="1"/>
    <col min="6671" max="6671" width="10.42578125" style="41" customWidth="1"/>
    <col min="6672" max="6672" width="11.85546875" style="41" customWidth="1"/>
    <col min="6673" max="6673" width="14.7109375" style="41" customWidth="1"/>
    <col min="6674" max="6674" width="9" style="41" bestFit="1" customWidth="1"/>
    <col min="6675" max="6914" width="9.140625" style="41"/>
    <col min="6915" max="6915" width="4.7109375" style="41" bestFit="1" customWidth="1"/>
    <col min="6916" max="6916" width="9.7109375" style="41" bestFit="1" customWidth="1"/>
    <col min="6917" max="6917" width="10" style="41" bestFit="1" customWidth="1"/>
    <col min="6918" max="6918" width="8.85546875" style="41" bestFit="1" customWidth="1"/>
    <col min="6919" max="6919" width="22.85546875" style="41" customWidth="1"/>
    <col min="6920" max="6920" width="59.7109375" style="41" bestFit="1" customWidth="1"/>
    <col min="6921" max="6921" width="57.85546875" style="41" bestFit="1" customWidth="1"/>
    <col min="6922" max="6922" width="35.28515625" style="41" bestFit="1" customWidth="1"/>
    <col min="6923" max="6923" width="28.140625" style="41" bestFit="1" customWidth="1"/>
    <col min="6924" max="6924" width="33.140625" style="41" bestFit="1" customWidth="1"/>
    <col min="6925" max="6925" width="26" style="41" bestFit="1" customWidth="1"/>
    <col min="6926" max="6926" width="19.140625" style="41" bestFit="1" customWidth="1"/>
    <col min="6927" max="6927" width="10.42578125" style="41" customWidth="1"/>
    <col min="6928" max="6928" width="11.85546875" style="41" customWidth="1"/>
    <col min="6929" max="6929" width="14.7109375" style="41" customWidth="1"/>
    <col min="6930" max="6930" width="9" style="41" bestFit="1" customWidth="1"/>
    <col min="6931" max="7170" width="9.140625" style="41"/>
    <col min="7171" max="7171" width="4.7109375" style="41" bestFit="1" customWidth="1"/>
    <col min="7172" max="7172" width="9.7109375" style="41" bestFit="1" customWidth="1"/>
    <col min="7173" max="7173" width="10" style="41" bestFit="1" customWidth="1"/>
    <col min="7174" max="7174" width="8.85546875" style="41" bestFit="1" customWidth="1"/>
    <col min="7175" max="7175" width="22.85546875" style="41" customWidth="1"/>
    <col min="7176" max="7176" width="59.7109375" style="41" bestFit="1" customWidth="1"/>
    <col min="7177" max="7177" width="57.85546875" style="41" bestFit="1" customWidth="1"/>
    <col min="7178" max="7178" width="35.28515625" style="41" bestFit="1" customWidth="1"/>
    <col min="7179" max="7179" width="28.140625" style="41" bestFit="1" customWidth="1"/>
    <col min="7180" max="7180" width="33.140625" style="41" bestFit="1" customWidth="1"/>
    <col min="7181" max="7181" width="26" style="41" bestFit="1" customWidth="1"/>
    <col min="7182" max="7182" width="19.140625" style="41" bestFit="1" customWidth="1"/>
    <col min="7183" max="7183" width="10.42578125" style="41" customWidth="1"/>
    <col min="7184" max="7184" width="11.85546875" style="41" customWidth="1"/>
    <col min="7185" max="7185" width="14.7109375" style="41" customWidth="1"/>
    <col min="7186" max="7186" width="9" style="41" bestFit="1" customWidth="1"/>
    <col min="7187" max="7426" width="9.140625" style="41"/>
    <col min="7427" max="7427" width="4.7109375" style="41" bestFit="1" customWidth="1"/>
    <col min="7428" max="7428" width="9.7109375" style="41" bestFit="1" customWidth="1"/>
    <col min="7429" max="7429" width="10" style="41" bestFit="1" customWidth="1"/>
    <col min="7430" max="7430" width="8.85546875" style="41" bestFit="1" customWidth="1"/>
    <col min="7431" max="7431" width="22.85546875" style="41" customWidth="1"/>
    <col min="7432" max="7432" width="59.7109375" style="41" bestFit="1" customWidth="1"/>
    <col min="7433" max="7433" width="57.85546875" style="41" bestFit="1" customWidth="1"/>
    <col min="7434" max="7434" width="35.28515625" style="41" bestFit="1" customWidth="1"/>
    <col min="7435" max="7435" width="28.140625" style="41" bestFit="1" customWidth="1"/>
    <col min="7436" max="7436" width="33.140625" style="41" bestFit="1" customWidth="1"/>
    <col min="7437" max="7437" width="26" style="41" bestFit="1" customWidth="1"/>
    <col min="7438" max="7438" width="19.140625" style="41" bestFit="1" customWidth="1"/>
    <col min="7439" max="7439" width="10.42578125" style="41" customWidth="1"/>
    <col min="7440" max="7440" width="11.85546875" style="41" customWidth="1"/>
    <col min="7441" max="7441" width="14.7109375" style="41" customWidth="1"/>
    <col min="7442" max="7442" width="9" style="41" bestFit="1" customWidth="1"/>
    <col min="7443" max="7682" width="9.140625" style="41"/>
    <col min="7683" max="7683" width="4.7109375" style="41" bestFit="1" customWidth="1"/>
    <col min="7684" max="7684" width="9.7109375" style="41" bestFit="1" customWidth="1"/>
    <col min="7685" max="7685" width="10" style="41" bestFit="1" customWidth="1"/>
    <col min="7686" max="7686" width="8.85546875" style="41" bestFit="1" customWidth="1"/>
    <col min="7687" max="7687" width="22.85546875" style="41" customWidth="1"/>
    <col min="7688" max="7688" width="59.7109375" style="41" bestFit="1" customWidth="1"/>
    <col min="7689" max="7689" width="57.85546875" style="41" bestFit="1" customWidth="1"/>
    <col min="7690" max="7690" width="35.28515625" style="41" bestFit="1" customWidth="1"/>
    <col min="7691" max="7691" width="28.140625" style="41" bestFit="1" customWidth="1"/>
    <col min="7692" max="7692" width="33.140625" style="41" bestFit="1" customWidth="1"/>
    <col min="7693" max="7693" width="26" style="41" bestFit="1" customWidth="1"/>
    <col min="7694" max="7694" width="19.140625" style="41" bestFit="1" customWidth="1"/>
    <col min="7695" max="7695" width="10.42578125" style="41" customWidth="1"/>
    <col min="7696" max="7696" width="11.85546875" style="41" customWidth="1"/>
    <col min="7697" max="7697" width="14.7109375" style="41" customWidth="1"/>
    <col min="7698" max="7698" width="9" style="41" bestFit="1" customWidth="1"/>
    <col min="7699" max="7938" width="9.140625" style="41"/>
    <col min="7939" max="7939" width="4.7109375" style="41" bestFit="1" customWidth="1"/>
    <col min="7940" max="7940" width="9.7109375" style="41" bestFit="1" customWidth="1"/>
    <col min="7941" max="7941" width="10" style="41" bestFit="1" customWidth="1"/>
    <col min="7942" max="7942" width="8.85546875" style="41" bestFit="1" customWidth="1"/>
    <col min="7943" max="7943" width="22.85546875" style="41" customWidth="1"/>
    <col min="7944" max="7944" width="59.7109375" style="41" bestFit="1" customWidth="1"/>
    <col min="7945" max="7945" width="57.85546875" style="41" bestFit="1" customWidth="1"/>
    <col min="7946" max="7946" width="35.28515625" style="41" bestFit="1" customWidth="1"/>
    <col min="7947" max="7947" width="28.140625" style="41" bestFit="1" customWidth="1"/>
    <col min="7948" max="7948" width="33.140625" style="41" bestFit="1" customWidth="1"/>
    <col min="7949" max="7949" width="26" style="41" bestFit="1" customWidth="1"/>
    <col min="7950" max="7950" width="19.140625" style="41" bestFit="1" customWidth="1"/>
    <col min="7951" max="7951" width="10.42578125" style="41" customWidth="1"/>
    <col min="7952" max="7952" width="11.85546875" style="41" customWidth="1"/>
    <col min="7953" max="7953" width="14.7109375" style="41" customWidth="1"/>
    <col min="7954" max="7954" width="9" style="41" bestFit="1" customWidth="1"/>
    <col min="7955" max="8194" width="9.140625" style="41"/>
    <col min="8195" max="8195" width="4.7109375" style="41" bestFit="1" customWidth="1"/>
    <col min="8196" max="8196" width="9.7109375" style="41" bestFit="1" customWidth="1"/>
    <col min="8197" max="8197" width="10" style="41" bestFit="1" customWidth="1"/>
    <col min="8198" max="8198" width="8.85546875" style="41" bestFit="1" customWidth="1"/>
    <col min="8199" max="8199" width="22.85546875" style="41" customWidth="1"/>
    <col min="8200" max="8200" width="59.7109375" style="41" bestFit="1" customWidth="1"/>
    <col min="8201" max="8201" width="57.85546875" style="41" bestFit="1" customWidth="1"/>
    <col min="8202" max="8202" width="35.28515625" style="41" bestFit="1" customWidth="1"/>
    <col min="8203" max="8203" width="28.140625" style="41" bestFit="1" customWidth="1"/>
    <col min="8204" max="8204" width="33.140625" style="41" bestFit="1" customWidth="1"/>
    <col min="8205" max="8205" width="26" style="41" bestFit="1" customWidth="1"/>
    <col min="8206" max="8206" width="19.140625" style="41" bestFit="1" customWidth="1"/>
    <col min="8207" max="8207" width="10.42578125" style="41" customWidth="1"/>
    <col min="8208" max="8208" width="11.85546875" style="41" customWidth="1"/>
    <col min="8209" max="8209" width="14.7109375" style="41" customWidth="1"/>
    <col min="8210" max="8210" width="9" style="41" bestFit="1" customWidth="1"/>
    <col min="8211" max="8450" width="9.140625" style="41"/>
    <col min="8451" max="8451" width="4.7109375" style="41" bestFit="1" customWidth="1"/>
    <col min="8452" max="8452" width="9.7109375" style="41" bestFit="1" customWidth="1"/>
    <col min="8453" max="8453" width="10" style="41" bestFit="1" customWidth="1"/>
    <col min="8454" max="8454" width="8.85546875" style="41" bestFit="1" customWidth="1"/>
    <col min="8455" max="8455" width="22.85546875" style="41" customWidth="1"/>
    <col min="8456" max="8456" width="59.7109375" style="41" bestFit="1" customWidth="1"/>
    <col min="8457" max="8457" width="57.85546875" style="41" bestFit="1" customWidth="1"/>
    <col min="8458" max="8458" width="35.28515625" style="41" bestFit="1" customWidth="1"/>
    <col min="8459" max="8459" width="28.140625" style="41" bestFit="1" customWidth="1"/>
    <col min="8460" max="8460" width="33.140625" style="41" bestFit="1" customWidth="1"/>
    <col min="8461" max="8461" width="26" style="41" bestFit="1" customWidth="1"/>
    <col min="8462" max="8462" width="19.140625" style="41" bestFit="1" customWidth="1"/>
    <col min="8463" max="8463" width="10.42578125" style="41" customWidth="1"/>
    <col min="8464" max="8464" width="11.85546875" style="41" customWidth="1"/>
    <col min="8465" max="8465" width="14.7109375" style="41" customWidth="1"/>
    <col min="8466" max="8466" width="9" style="41" bestFit="1" customWidth="1"/>
    <col min="8467" max="8706" width="9.140625" style="41"/>
    <col min="8707" max="8707" width="4.7109375" style="41" bestFit="1" customWidth="1"/>
    <col min="8708" max="8708" width="9.7109375" style="41" bestFit="1" customWidth="1"/>
    <col min="8709" max="8709" width="10" style="41" bestFit="1" customWidth="1"/>
    <col min="8710" max="8710" width="8.85546875" style="41" bestFit="1" customWidth="1"/>
    <col min="8711" max="8711" width="22.85546875" style="41" customWidth="1"/>
    <col min="8712" max="8712" width="59.7109375" style="41" bestFit="1" customWidth="1"/>
    <col min="8713" max="8713" width="57.85546875" style="41" bestFit="1" customWidth="1"/>
    <col min="8714" max="8714" width="35.28515625" style="41" bestFit="1" customWidth="1"/>
    <col min="8715" max="8715" width="28.140625" style="41" bestFit="1" customWidth="1"/>
    <col min="8716" max="8716" width="33.140625" style="41" bestFit="1" customWidth="1"/>
    <col min="8717" max="8717" width="26" style="41" bestFit="1" customWidth="1"/>
    <col min="8718" max="8718" width="19.140625" style="41" bestFit="1" customWidth="1"/>
    <col min="8719" max="8719" width="10.42578125" style="41" customWidth="1"/>
    <col min="8720" max="8720" width="11.85546875" style="41" customWidth="1"/>
    <col min="8721" max="8721" width="14.7109375" style="41" customWidth="1"/>
    <col min="8722" max="8722" width="9" style="41" bestFit="1" customWidth="1"/>
    <col min="8723" max="8962" width="9.140625" style="41"/>
    <col min="8963" max="8963" width="4.7109375" style="41" bestFit="1" customWidth="1"/>
    <col min="8964" max="8964" width="9.7109375" style="41" bestFit="1" customWidth="1"/>
    <col min="8965" max="8965" width="10" style="41" bestFit="1" customWidth="1"/>
    <col min="8966" max="8966" width="8.85546875" style="41" bestFit="1" customWidth="1"/>
    <col min="8967" max="8967" width="22.85546875" style="41" customWidth="1"/>
    <col min="8968" max="8968" width="59.7109375" style="41" bestFit="1" customWidth="1"/>
    <col min="8969" max="8969" width="57.85546875" style="41" bestFit="1" customWidth="1"/>
    <col min="8970" max="8970" width="35.28515625" style="41" bestFit="1" customWidth="1"/>
    <col min="8971" max="8971" width="28.140625" style="41" bestFit="1" customWidth="1"/>
    <col min="8972" max="8972" width="33.140625" style="41" bestFit="1" customWidth="1"/>
    <col min="8973" max="8973" width="26" style="41" bestFit="1" customWidth="1"/>
    <col min="8974" max="8974" width="19.140625" style="41" bestFit="1" customWidth="1"/>
    <col min="8975" max="8975" width="10.42578125" style="41" customWidth="1"/>
    <col min="8976" max="8976" width="11.85546875" style="41" customWidth="1"/>
    <col min="8977" max="8977" width="14.7109375" style="41" customWidth="1"/>
    <col min="8978" max="8978" width="9" style="41" bestFit="1" customWidth="1"/>
    <col min="8979" max="9218" width="9.140625" style="41"/>
    <col min="9219" max="9219" width="4.7109375" style="41" bestFit="1" customWidth="1"/>
    <col min="9220" max="9220" width="9.7109375" style="41" bestFit="1" customWidth="1"/>
    <col min="9221" max="9221" width="10" style="41" bestFit="1" customWidth="1"/>
    <col min="9222" max="9222" width="8.85546875" style="41" bestFit="1" customWidth="1"/>
    <col min="9223" max="9223" width="22.85546875" style="41" customWidth="1"/>
    <col min="9224" max="9224" width="59.7109375" style="41" bestFit="1" customWidth="1"/>
    <col min="9225" max="9225" width="57.85546875" style="41" bestFit="1" customWidth="1"/>
    <col min="9226" max="9226" width="35.28515625" style="41" bestFit="1" customWidth="1"/>
    <col min="9227" max="9227" width="28.140625" style="41" bestFit="1" customWidth="1"/>
    <col min="9228" max="9228" width="33.140625" style="41" bestFit="1" customWidth="1"/>
    <col min="9229" max="9229" width="26" style="41" bestFit="1" customWidth="1"/>
    <col min="9230" max="9230" width="19.140625" style="41" bestFit="1" customWidth="1"/>
    <col min="9231" max="9231" width="10.42578125" style="41" customWidth="1"/>
    <col min="9232" max="9232" width="11.85546875" style="41" customWidth="1"/>
    <col min="9233" max="9233" width="14.7109375" style="41" customWidth="1"/>
    <col min="9234" max="9234" width="9" style="41" bestFit="1" customWidth="1"/>
    <col min="9235" max="9474" width="9.140625" style="41"/>
    <col min="9475" max="9475" width="4.7109375" style="41" bestFit="1" customWidth="1"/>
    <col min="9476" max="9476" width="9.7109375" style="41" bestFit="1" customWidth="1"/>
    <col min="9477" max="9477" width="10" style="41" bestFit="1" customWidth="1"/>
    <col min="9478" max="9478" width="8.85546875" style="41" bestFit="1" customWidth="1"/>
    <col min="9479" max="9479" width="22.85546875" style="41" customWidth="1"/>
    <col min="9480" max="9480" width="59.7109375" style="41" bestFit="1" customWidth="1"/>
    <col min="9481" max="9481" width="57.85546875" style="41" bestFit="1" customWidth="1"/>
    <col min="9482" max="9482" width="35.28515625" style="41" bestFit="1" customWidth="1"/>
    <col min="9483" max="9483" width="28.140625" style="41" bestFit="1" customWidth="1"/>
    <col min="9484" max="9484" width="33.140625" style="41" bestFit="1" customWidth="1"/>
    <col min="9485" max="9485" width="26" style="41" bestFit="1" customWidth="1"/>
    <col min="9486" max="9486" width="19.140625" style="41" bestFit="1" customWidth="1"/>
    <col min="9487" max="9487" width="10.42578125" style="41" customWidth="1"/>
    <col min="9488" max="9488" width="11.85546875" style="41" customWidth="1"/>
    <col min="9489" max="9489" width="14.7109375" style="41" customWidth="1"/>
    <col min="9490" max="9490" width="9" style="41" bestFit="1" customWidth="1"/>
    <col min="9491" max="9730" width="9.140625" style="41"/>
    <col min="9731" max="9731" width="4.7109375" style="41" bestFit="1" customWidth="1"/>
    <col min="9732" max="9732" width="9.7109375" style="41" bestFit="1" customWidth="1"/>
    <col min="9733" max="9733" width="10" style="41" bestFit="1" customWidth="1"/>
    <col min="9734" max="9734" width="8.85546875" style="41" bestFit="1" customWidth="1"/>
    <col min="9735" max="9735" width="22.85546875" style="41" customWidth="1"/>
    <col min="9736" max="9736" width="59.7109375" style="41" bestFit="1" customWidth="1"/>
    <col min="9737" max="9737" width="57.85546875" style="41" bestFit="1" customWidth="1"/>
    <col min="9738" max="9738" width="35.28515625" style="41" bestFit="1" customWidth="1"/>
    <col min="9739" max="9739" width="28.140625" style="41" bestFit="1" customWidth="1"/>
    <col min="9740" max="9740" width="33.140625" style="41" bestFit="1" customWidth="1"/>
    <col min="9741" max="9741" width="26" style="41" bestFit="1" customWidth="1"/>
    <col min="9742" max="9742" width="19.140625" style="41" bestFit="1" customWidth="1"/>
    <col min="9743" max="9743" width="10.42578125" style="41" customWidth="1"/>
    <col min="9744" max="9744" width="11.85546875" style="41" customWidth="1"/>
    <col min="9745" max="9745" width="14.7109375" style="41" customWidth="1"/>
    <col min="9746" max="9746" width="9" style="41" bestFit="1" customWidth="1"/>
    <col min="9747" max="9986" width="9.140625" style="41"/>
    <col min="9987" max="9987" width="4.7109375" style="41" bestFit="1" customWidth="1"/>
    <col min="9988" max="9988" width="9.7109375" style="41" bestFit="1" customWidth="1"/>
    <col min="9989" max="9989" width="10" style="41" bestFit="1" customWidth="1"/>
    <col min="9990" max="9990" width="8.85546875" style="41" bestFit="1" customWidth="1"/>
    <col min="9991" max="9991" width="22.85546875" style="41" customWidth="1"/>
    <col min="9992" max="9992" width="59.7109375" style="41" bestFit="1" customWidth="1"/>
    <col min="9993" max="9993" width="57.85546875" style="41" bestFit="1" customWidth="1"/>
    <col min="9994" max="9994" width="35.28515625" style="41" bestFit="1" customWidth="1"/>
    <col min="9995" max="9995" width="28.140625" style="41" bestFit="1" customWidth="1"/>
    <col min="9996" max="9996" width="33.140625" style="41" bestFit="1" customWidth="1"/>
    <col min="9997" max="9997" width="26" style="41" bestFit="1" customWidth="1"/>
    <col min="9998" max="9998" width="19.140625" style="41" bestFit="1" customWidth="1"/>
    <col min="9999" max="9999" width="10.42578125" style="41" customWidth="1"/>
    <col min="10000" max="10000" width="11.85546875" style="41" customWidth="1"/>
    <col min="10001" max="10001" width="14.7109375" style="41" customWidth="1"/>
    <col min="10002" max="10002" width="9" style="41" bestFit="1" customWidth="1"/>
    <col min="10003" max="10242" width="9.140625" style="41"/>
    <col min="10243" max="10243" width="4.7109375" style="41" bestFit="1" customWidth="1"/>
    <col min="10244" max="10244" width="9.7109375" style="41" bestFit="1" customWidth="1"/>
    <col min="10245" max="10245" width="10" style="41" bestFit="1" customWidth="1"/>
    <col min="10246" max="10246" width="8.85546875" style="41" bestFit="1" customWidth="1"/>
    <col min="10247" max="10247" width="22.85546875" style="41" customWidth="1"/>
    <col min="10248" max="10248" width="59.7109375" style="41" bestFit="1" customWidth="1"/>
    <col min="10249" max="10249" width="57.85546875" style="41" bestFit="1" customWidth="1"/>
    <col min="10250" max="10250" width="35.28515625" style="41" bestFit="1" customWidth="1"/>
    <col min="10251" max="10251" width="28.140625" style="41" bestFit="1" customWidth="1"/>
    <col min="10252" max="10252" width="33.140625" style="41" bestFit="1" customWidth="1"/>
    <col min="10253" max="10253" width="26" style="41" bestFit="1" customWidth="1"/>
    <col min="10254" max="10254" width="19.140625" style="41" bestFit="1" customWidth="1"/>
    <col min="10255" max="10255" width="10.42578125" style="41" customWidth="1"/>
    <col min="10256" max="10256" width="11.85546875" style="41" customWidth="1"/>
    <col min="10257" max="10257" width="14.7109375" style="41" customWidth="1"/>
    <col min="10258" max="10258" width="9" style="41" bestFit="1" customWidth="1"/>
    <col min="10259" max="10498" width="9.140625" style="41"/>
    <col min="10499" max="10499" width="4.7109375" style="41" bestFit="1" customWidth="1"/>
    <col min="10500" max="10500" width="9.7109375" style="41" bestFit="1" customWidth="1"/>
    <col min="10501" max="10501" width="10" style="41" bestFit="1" customWidth="1"/>
    <col min="10502" max="10502" width="8.85546875" style="41" bestFit="1" customWidth="1"/>
    <col min="10503" max="10503" width="22.85546875" style="41" customWidth="1"/>
    <col min="10504" max="10504" width="59.7109375" style="41" bestFit="1" customWidth="1"/>
    <col min="10505" max="10505" width="57.85546875" style="41" bestFit="1" customWidth="1"/>
    <col min="10506" max="10506" width="35.28515625" style="41" bestFit="1" customWidth="1"/>
    <col min="10507" max="10507" width="28.140625" style="41" bestFit="1" customWidth="1"/>
    <col min="10508" max="10508" width="33.140625" style="41" bestFit="1" customWidth="1"/>
    <col min="10509" max="10509" width="26" style="41" bestFit="1" customWidth="1"/>
    <col min="10510" max="10510" width="19.140625" style="41" bestFit="1" customWidth="1"/>
    <col min="10511" max="10511" width="10.42578125" style="41" customWidth="1"/>
    <col min="10512" max="10512" width="11.85546875" style="41" customWidth="1"/>
    <col min="10513" max="10513" width="14.7109375" style="41" customWidth="1"/>
    <col min="10514" max="10514" width="9" style="41" bestFit="1" customWidth="1"/>
    <col min="10515" max="10754" width="9.140625" style="41"/>
    <col min="10755" max="10755" width="4.7109375" style="41" bestFit="1" customWidth="1"/>
    <col min="10756" max="10756" width="9.7109375" style="41" bestFit="1" customWidth="1"/>
    <col min="10757" max="10757" width="10" style="41" bestFit="1" customWidth="1"/>
    <col min="10758" max="10758" width="8.85546875" style="41" bestFit="1" customWidth="1"/>
    <col min="10759" max="10759" width="22.85546875" style="41" customWidth="1"/>
    <col min="10760" max="10760" width="59.7109375" style="41" bestFit="1" customWidth="1"/>
    <col min="10761" max="10761" width="57.85546875" style="41" bestFit="1" customWidth="1"/>
    <col min="10762" max="10762" width="35.28515625" style="41" bestFit="1" customWidth="1"/>
    <col min="10763" max="10763" width="28.140625" style="41" bestFit="1" customWidth="1"/>
    <col min="10764" max="10764" width="33.140625" style="41" bestFit="1" customWidth="1"/>
    <col min="10765" max="10765" width="26" style="41" bestFit="1" customWidth="1"/>
    <col min="10766" max="10766" width="19.140625" style="41" bestFit="1" customWidth="1"/>
    <col min="10767" max="10767" width="10.42578125" style="41" customWidth="1"/>
    <col min="10768" max="10768" width="11.85546875" style="41" customWidth="1"/>
    <col min="10769" max="10769" width="14.7109375" style="41" customWidth="1"/>
    <col min="10770" max="10770" width="9" style="41" bestFit="1" customWidth="1"/>
    <col min="10771" max="11010" width="9.140625" style="41"/>
    <col min="11011" max="11011" width="4.7109375" style="41" bestFit="1" customWidth="1"/>
    <col min="11012" max="11012" width="9.7109375" style="41" bestFit="1" customWidth="1"/>
    <col min="11013" max="11013" width="10" style="41" bestFit="1" customWidth="1"/>
    <col min="11014" max="11014" width="8.85546875" style="41" bestFit="1" customWidth="1"/>
    <col min="11015" max="11015" width="22.85546875" style="41" customWidth="1"/>
    <col min="11016" max="11016" width="59.7109375" style="41" bestFit="1" customWidth="1"/>
    <col min="11017" max="11017" width="57.85546875" style="41" bestFit="1" customWidth="1"/>
    <col min="11018" max="11018" width="35.28515625" style="41" bestFit="1" customWidth="1"/>
    <col min="11019" max="11019" width="28.140625" style="41" bestFit="1" customWidth="1"/>
    <col min="11020" max="11020" width="33.140625" style="41" bestFit="1" customWidth="1"/>
    <col min="11021" max="11021" width="26" style="41" bestFit="1" customWidth="1"/>
    <col min="11022" max="11022" width="19.140625" style="41" bestFit="1" customWidth="1"/>
    <col min="11023" max="11023" width="10.42578125" style="41" customWidth="1"/>
    <col min="11024" max="11024" width="11.85546875" style="41" customWidth="1"/>
    <col min="11025" max="11025" width="14.7109375" style="41" customWidth="1"/>
    <col min="11026" max="11026" width="9" style="41" bestFit="1" customWidth="1"/>
    <col min="11027" max="11266" width="9.140625" style="41"/>
    <col min="11267" max="11267" width="4.7109375" style="41" bestFit="1" customWidth="1"/>
    <col min="11268" max="11268" width="9.7109375" style="41" bestFit="1" customWidth="1"/>
    <col min="11269" max="11269" width="10" style="41" bestFit="1" customWidth="1"/>
    <col min="11270" max="11270" width="8.85546875" style="41" bestFit="1" customWidth="1"/>
    <col min="11271" max="11271" width="22.85546875" style="41" customWidth="1"/>
    <col min="11272" max="11272" width="59.7109375" style="41" bestFit="1" customWidth="1"/>
    <col min="11273" max="11273" width="57.85546875" style="41" bestFit="1" customWidth="1"/>
    <col min="11274" max="11274" width="35.28515625" style="41" bestFit="1" customWidth="1"/>
    <col min="11275" max="11275" width="28.140625" style="41" bestFit="1" customWidth="1"/>
    <col min="11276" max="11276" width="33.140625" style="41" bestFit="1" customWidth="1"/>
    <col min="11277" max="11277" width="26" style="41" bestFit="1" customWidth="1"/>
    <col min="11278" max="11278" width="19.140625" style="41" bestFit="1" customWidth="1"/>
    <col min="11279" max="11279" width="10.42578125" style="41" customWidth="1"/>
    <col min="11280" max="11280" width="11.85546875" style="41" customWidth="1"/>
    <col min="11281" max="11281" width="14.7109375" style="41" customWidth="1"/>
    <col min="11282" max="11282" width="9" style="41" bestFit="1" customWidth="1"/>
    <col min="11283" max="11522" width="9.140625" style="41"/>
    <col min="11523" max="11523" width="4.7109375" style="41" bestFit="1" customWidth="1"/>
    <col min="11524" max="11524" width="9.7109375" style="41" bestFit="1" customWidth="1"/>
    <col min="11525" max="11525" width="10" style="41" bestFit="1" customWidth="1"/>
    <col min="11526" max="11526" width="8.85546875" style="41" bestFit="1" customWidth="1"/>
    <col min="11527" max="11527" width="22.85546875" style="41" customWidth="1"/>
    <col min="11528" max="11528" width="59.7109375" style="41" bestFit="1" customWidth="1"/>
    <col min="11529" max="11529" width="57.85546875" style="41" bestFit="1" customWidth="1"/>
    <col min="11530" max="11530" width="35.28515625" style="41" bestFit="1" customWidth="1"/>
    <col min="11531" max="11531" width="28.140625" style="41" bestFit="1" customWidth="1"/>
    <col min="11532" max="11532" width="33.140625" style="41" bestFit="1" customWidth="1"/>
    <col min="11533" max="11533" width="26" style="41" bestFit="1" customWidth="1"/>
    <col min="11534" max="11534" width="19.140625" style="41" bestFit="1" customWidth="1"/>
    <col min="11535" max="11535" width="10.42578125" style="41" customWidth="1"/>
    <col min="11536" max="11536" width="11.85546875" style="41" customWidth="1"/>
    <col min="11537" max="11537" width="14.7109375" style="41" customWidth="1"/>
    <col min="11538" max="11538" width="9" style="41" bestFit="1" customWidth="1"/>
    <col min="11539" max="11778" width="9.140625" style="41"/>
    <col min="11779" max="11779" width="4.7109375" style="41" bestFit="1" customWidth="1"/>
    <col min="11780" max="11780" width="9.7109375" style="41" bestFit="1" customWidth="1"/>
    <col min="11781" max="11781" width="10" style="41" bestFit="1" customWidth="1"/>
    <col min="11782" max="11782" width="8.85546875" style="41" bestFit="1" customWidth="1"/>
    <col min="11783" max="11783" width="22.85546875" style="41" customWidth="1"/>
    <col min="11784" max="11784" width="59.7109375" style="41" bestFit="1" customWidth="1"/>
    <col min="11785" max="11785" width="57.85546875" style="41" bestFit="1" customWidth="1"/>
    <col min="11786" max="11786" width="35.28515625" style="41" bestFit="1" customWidth="1"/>
    <col min="11787" max="11787" width="28.140625" style="41" bestFit="1" customWidth="1"/>
    <col min="11788" max="11788" width="33.140625" style="41" bestFit="1" customWidth="1"/>
    <col min="11789" max="11789" width="26" style="41" bestFit="1" customWidth="1"/>
    <col min="11790" max="11790" width="19.140625" style="41" bestFit="1" customWidth="1"/>
    <col min="11791" max="11791" width="10.42578125" style="41" customWidth="1"/>
    <col min="11792" max="11792" width="11.85546875" style="41" customWidth="1"/>
    <col min="11793" max="11793" width="14.7109375" style="41" customWidth="1"/>
    <col min="11794" max="11794" width="9" style="41" bestFit="1" customWidth="1"/>
    <col min="11795" max="12034" width="9.140625" style="41"/>
    <col min="12035" max="12035" width="4.7109375" style="41" bestFit="1" customWidth="1"/>
    <col min="12036" max="12036" width="9.7109375" style="41" bestFit="1" customWidth="1"/>
    <col min="12037" max="12037" width="10" style="41" bestFit="1" customWidth="1"/>
    <col min="12038" max="12038" width="8.85546875" style="41" bestFit="1" customWidth="1"/>
    <col min="12039" max="12039" width="22.85546875" style="41" customWidth="1"/>
    <col min="12040" max="12040" width="59.7109375" style="41" bestFit="1" customWidth="1"/>
    <col min="12041" max="12041" width="57.85546875" style="41" bestFit="1" customWidth="1"/>
    <col min="12042" max="12042" width="35.28515625" style="41" bestFit="1" customWidth="1"/>
    <col min="12043" max="12043" width="28.140625" style="41" bestFit="1" customWidth="1"/>
    <col min="12044" max="12044" width="33.140625" style="41" bestFit="1" customWidth="1"/>
    <col min="12045" max="12045" width="26" style="41" bestFit="1" customWidth="1"/>
    <col min="12046" max="12046" width="19.140625" style="41" bestFit="1" customWidth="1"/>
    <col min="12047" max="12047" width="10.42578125" style="41" customWidth="1"/>
    <col min="12048" max="12048" width="11.85546875" style="41" customWidth="1"/>
    <col min="12049" max="12049" width="14.7109375" style="41" customWidth="1"/>
    <col min="12050" max="12050" width="9" style="41" bestFit="1" customWidth="1"/>
    <col min="12051" max="12290" width="9.140625" style="41"/>
    <col min="12291" max="12291" width="4.7109375" style="41" bestFit="1" customWidth="1"/>
    <col min="12292" max="12292" width="9.7109375" style="41" bestFit="1" customWidth="1"/>
    <col min="12293" max="12293" width="10" style="41" bestFit="1" customWidth="1"/>
    <col min="12294" max="12294" width="8.85546875" style="41" bestFit="1" customWidth="1"/>
    <col min="12295" max="12295" width="22.85546875" style="41" customWidth="1"/>
    <col min="12296" max="12296" width="59.7109375" style="41" bestFit="1" customWidth="1"/>
    <col min="12297" max="12297" width="57.85546875" style="41" bestFit="1" customWidth="1"/>
    <col min="12298" max="12298" width="35.28515625" style="41" bestFit="1" customWidth="1"/>
    <col min="12299" max="12299" width="28.140625" style="41" bestFit="1" customWidth="1"/>
    <col min="12300" max="12300" width="33.140625" style="41" bestFit="1" customWidth="1"/>
    <col min="12301" max="12301" width="26" style="41" bestFit="1" customWidth="1"/>
    <col min="12302" max="12302" width="19.140625" style="41" bestFit="1" customWidth="1"/>
    <col min="12303" max="12303" width="10.42578125" style="41" customWidth="1"/>
    <col min="12304" max="12304" width="11.85546875" style="41" customWidth="1"/>
    <col min="12305" max="12305" width="14.7109375" style="41" customWidth="1"/>
    <col min="12306" max="12306" width="9" style="41" bestFit="1" customWidth="1"/>
    <col min="12307" max="12546" width="9.140625" style="41"/>
    <col min="12547" max="12547" width="4.7109375" style="41" bestFit="1" customWidth="1"/>
    <col min="12548" max="12548" width="9.7109375" style="41" bestFit="1" customWidth="1"/>
    <col min="12549" max="12549" width="10" style="41" bestFit="1" customWidth="1"/>
    <col min="12550" max="12550" width="8.85546875" style="41" bestFit="1" customWidth="1"/>
    <col min="12551" max="12551" width="22.85546875" style="41" customWidth="1"/>
    <col min="12552" max="12552" width="59.7109375" style="41" bestFit="1" customWidth="1"/>
    <col min="12553" max="12553" width="57.85546875" style="41" bestFit="1" customWidth="1"/>
    <col min="12554" max="12554" width="35.28515625" style="41" bestFit="1" customWidth="1"/>
    <col min="12555" max="12555" width="28.140625" style="41" bestFit="1" customWidth="1"/>
    <col min="12556" max="12556" width="33.140625" style="41" bestFit="1" customWidth="1"/>
    <col min="12557" max="12557" width="26" style="41" bestFit="1" customWidth="1"/>
    <col min="12558" max="12558" width="19.140625" style="41" bestFit="1" customWidth="1"/>
    <col min="12559" max="12559" width="10.42578125" style="41" customWidth="1"/>
    <col min="12560" max="12560" width="11.85546875" style="41" customWidth="1"/>
    <col min="12561" max="12561" width="14.7109375" style="41" customWidth="1"/>
    <col min="12562" max="12562" width="9" style="41" bestFit="1" customWidth="1"/>
    <col min="12563" max="12802" width="9.140625" style="41"/>
    <col min="12803" max="12803" width="4.7109375" style="41" bestFit="1" customWidth="1"/>
    <col min="12804" max="12804" width="9.7109375" style="41" bestFit="1" customWidth="1"/>
    <col min="12805" max="12805" width="10" style="41" bestFit="1" customWidth="1"/>
    <col min="12806" max="12806" width="8.85546875" style="41" bestFit="1" customWidth="1"/>
    <col min="12807" max="12807" width="22.85546875" style="41" customWidth="1"/>
    <col min="12808" max="12808" width="59.7109375" style="41" bestFit="1" customWidth="1"/>
    <col min="12809" max="12809" width="57.85546875" style="41" bestFit="1" customWidth="1"/>
    <col min="12810" max="12810" width="35.28515625" style="41" bestFit="1" customWidth="1"/>
    <col min="12811" max="12811" width="28.140625" style="41" bestFit="1" customWidth="1"/>
    <col min="12812" max="12812" width="33.140625" style="41" bestFit="1" customWidth="1"/>
    <col min="12813" max="12813" width="26" style="41" bestFit="1" customWidth="1"/>
    <col min="12814" max="12814" width="19.140625" style="41" bestFit="1" customWidth="1"/>
    <col min="12815" max="12815" width="10.42578125" style="41" customWidth="1"/>
    <col min="12816" max="12816" width="11.85546875" style="41" customWidth="1"/>
    <col min="12817" max="12817" width="14.7109375" style="41" customWidth="1"/>
    <col min="12818" max="12818" width="9" style="41" bestFit="1" customWidth="1"/>
    <col min="12819" max="13058" width="9.140625" style="41"/>
    <col min="13059" max="13059" width="4.7109375" style="41" bestFit="1" customWidth="1"/>
    <col min="13060" max="13060" width="9.7109375" style="41" bestFit="1" customWidth="1"/>
    <col min="13061" max="13061" width="10" style="41" bestFit="1" customWidth="1"/>
    <col min="13062" max="13062" width="8.85546875" style="41" bestFit="1" customWidth="1"/>
    <col min="13063" max="13063" width="22.85546875" style="41" customWidth="1"/>
    <col min="13064" max="13064" width="59.7109375" style="41" bestFit="1" customWidth="1"/>
    <col min="13065" max="13065" width="57.85546875" style="41" bestFit="1" customWidth="1"/>
    <col min="13066" max="13066" width="35.28515625" style="41" bestFit="1" customWidth="1"/>
    <col min="13067" max="13067" width="28.140625" style="41" bestFit="1" customWidth="1"/>
    <col min="13068" max="13068" width="33.140625" style="41" bestFit="1" customWidth="1"/>
    <col min="13069" max="13069" width="26" style="41" bestFit="1" customWidth="1"/>
    <col min="13070" max="13070" width="19.140625" style="41" bestFit="1" customWidth="1"/>
    <col min="13071" max="13071" width="10.42578125" style="41" customWidth="1"/>
    <col min="13072" max="13072" width="11.85546875" style="41" customWidth="1"/>
    <col min="13073" max="13073" width="14.7109375" style="41" customWidth="1"/>
    <col min="13074" max="13074" width="9" style="41" bestFit="1" customWidth="1"/>
    <col min="13075" max="13314" width="9.140625" style="41"/>
    <col min="13315" max="13315" width="4.7109375" style="41" bestFit="1" customWidth="1"/>
    <col min="13316" max="13316" width="9.7109375" style="41" bestFit="1" customWidth="1"/>
    <col min="13317" max="13317" width="10" style="41" bestFit="1" customWidth="1"/>
    <col min="13318" max="13318" width="8.85546875" style="41" bestFit="1" customWidth="1"/>
    <col min="13319" max="13319" width="22.85546875" style="41" customWidth="1"/>
    <col min="13320" max="13320" width="59.7109375" style="41" bestFit="1" customWidth="1"/>
    <col min="13321" max="13321" width="57.85546875" style="41" bestFit="1" customWidth="1"/>
    <col min="13322" max="13322" width="35.28515625" style="41" bestFit="1" customWidth="1"/>
    <col min="13323" max="13323" width="28.140625" style="41" bestFit="1" customWidth="1"/>
    <col min="13324" max="13324" width="33.140625" style="41" bestFit="1" customWidth="1"/>
    <col min="13325" max="13325" width="26" style="41" bestFit="1" customWidth="1"/>
    <col min="13326" max="13326" width="19.140625" style="41" bestFit="1" customWidth="1"/>
    <col min="13327" max="13327" width="10.42578125" style="41" customWidth="1"/>
    <col min="13328" max="13328" width="11.85546875" style="41" customWidth="1"/>
    <col min="13329" max="13329" width="14.7109375" style="41" customWidth="1"/>
    <col min="13330" max="13330" width="9" style="41" bestFit="1" customWidth="1"/>
    <col min="13331" max="13570" width="9.140625" style="41"/>
    <col min="13571" max="13571" width="4.7109375" style="41" bestFit="1" customWidth="1"/>
    <col min="13572" max="13572" width="9.7109375" style="41" bestFit="1" customWidth="1"/>
    <col min="13573" max="13573" width="10" style="41" bestFit="1" customWidth="1"/>
    <col min="13574" max="13574" width="8.85546875" style="41" bestFit="1" customWidth="1"/>
    <col min="13575" max="13575" width="22.85546875" style="41" customWidth="1"/>
    <col min="13576" max="13576" width="59.7109375" style="41" bestFit="1" customWidth="1"/>
    <col min="13577" max="13577" width="57.85546875" style="41" bestFit="1" customWidth="1"/>
    <col min="13578" max="13578" width="35.28515625" style="41" bestFit="1" customWidth="1"/>
    <col min="13579" max="13579" width="28.140625" style="41" bestFit="1" customWidth="1"/>
    <col min="13580" max="13580" width="33.140625" style="41" bestFit="1" customWidth="1"/>
    <col min="13581" max="13581" width="26" style="41" bestFit="1" customWidth="1"/>
    <col min="13582" max="13582" width="19.140625" style="41" bestFit="1" customWidth="1"/>
    <col min="13583" max="13583" width="10.42578125" style="41" customWidth="1"/>
    <col min="13584" max="13584" width="11.85546875" style="41" customWidth="1"/>
    <col min="13585" max="13585" width="14.7109375" style="41" customWidth="1"/>
    <col min="13586" max="13586" width="9" style="41" bestFit="1" customWidth="1"/>
    <col min="13587" max="13826" width="9.140625" style="41"/>
    <col min="13827" max="13827" width="4.7109375" style="41" bestFit="1" customWidth="1"/>
    <col min="13828" max="13828" width="9.7109375" style="41" bestFit="1" customWidth="1"/>
    <col min="13829" max="13829" width="10" style="41" bestFit="1" customWidth="1"/>
    <col min="13830" max="13830" width="8.85546875" style="41" bestFit="1" customWidth="1"/>
    <col min="13831" max="13831" width="22.85546875" style="41" customWidth="1"/>
    <col min="13832" max="13832" width="59.7109375" style="41" bestFit="1" customWidth="1"/>
    <col min="13833" max="13833" width="57.85546875" style="41" bestFit="1" customWidth="1"/>
    <col min="13834" max="13834" width="35.28515625" style="41" bestFit="1" customWidth="1"/>
    <col min="13835" max="13835" width="28.140625" style="41" bestFit="1" customWidth="1"/>
    <col min="13836" max="13836" width="33.140625" style="41" bestFit="1" customWidth="1"/>
    <col min="13837" max="13837" width="26" style="41" bestFit="1" customWidth="1"/>
    <col min="13838" max="13838" width="19.140625" style="41" bestFit="1" customWidth="1"/>
    <col min="13839" max="13839" width="10.42578125" style="41" customWidth="1"/>
    <col min="13840" max="13840" width="11.85546875" style="41" customWidth="1"/>
    <col min="13841" max="13841" width="14.7109375" style="41" customWidth="1"/>
    <col min="13842" max="13842" width="9" style="41" bestFit="1" customWidth="1"/>
    <col min="13843" max="14082" width="9.140625" style="41"/>
    <col min="14083" max="14083" width="4.7109375" style="41" bestFit="1" customWidth="1"/>
    <col min="14084" max="14084" width="9.7109375" style="41" bestFit="1" customWidth="1"/>
    <col min="14085" max="14085" width="10" style="41" bestFit="1" customWidth="1"/>
    <col min="14086" max="14086" width="8.85546875" style="41" bestFit="1" customWidth="1"/>
    <col min="14087" max="14087" width="22.85546875" style="41" customWidth="1"/>
    <col min="14088" max="14088" width="59.7109375" style="41" bestFit="1" customWidth="1"/>
    <col min="14089" max="14089" width="57.85546875" style="41" bestFit="1" customWidth="1"/>
    <col min="14090" max="14090" width="35.28515625" style="41" bestFit="1" customWidth="1"/>
    <col min="14091" max="14091" width="28.140625" style="41" bestFit="1" customWidth="1"/>
    <col min="14092" max="14092" width="33.140625" style="41" bestFit="1" customWidth="1"/>
    <col min="14093" max="14093" width="26" style="41" bestFit="1" customWidth="1"/>
    <col min="14094" max="14094" width="19.140625" style="41" bestFit="1" customWidth="1"/>
    <col min="14095" max="14095" width="10.42578125" style="41" customWidth="1"/>
    <col min="14096" max="14096" width="11.85546875" style="41" customWidth="1"/>
    <col min="14097" max="14097" width="14.7109375" style="41" customWidth="1"/>
    <col min="14098" max="14098" width="9" style="41" bestFit="1" customWidth="1"/>
    <col min="14099" max="14338" width="9.140625" style="41"/>
    <col min="14339" max="14339" width="4.7109375" style="41" bestFit="1" customWidth="1"/>
    <col min="14340" max="14340" width="9.7109375" style="41" bestFit="1" customWidth="1"/>
    <col min="14341" max="14341" width="10" style="41" bestFit="1" customWidth="1"/>
    <col min="14342" max="14342" width="8.85546875" style="41" bestFit="1" customWidth="1"/>
    <col min="14343" max="14343" width="22.85546875" style="41" customWidth="1"/>
    <col min="14344" max="14344" width="59.7109375" style="41" bestFit="1" customWidth="1"/>
    <col min="14345" max="14345" width="57.85546875" style="41" bestFit="1" customWidth="1"/>
    <col min="14346" max="14346" width="35.28515625" style="41" bestFit="1" customWidth="1"/>
    <col min="14347" max="14347" width="28.140625" style="41" bestFit="1" customWidth="1"/>
    <col min="14348" max="14348" width="33.140625" style="41" bestFit="1" customWidth="1"/>
    <col min="14349" max="14349" width="26" style="41" bestFit="1" customWidth="1"/>
    <col min="14350" max="14350" width="19.140625" style="41" bestFit="1" customWidth="1"/>
    <col min="14351" max="14351" width="10.42578125" style="41" customWidth="1"/>
    <col min="14352" max="14352" width="11.85546875" style="41" customWidth="1"/>
    <col min="14353" max="14353" width="14.7109375" style="41" customWidth="1"/>
    <col min="14354" max="14354" width="9" style="41" bestFit="1" customWidth="1"/>
    <col min="14355" max="14594" width="9.140625" style="41"/>
    <col min="14595" max="14595" width="4.7109375" style="41" bestFit="1" customWidth="1"/>
    <col min="14596" max="14596" width="9.7109375" style="41" bestFit="1" customWidth="1"/>
    <col min="14597" max="14597" width="10" style="41" bestFit="1" customWidth="1"/>
    <col min="14598" max="14598" width="8.85546875" style="41" bestFit="1" customWidth="1"/>
    <col min="14599" max="14599" width="22.85546875" style="41" customWidth="1"/>
    <col min="14600" max="14600" width="59.7109375" style="41" bestFit="1" customWidth="1"/>
    <col min="14601" max="14601" width="57.85546875" style="41" bestFit="1" customWidth="1"/>
    <col min="14602" max="14602" width="35.28515625" style="41" bestFit="1" customWidth="1"/>
    <col min="14603" max="14603" width="28.140625" style="41" bestFit="1" customWidth="1"/>
    <col min="14604" max="14604" width="33.140625" style="41" bestFit="1" customWidth="1"/>
    <col min="14605" max="14605" width="26" style="41" bestFit="1" customWidth="1"/>
    <col min="14606" max="14606" width="19.140625" style="41" bestFit="1" customWidth="1"/>
    <col min="14607" max="14607" width="10.42578125" style="41" customWidth="1"/>
    <col min="14608" max="14608" width="11.85546875" style="41" customWidth="1"/>
    <col min="14609" max="14609" width="14.7109375" style="41" customWidth="1"/>
    <col min="14610" max="14610" width="9" style="41" bestFit="1" customWidth="1"/>
    <col min="14611" max="14850" width="9.140625" style="41"/>
    <col min="14851" max="14851" width="4.7109375" style="41" bestFit="1" customWidth="1"/>
    <col min="14852" max="14852" width="9.7109375" style="41" bestFit="1" customWidth="1"/>
    <col min="14853" max="14853" width="10" style="41" bestFit="1" customWidth="1"/>
    <col min="14854" max="14854" width="8.85546875" style="41" bestFit="1" customWidth="1"/>
    <col min="14855" max="14855" width="22.85546875" style="41" customWidth="1"/>
    <col min="14856" max="14856" width="59.7109375" style="41" bestFit="1" customWidth="1"/>
    <col min="14857" max="14857" width="57.85546875" style="41" bestFit="1" customWidth="1"/>
    <col min="14858" max="14858" width="35.28515625" style="41" bestFit="1" customWidth="1"/>
    <col min="14859" max="14859" width="28.140625" style="41" bestFit="1" customWidth="1"/>
    <col min="14860" max="14860" width="33.140625" style="41" bestFit="1" customWidth="1"/>
    <col min="14861" max="14861" width="26" style="41" bestFit="1" customWidth="1"/>
    <col min="14862" max="14862" width="19.140625" style="41" bestFit="1" customWidth="1"/>
    <col min="14863" max="14863" width="10.42578125" style="41" customWidth="1"/>
    <col min="14864" max="14864" width="11.85546875" style="41" customWidth="1"/>
    <col min="14865" max="14865" width="14.7109375" style="41" customWidth="1"/>
    <col min="14866" max="14866" width="9" style="41" bestFit="1" customWidth="1"/>
    <col min="14867" max="15106" width="9.140625" style="41"/>
    <col min="15107" max="15107" width="4.7109375" style="41" bestFit="1" customWidth="1"/>
    <col min="15108" max="15108" width="9.7109375" style="41" bestFit="1" customWidth="1"/>
    <col min="15109" max="15109" width="10" style="41" bestFit="1" customWidth="1"/>
    <col min="15110" max="15110" width="8.85546875" style="41" bestFit="1" customWidth="1"/>
    <col min="15111" max="15111" width="22.85546875" style="41" customWidth="1"/>
    <col min="15112" max="15112" width="59.7109375" style="41" bestFit="1" customWidth="1"/>
    <col min="15113" max="15113" width="57.85546875" style="41" bestFit="1" customWidth="1"/>
    <col min="15114" max="15114" width="35.28515625" style="41" bestFit="1" customWidth="1"/>
    <col min="15115" max="15115" width="28.140625" style="41" bestFit="1" customWidth="1"/>
    <col min="15116" max="15116" width="33.140625" style="41" bestFit="1" customWidth="1"/>
    <col min="15117" max="15117" width="26" style="41" bestFit="1" customWidth="1"/>
    <col min="15118" max="15118" width="19.140625" style="41" bestFit="1" customWidth="1"/>
    <col min="15119" max="15119" width="10.42578125" style="41" customWidth="1"/>
    <col min="15120" max="15120" width="11.85546875" style="41" customWidth="1"/>
    <col min="15121" max="15121" width="14.7109375" style="41" customWidth="1"/>
    <col min="15122" max="15122" width="9" style="41" bestFit="1" customWidth="1"/>
    <col min="15123" max="15362" width="9.140625" style="41"/>
    <col min="15363" max="15363" width="4.7109375" style="41" bestFit="1" customWidth="1"/>
    <col min="15364" max="15364" width="9.7109375" style="41" bestFit="1" customWidth="1"/>
    <col min="15365" max="15365" width="10" style="41" bestFit="1" customWidth="1"/>
    <col min="15366" max="15366" width="8.85546875" style="41" bestFit="1" customWidth="1"/>
    <col min="15367" max="15367" width="22.85546875" style="41" customWidth="1"/>
    <col min="15368" max="15368" width="59.7109375" style="41" bestFit="1" customWidth="1"/>
    <col min="15369" max="15369" width="57.85546875" style="41" bestFit="1" customWidth="1"/>
    <col min="15370" max="15370" width="35.28515625" style="41" bestFit="1" customWidth="1"/>
    <col min="15371" max="15371" width="28.140625" style="41" bestFit="1" customWidth="1"/>
    <col min="15372" max="15372" width="33.140625" style="41" bestFit="1" customWidth="1"/>
    <col min="15373" max="15373" width="26" style="41" bestFit="1" customWidth="1"/>
    <col min="15374" max="15374" width="19.140625" style="41" bestFit="1" customWidth="1"/>
    <col min="15375" max="15375" width="10.42578125" style="41" customWidth="1"/>
    <col min="15376" max="15376" width="11.85546875" style="41" customWidth="1"/>
    <col min="15377" max="15377" width="14.7109375" style="41" customWidth="1"/>
    <col min="15378" max="15378" width="9" style="41" bestFit="1" customWidth="1"/>
    <col min="15379" max="15618" width="9.140625" style="41"/>
    <col min="15619" max="15619" width="4.7109375" style="41" bestFit="1" customWidth="1"/>
    <col min="15620" max="15620" width="9.7109375" style="41" bestFit="1" customWidth="1"/>
    <col min="15621" max="15621" width="10" style="41" bestFit="1" customWidth="1"/>
    <col min="15622" max="15622" width="8.85546875" style="41" bestFit="1" customWidth="1"/>
    <col min="15623" max="15623" width="22.85546875" style="41" customWidth="1"/>
    <col min="15624" max="15624" width="59.7109375" style="41" bestFit="1" customWidth="1"/>
    <col min="15625" max="15625" width="57.85546875" style="41" bestFit="1" customWidth="1"/>
    <col min="15626" max="15626" width="35.28515625" style="41" bestFit="1" customWidth="1"/>
    <col min="15627" max="15627" width="28.140625" style="41" bestFit="1" customWidth="1"/>
    <col min="15628" max="15628" width="33.140625" style="41" bestFit="1" customWidth="1"/>
    <col min="15629" max="15629" width="26" style="41" bestFit="1" customWidth="1"/>
    <col min="15630" max="15630" width="19.140625" style="41" bestFit="1" customWidth="1"/>
    <col min="15631" max="15631" width="10.42578125" style="41" customWidth="1"/>
    <col min="15632" max="15632" width="11.85546875" style="41" customWidth="1"/>
    <col min="15633" max="15633" width="14.7109375" style="41" customWidth="1"/>
    <col min="15634" max="15634" width="9" style="41" bestFit="1" customWidth="1"/>
    <col min="15635" max="15874" width="9.140625" style="41"/>
    <col min="15875" max="15875" width="4.7109375" style="41" bestFit="1" customWidth="1"/>
    <col min="15876" max="15876" width="9.7109375" style="41" bestFit="1" customWidth="1"/>
    <col min="15877" max="15877" width="10" style="41" bestFit="1" customWidth="1"/>
    <col min="15878" max="15878" width="8.85546875" style="41" bestFit="1" customWidth="1"/>
    <col min="15879" max="15879" width="22.85546875" style="41" customWidth="1"/>
    <col min="15880" max="15880" width="59.7109375" style="41" bestFit="1" customWidth="1"/>
    <col min="15881" max="15881" width="57.85546875" style="41" bestFit="1" customWidth="1"/>
    <col min="15882" max="15882" width="35.28515625" style="41" bestFit="1" customWidth="1"/>
    <col min="15883" max="15883" width="28.140625" style="41" bestFit="1" customWidth="1"/>
    <col min="15884" max="15884" width="33.140625" style="41" bestFit="1" customWidth="1"/>
    <col min="15885" max="15885" width="26" style="41" bestFit="1" customWidth="1"/>
    <col min="15886" max="15886" width="19.140625" style="41" bestFit="1" customWidth="1"/>
    <col min="15887" max="15887" width="10.42578125" style="41" customWidth="1"/>
    <col min="15888" max="15888" width="11.85546875" style="41" customWidth="1"/>
    <col min="15889" max="15889" width="14.7109375" style="41" customWidth="1"/>
    <col min="15890" max="15890" width="9" style="41" bestFit="1" customWidth="1"/>
    <col min="15891" max="16130" width="9.140625" style="41"/>
    <col min="16131" max="16131" width="4.7109375" style="41" bestFit="1" customWidth="1"/>
    <col min="16132" max="16132" width="9.7109375" style="41" bestFit="1" customWidth="1"/>
    <col min="16133" max="16133" width="10" style="41" bestFit="1" customWidth="1"/>
    <col min="16134" max="16134" width="8.85546875" style="41" bestFit="1" customWidth="1"/>
    <col min="16135" max="16135" width="22.85546875" style="41" customWidth="1"/>
    <col min="16136" max="16136" width="59.7109375" style="41" bestFit="1" customWidth="1"/>
    <col min="16137" max="16137" width="57.85546875" style="41" bestFit="1" customWidth="1"/>
    <col min="16138" max="16138" width="35.28515625" style="41" bestFit="1" customWidth="1"/>
    <col min="16139" max="16139" width="28.140625" style="41" bestFit="1" customWidth="1"/>
    <col min="16140" max="16140" width="33.140625" style="41" bestFit="1" customWidth="1"/>
    <col min="16141" max="16141" width="26" style="41" bestFit="1" customWidth="1"/>
    <col min="16142" max="16142" width="19.140625" style="41" bestFit="1" customWidth="1"/>
    <col min="16143" max="16143" width="10.42578125" style="41" customWidth="1"/>
    <col min="16144" max="16144" width="11.85546875" style="41" customWidth="1"/>
    <col min="16145" max="16145" width="14.7109375" style="41" customWidth="1"/>
    <col min="16146" max="16146" width="9" style="41" bestFit="1" customWidth="1"/>
    <col min="16147" max="16384" width="9.140625" style="41"/>
  </cols>
  <sheetData>
    <row r="2" spans="1:19" ht="18.75" x14ac:dyDescent="0.25">
      <c r="A2" s="112" t="s">
        <v>1252</v>
      </c>
      <c r="B2" s="113"/>
      <c r="C2" s="113"/>
      <c r="D2" s="113"/>
      <c r="E2" s="113"/>
      <c r="F2" s="113"/>
    </row>
    <row r="3" spans="1:19" x14ac:dyDescent="0.25">
      <c r="M3" s="2"/>
      <c r="N3" s="2"/>
      <c r="O3" s="2"/>
      <c r="P3" s="2"/>
    </row>
    <row r="4" spans="1:19" s="4" customFormat="1" ht="48.75" customHeight="1" x14ac:dyDescent="0.25">
      <c r="A4" s="626" t="s">
        <v>0</v>
      </c>
      <c r="B4" s="628" t="s">
        <v>1</v>
      </c>
      <c r="C4" s="628" t="s">
        <v>2</v>
      </c>
      <c r="D4" s="628" t="s">
        <v>3</v>
      </c>
      <c r="E4" s="626" t="s">
        <v>4</v>
      </c>
      <c r="F4" s="626" t="s">
        <v>5</v>
      </c>
      <c r="G4" s="626" t="s">
        <v>6</v>
      </c>
      <c r="H4" s="644" t="s">
        <v>7</v>
      </c>
      <c r="I4" s="644"/>
      <c r="J4" s="626" t="s">
        <v>8</v>
      </c>
      <c r="K4" s="649" t="s">
        <v>9</v>
      </c>
      <c r="L4" s="650"/>
      <c r="M4" s="651" t="s">
        <v>10</v>
      </c>
      <c r="N4" s="651"/>
      <c r="O4" s="651" t="s">
        <v>11</v>
      </c>
      <c r="P4" s="651"/>
      <c r="Q4" s="626" t="s">
        <v>12</v>
      </c>
      <c r="R4" s="628" t="s">
        <v>13</v>
      </c>
      <c r="S4" s="3"/>
    </row>
    <row r="5" spans="1:19" s="4" customFormat="1" x14ac:dyDescent="0.2">
      <c r="A5" s="627"/>
      <c r="B5" s="629"/>
      <c r="C5" s="629"/>
      <c r="D5" s="629"/>
      <c r="E5" s="627"/>
      <c r="F5" s="627"/>
      <c r="G5" s="627"/>
      <c r="H5" s="58" t="s">
        <v>14</v>
      </c>
      <c r="I5" s="58" t="s">
        <v>15</v>
      </c>
      <c r="J5" s="627"/>
      <c r="K5" s="60">
        <v>2020</v>
      </c>
      <c r="L5" s="60">
        <v>2021</v>
      </c>
      <c r="M5" s="5">
        <v>2020</v>
      </c>
      <c r="N5" s="5">
        <v>2021</v>
      </c>
      <c r="O5" s="5">
        <v>2020</v>
      </c>
      <c r="P5" s="5">
        <v>2021</v>
      </c>
      <c r="Q5" s="627"/>
      <c r="R5" s="629"/>
      <c r="S5" s="3"/>
    </row>
    <row r="6" spans="1:19" s="4" customFormat="1" x14ac:dyDescent="0.2">
      <c r="A6" s="59" t="s">
        <v>16</v>
      </c>
      <c r="B6" s="58" t="s">
        <v>17</v>
      </c>
      <c r="C6" s="58" t="s">
        <v>18</v>
      </c>
      <c r="D6" s="58" t="s">
        <v>19</v>
      </c>
      <c r="E6" s="59" t="s">
        <v>20</v>
      </c>
      <c r="F6" s="59" t="s">
        <v>21</v>
      </c>
      <c r="G6" s="59" t="s">
        <v>22</v>
      </c>
      <c r="H6" s="58" t="s">
        <v>23</v>
      </c>
      <c r="I6" s="58" t="s">
        <v>24</v>
      </c>
      <c r="J6" s="59" t="s">
        <v>25</v>
      </c>
      <c r="K6" s="60" t="s">
        <v>26</v>
      </c>
      <c r="L6" s="60" t="s">
        <v>27</v>
      </c>
      <c r="M6" s="61" t="s">
        <v>28</v>
      </c>
      <c r="N6" s="61" t="s">
        <v>29</v>
      </c>
      <c r="O6" s="61" t="s">
        <v>30</v>
      </c>
      <c r="P6" s="61" t="s">
        <v>31</v>
      </c>
      <c r="Q6" s="59" t="s">
        <v>32</v>
      </c>
      <c r="R6" s="58" t="s">
        <v>33</v>
      </c>
      <c r="S6" s="3"/>
    </row>
    <row r="7" spans="1:19" ht="105" x14ac:dyDescent="0.25">
      <c r="A7" s="312">
        <v>1</v>
      </c>
      <c r="B7" s="311" t="s">
        <v>47</v>
      </c>
      <c r="C7" s="311" t="s">
        <v>706</v>
      </c>
      <c r="D7" s="311">
        <v>13</v>
      </c>
      <c r="E7" s="311" t="s">
        <v>707</v>
      </c>
      <c r="F7" s="311" t="s">
        <v>708</v>
      </c>
      <c r="G7" s="311" t="s">
        <v>709</v>
      </c>
      <c r="H7" s="311" t="s">
        <v>710</v>
      </c>
      <c r="I7" s="311" t="s">
        <v>711</v>
      </c>
      <c r="J7" s="311" t="s">
        <v>712</v>
      </c>
      <c r="K7" s="316"/>
      <c r="L7" s="316" t="s">
        <v>38</v>
      </c>
      <c r="M7" s="340"/>
      <c r="N7" s="340">
        <v>85000</v>
      </c>
      <c r="O7" s="340"/>
      <c r="P7" s="340">
        <v>85000</v>
      </c>
      <c r="Q7" s="316" t="s">
        <v>713</v>
      </c>
      <c r="R7" s="316" t="s">
        <v>714</v>
      </c>
    </row>
    <row r="8" spans="1:19" ht="75" x14ac:dyDescent="0.25">
      <c r="A8" s="193">
        <v>2</v>
      </c>
      <c r="B8" s="193" t="s">
        <v>91</v>
      </c>
      <c r="C8" s="193" t="s">
        <v>201</v>
      </c>
      <c r="D8" s="316">
        <v>3</v>
      </c>
      <c r="E8" s="316" t="s">
        <v>715</v>
      </c>
      <c r="F8" s="316" t="s">
        <v>716</v>
      </c>
      <c r="G8" s="316" t="s">
        <v>715</v>
      </c>
      <c r="H8" s="316" t="s">
        <v>717</v>
      </c>
      <c r="I8" s="324" t="s">
        <v>718</v>
      </c>
      <c r="J8" s="316" t="s">
        <v>719</v>
      </c>
      <c r="K8" s="348"/>
      <c r="L8" s="316" t="s">
        <v>45</v>
      </c>
      <c r="M8" s="192"/>
      <c r="N8" s="376">
        <v>35000</v>
      </c>
      <c r="O8" s="192"/>
      <c r="P8" s="192">
        <v>35000</v>
      </c>
      <c r="Q8" s="316" t="s">
        <v>713</v>
      </c>
      <c r="R8" s="316" t="s">
        <v>714</v>
      </c>
    </row>
    <row r="9" spans="1:19" ht="75" x14ac:dyDescent="0.25">
      <c r="A9" s="193">
        <v>3</v>
      </c>
      <c r="B9" s="193" t="s">
        <v>91</v>
      </c>
      <c r="C9" s="193" t="s">
        <v>201</v>
      </c>
      <c r="D9" s="316">
        <v>3</v>
      </c>
      <c r="E9" s="316" t="s">
        <v>715</v>
      </c>
      <c r="F9" s="316" t="s">
        <v>716</v>
      </c>
      <c r="G9" s="316" t="s">
        <v>715</v>
      </c>
      <c r="H9" s="316" t="s">
        <v>717</v>
      </c>
      <c r="I9" s="324" t="s">
        <v>718</v>
      </c>
      <c r="J9" s="316" t="s">
        <v>719</v>
      </c>
      <c r="K9" s="348"/>
      <c r="L9" s="316" t="s">
        <v>45</v>
      </c>
      <c r="M9" s="192"/>
      <c r="N9" s="376">
        <v>35000</v>
      </c>
      <c r="O9" s="192"/>
      <c r="P9" s="192">
        <v>35000</v>
      </c>
      <c r="Q9" s="316" t="s">
        <v>713</v>
      </c>
      <c r="R9" s="316" t="s">
        <v>714</v>
      </c>
    </row>
    <row r="10" spans="1:19" ht="60" x14ac:dyDescent="0.25">
      <c r="A10" s="377">
        <v>4</v>
      </c>
      <c r="B10" s="311" t="s">
        <v>91</v>
      </c>
      <c r="C10" s="311" t="s">
        <v>706</v>
      </c>
      <c r="D10" s="311">
        <v>13</v>
      </c>
      <c r="E10" s="316" t="s">
        <v>720</v>
      </c>
      <c r="F10" s="311" t="s">
        <v>721</v>
      </c>
      <c r="G10" s="311" t="s">
        <v>722</v>
      </c>
      <c r="H10" s="311" t="s">
        <v>723</v>
      </c>
      <c r="I10" s="311">
        <v>1</v>
      </c>
      <c r="J10" s="311" t="s">
        <v>724</v>
      </c>
      <c r="K10" s="316"/>
      <c r="L10" s="316" t="s">
        <v>39</v>
      </c>
      <c r="M10" s="340"/>
      <c r="N10" s="340">
        <v>65000</v>
      </c>
      <c r="O10" s="340"/>
      <c r="P10" s="340">
        <v>65000</v>
      </c>
      <c r="Q10" s="316" t="s">
        <v>713</v>
      </c>
      <c r="R10" s="316" t="s">
        <v>714</v>
      </c>
    </row>
    <row r="12" spans="1:19" x14ac:dyDescent="0.25">
      <c r="M12" s="699"/>
      <c r="N12" s="702" t="s">
        <v>35</v>
      </c>
      <c r="O12" s="702"/>
      <c r="P12" s="702"/>
    </row>
    <row r="13" spans="1:19" x14ac:dyDescent="0.25">
      <c r="M13" s="700"/>
      <c r="N13" s="702" t="s">
        <v>36</v>
      </c>
      <c r="O13" s="702" t="s">
        <v>37</v>
      </c>
      <c r="P13" s="702"/>
    </row>
    <row r="14" spans="1:19" x14ac:dyDescent="0.25">
      <c r="M14" s="701"/>
      <c r="N14" s="702"/>
      <c r="O14" s="57">
        <v>2020</v>
      </c>
      <c r="P14" s="57">
        <v>2021</v>
      </c>
    </row>
    <row r="15" spans="1:19" x14ac:dyDescent="0.25">
      <c r="M15" s="57" t="s">
        <v>2931</v>
      </c>
      <c r="N15" s="55">
        <v>4</v>
      </c>
      <c r="O15" s="25" t="s">
        <v>481</v>
      </c>
      <c r="P15" s="31">
        <f>P7+P8+P9+P10</f>
        <v>220000</v>
      </c>
    </row>
  </sheetData>
  <mergeCells count="18">
    <mergeCell ref="Q4:Q5"/>
    <mergeCell ref="R4:R5"/>
    <mergeCell ref="M4:N4"/>
    <mergeCell ref="A4:A5"/>
    <mergeCell ref="B4:B5"/>
    <mergeCell ref="C4:C5"/>
    <mergeCell ref="D4:D5"/>
    <mergeCell ref="E4:E5"/>
    <mergeCell ref="F4:F5"/>
    <mergeCell ref="G4:G5"/>
    <mergeCell ref="H4:I4"/>
    <mergeCell ref="J4:J5"/>
    <mergeCell ref="K4:L4"/>
    <mergeCell ref="N13:N14"/>
    <mergeCell ref="O13:P13"/>
    <mergeCell ref="M12:M14"/>
    <mergeCell ref="N12:P12"/>
    <mergeCell ref="O4:P4"/>
  </mergeCell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S15"/>
  <sheetViews>
    <sheetView topLeftCell="A10" zoomScale="70" zoomScaleNormal="70" workbookViewId="0">
      <selection activeCell="F10" sqref="F10"/>
    </sheetView>
  </sheetViews>
  <sheetFormatPr defaultRowHeight="15.75" x14ac:dyDescent="0.25"/>
  <cols>
    <col min="1" max="1" width="4.7109375" style="21" customWidth="1"/>
    <col min="2" max="2" width="10.42578125" style="21" customWidth="1"/>
    <col min="3" max="3" width="11.42578125" style="21" customWidth="1"/>
    <col min="4" max="4" width="10.7109375" style="21" customWidth="1"/>
    <col min="5" max="5" width="45.7109375" style="21" customWidth="1"/>
    <col min="6" max="6" width="57.85546875" style="21" customWidth="1"/>
    <col min="7" max="7" width="35.7109375" style="21" customWidth="1"/>
    <col min="8" max="8" width="19.28515625" style="21" customWidth="1"/>
    <col min="9" max="9" width="14.42578125" style="21" customWidth="1"/>
    <col min="10" max="10" width="29.7109375" style="21" customWidth="1"/>
    <col min="11" max="11" width="10.7109375" style="21" customWidth="1"/>
    <col min="12" max="12" width="12.7109375" style="21" customWidth="1"/>
    <col min="13" max="16" width="14.7109375" style="22" customWidth="1"/>
    <col min="17" max="17" width="18.140625" style="21" customWidth="1"/>
    <col min="18" max="18" width="18.42578125" style="21" customWidth="1"/>
    <col min="19" max="19" width="19.5703125" style="21" customWidth="1"/>
    <col min="20" max="258" width="9.140625" style="21"/>
    <col min="259" max="259" width="4.7109375" style="21" bestFit="1" customWidth="1"/>
    <col min="260" max="260" width="9.7109375" style="21" bestFit="1" customWidth="1"/>
    <col min="261" max="261" width="10" style="21" bestFit="1" customWidth="1"/>
    <col min="262" max="262" width="8.85546875" style="21" bestFit="1" customWidth="1"/>
    <col min="263" max="263" width="22.85546875" style="21" customWidth="1"/>
    <col min="264" max="264" width="59.7109375" style="21" bestFit="1" customWidth="1"/>
    <col min="265" max="265" width="57.85546875" style="21" bestFit="1" customWidth="1"/>
    <col min="266" max="266" width="35.28515625" style="21" bestFit="1" customWidth="1"/>
    <col min="267" max="267" width="28.140625" style="21" bestFit="1" customWidth="1"/>
    <col min="268" max="268" width="33.140625" style="21" bestFit="1" customWidth="1"/>
    <col min="269" max="269" width="26" style="21" bestFit="1" customWidth="1"/>
    <col min="270" max="270" width="19.140625" style="21" bestFit="1" customWidth="1"/>
    <col min="271" max="271" width="10.42578125" style="21" customWidth="1"/>
    <col min="272" max="272" width="11.85546875" style="21" customWidth="1"/>
    <col min="273" max="273" width="14.7109375" style="21" customWidth="1"/>
    <col min="274" max="274" width="9" style="21" bestFit="1" customWidth="1"/>
    <col min="275" max="514" width="9.140625" style="21"/>
    <col min="515" max="515" width="4.7109375" style="21" bestFit="1" customWidth="1"/>
    <col min="516" max="516" width="9.7109375" style="21" bestFit="1" customWidth="1"/>
    <col min="517" max="517" width="10" style="21" bestFit="1" customWidth="1"/>
    <col min="518" max="518" width="8.85546875" style="21" bestFit="1" customWidth="1"/>
    <col min="519" max="519" width="22.85546875" style="21" customWidth="1"/>
    <col min="520" max="520" width="59.7109375" style="21" bestFit="1" customWidth="1"/>
    <col min="521" max="521" width="57.85546875" style="21" bestFit="1" customWidth="1"/>
    <col min="522" max="522" width="35.28515625" style="21" bestFit="1" customWidth="1"/>
    <col min="523" max="523" width="28.140625" style="21" bestFit="1" customWidth="1"/>
    <col min="524" max="524" width="33.140625" style="21" bestFit="1" customWidth="1"/>
    <col min="525" max="525" width="26" style="21" bestFit="1" customWidth="1"/>
    <col min="526" max="526" width="19.140625" style="21" bestFit="1" customWidth="1"/>
    <col min="527" max="527" width="10.42578125" style="21" customWidth="1"/>
    <col min="528" max="528" width="11.85546875" style="21" customWidth="1"/>
    <col min="529" max="529" width="14.7109375" style="21" customWidth="1"/>
    <col min="530" max="530" width="9" style="21" bestFit="1" customWidth="1"/>
    <col min="531" max="770" width="9.140625" style="21"/>
    <col min="771" max="771" width="4.7109375" style="21" bestFit="1" customWidth="1"/>
    <col min="772" max="772" width="9.7109375" style="21" bestFit="1" customWidth="1"/>
    <col min="773" max="773" width="10" style="21" bestFit="1" customWidth="1"/>
    <col min="774" max="774" width="8.85546875" style="21" bestFit="1" customWidth="1"/>
    <col min="775" max="775" width="22.85546875" style="21" customWidth="1"/>
    <col min="776" max="776" width="59.7109375" style="21" bestFit="1" customWidth="1"/>
    <col min="777" max="777" width="57.85546875" style="21" bestFit="1" customWidth="1"/>
    <col min="778" max="778" width="35.28515625" style="21" bestFit="1" customWidth="1"/>
    <col min="779" max="779" width="28.140625" style="21" bestFit="1" customWidth="1"/>
    <col min="780" max="780" width="33.140625" style="21" bestFit="1" customWidth="1"/>
    <col min="781" max="781" width="26" style="21" bestFit="1" customWidth="1"/>
    <col min="782" max="782" width="19.140625" style="21" bestFit="1" customWidth="1"/>
    <col min="783" max="783" width="10.42578125" style="21" customWidth="1"/>
    <col min="784" max="784" width="11.85546875" style="21" customWidth="1"/>
    <col min="785" max="785" width="14.7109375" style="21" customWidth="1"/>
    <col min="786" max="786" width="9" style="21" bestFit="1" customWidth="1"/>
    <col min="787" max="1026" width="9.140625" style="21"/>
    <col min="1027" max="1027" width="4.7109375" style="21" bestFit="1" customWidth="1"/>
    <col min="1028" max="1028" width="9.7109375" style="21" bestFit="1" customWidth="1"/>
    <col min="1029" max="1029" width="10" style="21" bestFit="1" customWidth="1"/>
    <col min="1030" max="1030" width="8.85546875" style="21" bestFit="1" customWidth="1"/>
    <col min="1031" max="1031" width="22.85546875" style="21" customWidth="1"/>
    <col min="1032" max="1032" width="59.7109375" style="21" bestFit="1" customWidth="1"/>
    <col min="1033" max="1033" width="57.85546875" style="21" bestFit="1" customWidth="1"/>
    <col min="1034" max="1034" width="35.28515625" style="21" bestFit="1" customWidth="1"/>
    <col min="1035" max="1035" width="28.140625" style="21" bestFit="1" customWidth="1"/>
    <col min="1036" max="1036" width="33.140625" style="21" bestFit="1" customWidth="1"/>
    <col min="1037" max="1037" width="26" style="21" bestFit="1" customWidth="1"/>
    <col min="1038" max="1038" width="19.140625" style="21" bestFit="1" customWidth="1"/>
    <col min="1039" max="1039" width="10.42578125" style="21" customWidth="1"/>
    <col min="1040" max="1040" width="11.85546875" style="21" customWidth="1"/>
    <col min="1041" max="1041" width="14.7109375" style="21" customWidth="1"/>
    <col min="1042" max="1042" width="9" style="21" bestFit="1" customWidth="1"/>
    <col min="1043" max="1282" width="9.140625" style="21"/>
    <col min="1283" max="1283" width="4.7109375" style="21" bestFit="1" customWidth="1"/>
    <col min="1284" max="1284" width="9.7109375" style="21" bestFit="1" customWidth="1"/>
    <col min="1285" max="1285" width="10" style="21" bestFit="1" customWidth="1"/>
    <col min="1286" max="1286" width="8.85546875" style="21" bestFit="1" customWidth="1"/>
    <col min="1287" max="1287" width="22.85546875" style="21" customWidth="1"/>
    <col min="1288" max="1288" width="59.7109375" style="21" bestFit="1" customWidth="1"/>
    <col min="1289" max="1289" width="57.85546875" style="21" bestFit="1" customWidth="1"/>
    <col min="1290" max="1290" width="35.28515625" style="21" bestFit="1" customWidth="1"/>
    <col min="1291" max="1291" width="28.140625" style="21" bestFit="1" customWidth="1"/>
    <col min="1292" max="1292" width="33.140625" style="21" bestFit="1" customWidth="1"/>
    <col min="1293" max="1293" width="26" style="21" bestFit="1" customWidth="1"/>
    <col min="1294" max="1294" width="19.140625" style="21" bestFit="1" customWidth="1"/>
    <col min="1295" max="1295" width="10.42578125" style="21" customWidth="1"/>
    <col min="1296" max="1296" width="11.85546875" style="21" customWidth="1"/>
    <col min="1297" max="1297" width="14.7109375" style="21" customWidth="1"/>
    <col min="1298" max="1298" width="9" style="21" bestFit="1" customWidth="1"/>
    <col min="1299" max="1538" width="9.140625" style="21"/>
    <col min="1539" max="1539" width="4.7109375" style="21" bestFit="1" customWidth="1"/>
    <col min="1540" max="1540" width="9.7109375" style="21" bestFit="1" customWidth="1"/>
    <col min="1541" max="1541" width="10" style="21" bestFit="1" customWidth="1"/>
    <col min="1542" max="1542" width="8.85546875" style="21" bestFit="1" customWidth="1"/>
    <col min="1543" max="1543" width="22.85546875" style="21" customWidth="1"/>
    <col min="1544" max="1544" width="59.7109375" style="21" bestFit="1" customWidth="1"/>
    <col min="1545" max="1545" width="57.85546875" style="21" bestFit="1" customWidth="1"/>
    <col min="1546" max="1546" width="35.28515625" style="21" bestFit="1" customWidth="1"/>
    <col min="1547" max="1547" width="28.140625" style="21" bestFit="1" customWidth="1"/>
    <col min="1548" max="1548" width="33.140625" style="21" bestFit="1" customWidth="1"/>
    <col min="1549" max="1549" width="26" style="21" bestFit="1" customWidth="1"/>
    <col min="1550" max="1550" width="19.140625" style="21" bestFit="1" customWidth="1"/>
    <col min="1551" max="1551" width="10.42578125" style="21" customWidth="1"/>
    <col min="1552" max="1552" width="11.85546875" style="21" customWidth="1"/>
    <col min="1553" max="1553" width="14.7109375" style="21" customWidth="1"/>
    <col min="1554" max="1554" width="9" style="21" bestFit="1" customWidth="1"/>
    <col min="1555" max="1794" width="9.140625" style="21"/>
    <col min="1795" max="1795" width="4.7109375" style="21" bestFit="1" customWidth="1"/>
    <col min="1796" max="1796" width="9.7109375" style="21" bestFit="1" customWidth="1"/>
    <col min="1797" max="1797" width="10" style="21" bestFit="1" customWidth="1"/>
    <col min="1798" max="1798" width="8.85546875" style="21" bestFit="1" customWidth="1"/>
    <col min="1799" max="1799" width="22.85546875" style="21" customWidth="1"/>
    <col min="1800" max="1800" width="59.7109375" style="21" bestFit="1" customWidth="1"/>
    <col min="1801" max="1801" width="57.85546875" style="21" bestFit="1" customWidth="1"/>
    <col min="1802" max="1802" width="35.28515625" style="21" bestFit="1" customWidth="1"/>
    <col min="1803" max="1803" width="28.140625" style="21" bestFit="1" customWidth="1"/>
    <col min="1804" max="1804" width="33.140625" style="21" bestFit="1" customWidth="1"/>
    <col min="1805" max="1805" width="26" style="21" bestFit="1" customWidth="1"/>
    <col min="1806" max="1806" width="19.140625" style="21" bestFit="1" customWidth="1"/>
    <col min="1807" max="1807" width="10.42578125" style="21" customWidth="1"/>
    <col min="1808" max="1808" width="11.85546875" style="21" customWidth="1"/>
    <col min="1809" max="1809" width="14.7109375" style="21" customWidth="1"/>
    <col min="1810" max="1810" width="9" style="21" bestFit="1" customWidth="1"/>
    <col min="1811" max="2050" width="9.140625" style="21"/>
    <col min="2051" max="2051" width="4.7109375" style="21" bestFit="1" customWidth="1"/>
    <col min="2052" max="2052" width="9.7109375" style="21" bestFit="1" customWidth="1"/>
    <col min="2053" max="2053" width="10" style="21" bestFit="1" customWidth="1"/>
    <col min="2054" max="2054" width="8.85546875" style="21" bestFit="1" customWidth="1"/>
    <col min="2055" max="2055" width="22.85546875" style="21" customWidth="1"/>
    <col min="2056" max="2056" width="59.7109375" style="21" bestFit="1" customWidth="1"/>
    <col min="2057" max="2057" width="57.85546875" style="21" bestFit="1" customWidth="1"/>
    <col min="2058" max="2058" width="35.28515625" style="21" bestFit="1" customWidth="1"/>
    <col min="2059" max="2059" width="28.140625" style="21" bestFit="1" customWidth="1"/>
    <col min="2060" max="2060" width="33.140625" style="21" bestFit="1" customWidth="1"/>
    <col min="2061" max="2061" width="26" style="21" bestFit="1" customWidth="1"/>
    <col min="2062" max="2062" width="19.140625" style="21" bestFit="1" customWidth="1"/>
    <col min="2063" max="2063" width="10.42578125" style="21" customWidth="1"/>
    <col min="2064" max="2064" width="11.85546875" style="21" customWidth="1"/>
    <col min="2065" max="2065" width="14.7109375" style="21" customWidth="1"/>
    <col min="2066" max="2066" width="9" style="21" bestFit="1" customWidth="1"/>
    <col min="2067" max="2306" width="9.140625" style="21"/>
    <col min="2307" max="2307" width="4.7109375" style="21" bestFit="1" customWidth="1"/>
    <col min="2308" max="2308" width="9.7109375" style="21" bestFit="1" customWidth="1"/>
    <col min="2309" max="2309" width="10" style="21" bestFit="1" customWidth="1"/>
    <col min="2310" max="2310" width="8.85546875" style="21" bestFit="1" customWidth="1"/>
    <col min="2311" max="2311" width="22.85546875" style="21" customWidth="1"/>
    <col min="2312" max="2312" width="59.7109375" style="21" bestFit="1" customWidth="1"/>
    <col min="2313" max="2313" width="57.85546875" style="21" bestFit="1" customWidth="1"/>
    <col min="2314" max="2314" width="35.28515625" style="21" bestFit="1" customWidth="1"/>
    <col min="2315" max="2315" width="28.140625" style="21" bestFit="1" customWidth="1"/>
    <col min="2316" max="2316" width="33.140625" style="21" bestFit="1" customWidth="1"/>
    <col min="2317" max="2317" width="26" style="21" bestFit="1" customWidth="1"/>
    <col min="2318" max="2318" width="19.140625" style="21" bestFit="1" customWidth="1"/>
    <col min="2319" max="2319" width="10.42578125" style="21" customWidth="1"/>
    <col min="2320" max="2320" width="11.85546875" style="21" customWidth="1"/>
    <col min="2321" max="2321" width="14.7109375" style="21" customWidth="1"/>
    <col min="2322" max="2322" width="9" style="21" bestFit="1" customWidth="1"/>
    <col min="2323" max="2562" width="9.140625" style="21"/>
    <col min="2563" max="2563" width="4.7109375" style="21" bestFit="1" customWidth="1"/>
    <col min="2564" max="2564" width="9.7109375" style="21" bestFit="1" customWidth="1"/>
    <col min="2565" max="2565" width="10" style="21" bestFit="1" customWidth="1"/>
    <col min="2566" max="2566" width="8.85546875" style="21" bestFit="1" customWidth="1"/>
    <col min="2567" max="2567" width="22.85546875" style="21" customWidth="1"/>
    <col min="2568" max="2568" width="59.7109375" style="21" bestFit="1" customWidth="1"/>
    <col min="2569" max="2569" width="57.85546875" style="21" bestFit="1" customWidth="1"/>
    <col min="2570" max="2570" width="35.28515625" style="21" bestFit="1" customWidth="1"/>
    <col min="2571" max="2571" width="28.140625" style="21" bestFit="1" customWidth="1"/>
    <col min="2572" max="2572" width="33.140625" style="21" bestFit="1" customWidth="1"/>
    <col min="2573" max="2573" width="26" style="21" bestFit="1" customWidth="1"/>
    <col min="2574" max="2574" width="19.140625" style="21" bestFit="1" customWidth="1"/>
    <col min="2575" max="2575" width="10.42578125" style="21" customWidth="1"/>
    <col min="2576" max="2576" width="11.85546875" style="21" customWidth="1"/>
    <col min="2577" max="2577" width="14.7109375" style="21" customWidth="1"/>
    <col min="2578" max="2578" width="9" style="21" bestFit="1" customWidth="1"/>
    <col min="2579" max="2818" width="9.140625" style="21"/>
    <col min="2819" max="2819" width="4.7109375" style="21" bestFit="1" customWidth="1"/>
    <col min="2820" max="2820" width="9.7109375" style="21" bestFit="1" customWidth="1"/>
    <col min="2821" max="2821" width="10" style="21" bestFit="1" customWidth="1"/>
    <col min="2822" max="2822" width="8.85546875" style="21" bestFit="1" customWidth="1"/>
    <col min="2823" max="2823" width="22.85546875" style="21" customWidth="1"/>
    <col min="2824" max="2824" width="59.7109375" style="21" bestFit="1" customWidth="1"/>
    <col min="2825" max="2825" width="57.85546875" style="21" bestFit="1" customWidth="1"/>
    <col min="2826" max="2826" width="35.28515625" style="21" bestFit="1" customWidth="1"/>
    <col min="2827" max="2827" width="28.140625" style="21" bestFit="1" customWidth="1"/>
    <col min="2828" max="2828" width="33.140625" style="21" bestFit="1" customWidth="1"/>
    <col min="2829" max="2829" width="26" style="21" bestFit="1" customWidth="1"/>
    <col min="2830" max="2830" width="19.140625" style="21" bestFit="1" customWidth="1"/>
    <col min="2831" max="2831" width="10.42578125" style="21" customWidth="1"/>
    <col min="2832" max="2832" width="11.85546875" style="21" customWidth="1"/>
    <col min="2833" max="2833" width="14.7109375" style="21" customWidth="1"/>
    <col min="2834" max="2834" width="9" style="21" bestFit="1" customWidth="1"/>
    <col min="2835" max="3074" width="9.140625" style="21"/>
    <col min="3075" max="3075" width="4.7109375" style="21" bestFit="1" customWidth="1"/>
    <col min="3076" max="3076" width="9.7109375" style="21" bestFit="1" customWidth="1"/>
    <col min="3077" max="3077" width="10" style="21" bestFit="1" customWidth="1"/>
    <col min="3078" max="3078" width="8.85546875" style="21" bestFit="1" customWidth="1"/>
    <col min="3079" max="3079" width="22.85546875" style="21" customWidth="1"/>
    <col min="3080" max="3080" width="59.7109375" style="21" bestFit="1" customWidth="1"/>
    <col min="3081" max="3081" width="57.85546875" style="21" bestFit="1" customWidth="1"/>
    <col min="3082" max="3082" width="35.28515625" style="21" bestFit="1" customWidth="1"/>
    <col min="3083" max="3083" width="28.140625" style="21" bestFit="1" customWidth="1"/>
    <col min="3084" max="3084" width="33.140625" style="21" bestFit="1" customWidth="1"/>
    <col min="3085" max="3085" width="26" style="21" bestFit="1" customWidth="1"/>
    <col min="3086" max="3086" width="19.140625" style="21" bestFit="1" customWidth="1"/>
    <col min="3087" max="3087" width="10.42578125" style="21" customWidth="1"/>
    <col min="3088" max="3088" width="11.85546875" style="21" customWidth="1"/>
    <col min="3089" max="3089" width="14.7109375" style="21" customWidth="1"/>
    <col min="3090" max="3090" width="9" style="21" bestFit="1" customWidth="1"/>
    <col min="3091" max="3330" width="9.140625" style="21"/>
    <col min="3331" max="3331" width="4.7109375" style="21" bestFit="1" customWidth="1"/>
    <col min="3332" max="3332" width="9.7109375" style="21" bestFit="1" customWidth="1"/>
    <col min="3333" max="3333" width="10" style="21" bestFit="1" customWidth="1"/>
    <col min="3334" max="3334" width="8.85546875" style="21" bestFit="1" customWidth="1"/>
    <col min="3335" max="3335" width="22.85546875" style="21" customWidth="1"/>
    <col min="3336" max="3336" width="59.7109375" style="21" bestFit="1" customWidth="1"/>
    <col min="3337" max="3337" width="57.85546875" style="21" bestFit="1" customWidth="1"/>
    <col min="3338" max="3338" width="35.28515625" style="21" bestFit="1" customWidth="1"/>
    <col min="3339" max="3339" width="28.140625" style="21" bestFit="1" customWidth="1"/>
    <col min="3340" max="3340" width="33.140625" style="21" bestFit="1" customWidth="1"/>
    <col min="3341" max="3341" width="26" style="21" bestFit="1" customWidth="1"/>
    <col min="3342" max="3342" width="19.140625" style="21" bestFit="1" customWidth="1"/>
    <col min="3343" max="3343" width="10.42578125" style="21" customWidth="1"/>
    <col min="3344" max="3344" width="11.85546875" style="21" customWidth="1"/>
    <col min="3345" max="3345" width="14.7109375" style="21" customWidth="1"/>
    <col min="3346" max="3346" width="9" style="21" bestFit="1" customWidth="1"/>
    <col min="3347" max="3586" width="9.140625" style="21"/>
    <col min="3587" max="3587" width="4.7109375" style="21" bestFit="1" customWidth="1"/>
    <col min="3588" max="3588" width="9.7109375" style="21" bestFit="1" customWidth="1"/>
    <col min="3589" max="3589" width="10" style="21" bestFit="1" customWidth="1"/>
    <col min="3590" max="3590" width="8.85546875" style="21" bestFit="1" customWidth="1"/>
    <col min="3591" max="3591" width="22.85546875" style="21" customWidth="1"/>
    <col min="3592" max="3592" width="59.7109375" style="21" bestFit="1" customWidth="1"/>
    <col min="3593" max="3593" width="57.85546875" style="21" bestFit="1" customWidth="1"/>
    <col min="3594" max="3594" width="35.28515625" style="21" bestFit="1" customWidth="1"/>
    <col min="3595" max="3595" width="28.140625" style="21" bestFit="1" customWidth="1"/>
    <col min="3596" max="3596" width="33.140625" style="21" bestFit="1" customWidth="1"/>
    <col min="3597" max="3597" width="26" style="21" bestFit="1" customWidth="1"/>
    <col min="3598" max="3598" width="19.140625" style="21" bestFit="1" customWidth="1"/>
    <col min="3599" max="3599" width="10.42578125" style="21" customWidth="1"/>
    <col min="3600" max="3600" width="11.85546875" style="21" customWidth="1"/>
    <col min="3601" max="3601" width="14.7109375" style="21" customWidth="1"/>
    <col min="3602" max="3602" width="9" style="21" bestFit="1" customWidth="1"/>
    <col min="3603" max="3842" width="9.140625" style="21"/>
    <col min="3843" max="3843" width="4.7109375" style="21" bestFit="1" customWidth="1"/>
    <col min="3844" max="3844" width="9.7109375" style="21" bestFit="1" customWidth="1"/>
    <col min="3845" max="3845" width="10" style="21" bestFit="1" customWidth="1"/>
    <col min="3846" max="3846" width="8.85546875" style="21" bestFit="1" customWidth="1"/>
    <col min="3847" max="3847" width="22.85546875" style="21" customWidth="1"/>
    <col min="3848" max="3848" width="59.7109375" style="21" bestFit="1" customWidth="1"/>
    <col min="3849" max="3849" width="57.85546875" style="21" bestFit="1" customWidth="1"/>
    <col min="3850" max="3850" width="35.28515625" style="21" bestFit="1" customWidth="1"/>
    <col min="3851" max="3851" width="28.140625" style="21" bestFit="1" customWidth="1"/>
    <col min="3852" max="3852" width="33.140625" style="21" bestFit="1" customWidth="1"/>
    <col min="3853" max="3853" width="26" style="21" bestFit="1" customWidth="1"/>
    <col min="3854" max="3854" width="19.140625" style="21" bestFit="1" customWidth="1"/>
    <col min="3855" max="3855" width="10.42578125" style="21" customWidth="1"/>
    <col min="3856" max="3856" width="11.85546875" style="21" customWidth="1"/>
    <col min="3857" max="3857" width="14.7109375" style="21" customWidth="1"/>
    <col min="3858" max="3858" width="9" style="21" bestFit="1" customWidth="1"/>
    <col min="3859" max="4098" width="9.140625" style="21"/>
    <col min="4099" max="4099" width="4.7109375" style="21" bestFit="1" customWidth="1"/>
    <col min="4100" max="4100" width="9.7109375" style="21" bestFit="1" customWidth="1"/>
    <col min="4101" max="4101" width="10" style="21" bestFit="1" customWidth="1"/>
    <col min="4102" max="4102" width="8.85546875" style="21" bestFit="1" customWidth="1"/>
    <col min="4103" max="4103" width="22.85546875" style="21" customWidth="1"/>
    <col min="4104" max="4104" width="59.7109375" style="21" bestFit="1" customWidth="1"/>
    <col min="4105" max="4105" width="57.85546875" style="21" bestFit="1" customWidth="1"/>
    <col min="4106" max="4106" width="35.28515625" style="21" bestFit="1" customWidth="1"/>
    <col min="4107" max="4107" width="28.140625" style="21" bestFit="1" customWidth="1"/>
    <col min="4108" max="4108" width="33.140625" style="21" bestFit="1" customWidth="1"/>
    <col min="4109" max="4109" width="26" style="21" bestFit="1" customWidth="1"/>
    <col min="4110" max="4110" width="19.140625" style="21" bestFit="1" customWidth="1"/>
    <col min="4111" max="4111" width="10.42578125" style="21" customWidth="1"/>
    <col min="4112" max="4112" width="11.85546875" style="21" customWidth="1"/>
    <col min="4113" max="4113" width="14.7109375" style="21" customWidth="1"/>
    <col min="4114" max="4114" width="9" style="21" bestFit="1" customWidth="1"/>
    <col min="4115" max="4354" width="9.140625" style="21"/>
    <col min="4355" max="4355" width="4.7109375" style="21" bestFit="1" customWidth="1"/>
    <col min="4356" max="4356" width="9.7109375" style="21" bestFit="1" customWidth="1"/>
    <col min="4357" max="4357" width="10" style="21" bestFit="1" customWidth="1"/>
    <col min="4358" max="4358" width="8.85546875" style="21" bestFit="1" customWidth="1"/>
    <col min="4359" max="4359" width="22.85546875" style="21" customWidth="1"/>
    <col min="4360" max="4360" width="59.7109375" style="21" bestFit="1" customWidth="1"/>
    <col min="4361" max="4361" width="57.85546875" style="21" bestFit="1" customWidth="1"/>
    <col min="4362" max="4362" width="35.28515625" style="21" bestFit="1" customWidth="1"/>
    <col min="4363" max="4363" width="28.140625" style="21" bestFit="1" customWidth="1"/>
    <col min="4364" max="4364" width="33.140625" style="21" bestFit="1" customWidth="1"/>
    <col min="4365" max="4365" width="26" style="21" bestFit="1" customWidth="1"/>
    <col min="4366" max="4366" width="19.140625" style="21" bestFit="1" customWidth="1"/>
    <col min="4367" max="4367" width="10.42578125" style="21" customWidth="1"/>
    <col min="4368" max="4368" width="11.85546875" style="21" customWidth="1"/>
    <col min="4369" max="4369" width="14.7109375" style="21" customWidth="1"/>
    <col min="4370" max="4370" width="9" style="21" bestFit="1" customWidth="1"/>
    <col min="4371" max="4610" width="9.140625" style="21"/>
    <col min="4611" max="4611" width="4.7109375" style="21" bestFit="1" customWidth="1"/>
    <col min="4612" max="4612" width="9.7109375" style="21" bestFit="1" customWidth="1"/>
    <col min="4613" max="4613" width="10" style="21" bestFit="1" customWidth="1"/>
    <col min="4614" max="4614" width="8.85546875" style="21" bestFit="1" customWidth="1"/>
    <col min="4615" max="4615" width="22.85546875" style="21" customWidth="1"/>
    <col min="4616" max="4616" width="59.7109375" style="21" bestFit="1" customWidth="1"/>
    <col min="4617" max="4617" width="57.85546875" style="21" bestFit="1" customWidth="1"/>
    <col min="4618" max="4618" width="35.28515625" style="21" bestFit="1" customWidth="1"/>
    <col min="4619" max="4619" width="28.140625" style="21" bestFit="1" customWidth="1"/>
    <col min="4620" max="4620" width="33.140625" style="21" bestFit="1" customWidth="1"/>
    <col min="4621" max="4621" width="26" style="21" bestFit="1" customWidth="1"/>
    <col min="4622" max="4622" width="19.140625" style="21" bestFit="1" customWidth="1"/>
    <col min="4623" max="4623" width="10.42578125" style="21" customWidth="1"/>
    <col min="4624" max="4624" width="11.85546875" style="21" customWidth="1"/>
    <col min="4625" max="4625" width="14.7109375" style="21" customWidth="1"/>
    <col min="4626" max="4626" width="9" style="21" bestFit="1" customWidth="1"/>
    <col min="4627" max="4866" width="9.140625" style="21"/>
    <col min="4867" max="4867" width="4.7109375" style="21" bestFit="1" customWidth="1"/>
    <col min="4868" max="4868" width="9.7109375" style="21" bestFit="1" customWidth="1"/>
    <col min="4869" max="4869" width="10" style="21" bestFit="1" customWidth="1"/>
    <col min="4870" max="4870" width="8.85546875" style="21" bestFit="1" customWidth="1"/>
    <col min="4871" max="4871" width="22.85546875" style="21" customWidth="1"/>
    <col min="4872" max="4872" width="59.7109375" style="21" bestFit="1" customWidth="1"/>
    <col min="4873" max="4873" width="57.85546875" style="21" bestFit="1" customWidth="1"/>
    <col min="4874" max="4874" width="35.28515625" style="21" bestFit="1" customWidth="1"/>
    <col min="4875" max="4875" width="28.140625" style="21" bestFit="1" customWidth="1"/>
    <col min="4876" max="4876" width="33.140625" style="21" bestFit="1" customWidth="1"/>
    <col min="4877" max="4877" width="26" style="21" bestFit="1" customWidth="1"/>
    <col min="4878" max="4878" width="19.140625" style="21" bestFit="1" customWidth="1"/>
    <col min="4879" max="4879" width="10.42578125" style="21" customWidth="1"/>
    <col min="4880" max="4880" width="11.85546875" style="21" customWidth="1"/>
    <col min="4881" max="4881" width="14.7109375" style="21" customWidth="1"/>
    <col min="4882" max="4882" width="9" style="21" bestFit="1" customWidth="1"/>
    <col min="4883" max="5122" width="9.140625" style="21"/>
    <col min="5123" max="5123" width="4.7109375" style="21" bestFit="1" customWidth="1"/>
    <col min="5124" max="5124" width="9.7109375" style="21" bestFit="1" customWidth="1"/>
    <col min="5125" max="5125" width="10" style="21" bestFit="1" customWidth="1"/>
    <col min="5126" max="5126" width="8.85546875" style="21" bestFit="1" customWidth="1"/>
    <col min="5127" max="5127" width="22.85546875" style="21" customWidth="1"/>
    <col min="5128" max="5128" width="59.7109375" style="21" bestFit="1" customWidth="1"/>
    <col min="5129" max="5129" width="57.85546875" style="21" bestFit="1" customWidth="1"/>
    <col min="5130" max="5130" width="35.28515625" style="21" bestFit="1" customWidth="1"/>
    <col min="5131" max="5131" width="28.140625" style="21" bestFit="1" customWidth="1"/>
    <col min="5132" max="5132" width="33.140625" style="21" bestFit="1" customWidth="1"/>
    <col min="5133" max="5133" width="26" style="21" bestFit="1" customWidth="1"/>
    <col min="5134" max="5134" width="19.140625" style="21" bestFit="1" customWidth="1"/>
    <col min="5135" max="5135" width="10.42578125" style="21" customWidth="1"/>
    <col min="5136" max="5136" width="11.85546875" style="21" customWidth="1"/>
    <col min="5137" max="5137" width="14.7109375" style="21" customWidth="1"/>
    <col min="5138" max="5138" width="9" style="21" bestFit="1" customWidth="1"/>
    <col min="5139" max="5378" width="9.140625" style="21"/>
    <col min="5379" max="5379" width="4.7109375" style="21" bestFit="1" customWidth="1"/>
    <col min="5380" max="5380" width="9.7109375" style="21" bestFit="1" customWidth="1"/>
    <col min="5381" max="5381" width="10" style="21" bestFit="1" customWidth="1"/>
    <col min="5382" max="5382" width="8.85546875" style="21" bestFit="1" customWidth="1"/>
    <col min="5383" max="5383" width="22.85546875" style="21" customWidth="1"/>
    <col min="5384" max="5384" width="59.7109375" style="21" bestFit="1" customWidth="1"/>
    <col min="5385" max="5385" width="57.85546875" style="21" bestFit="1" customWidth="1"/>
    <col min="5386" max="5386" width="35.28515625" style="21" bestFit="1" customWidth="1"/>
    <col min="5387" max="5387" width="28.140625" style="21" bestFit="1" customWidth="1"/>
    <col min="5388" max="5388" width="33.140625" style="21" bestFit="1" customWidth="1"/>
    <col min="5389" max="5389" width="26" style="21" bestFit="1" customWidth="1"/>
    <col min="5390" max="5390" width="19.140625" style="21" bestFit="1" customWidth="1"/>
    <col min="5391" max="5391" width="10.42578125" style="21" customWidth="1"/>
    <col min="5392" max="5392" width="11.85546875" style="21" customWidth="1"/>
    <col min="5393" max="5393" width="14.7109375" style="21" customWidth="1"/>
    <col min="5394" max="5394" width="9" style="21" bestFit="1" customWidth="1"/>
    <col min="5395" max="5634" width="9.140625" style="21"/>
    <col min="5635" max="5635" width="4.7109375" style="21" bestFit="1" customWidth="1"/>
    <col min="5636" max="5636" width="9.7109375" style="21" bestFit="1" customWidth="1"/>
    <col min="5637" max="5637" width="10" style="21" bestFit="1" customWidth="1"/>
    <col min="5638" max="5638" width="8.85546875" style="21" bestFit="1" customWidth="1"/>
    <col min="5639" max="5639" width="22.85546875" style="21" customWidth="1"/>
    <col min="5640" max="5640" width="59.7109375" style="21" bestFit="1" customWidth="1"/>
    <col min="5641" max="5641" width="57.85546875" style="21" bestFit="1" customWidth="1"/>
    <col min="5642" max="5642" width="35.28515625" style="21" bestFit="1" customWidth="1"/>
    <col min="5643" max="5643" width="28.140625" style="21" bestFit="1" customWidth="1"/>
    <col min="5644" max="5644" width="33.140625" style="21" bestFit="1" customWidth="1"/>
    <col min="5645" max="5645" width="26" style="21" bestFit="1" customWidth="1"/>
    <col min="5646" max="5646" width="19.140625" style="21" bestFit="1" customWidth="1"/>
    <col min="5647" max="5647" width="10.42578125" style="21" customWidth="1"/>
    <col min="5648" max="5648" width="11.85546875" style="21" customWidth="1"/>
    <col min="5649" max="5649" width="14.7109375" style="21" customWidth="1"/>
    <col min="5650" max="5650" width="9" style="21" bestFit="1" customWidth="1"/>
    <col min="5651" max="5890" width="9.140625" style="21"/>
    <col min="5891" max="5891" width="4.7109375" style="21" bestFit="1" customWidth="1"/>
    <col min="5892" max="5892" width="9.7109375" style="21" bestFit="1" customWidth="1"/>
    <col min="5893" max="5893" width="10" style="21" bestFit="1" customWidth="1"/>
    <col min="5894" max="5894" width="8.85546875" style="21" bestFit="1" customWidth="1"/>
    <col min="5895" max="5895" width="22.85546875" style="21" customWidth="1"/>
    <col min="5896" max="5896" width="59.7109375" style="21" bestFit="1" customWidth="1"/>
    <col min="5897" max="5897" width="57.85546875" style="21" bestFit="1" customWidth="1"/>
    <col min="5898" max="5898" width="35.28515625" style="21" bestFit="1" customWidth="1"/>
    <col min="5899" max="5899" width="28.140625" style="21" bestFit="1" customWidth="1"/>
    <col min="5900" max="5900" width="33.140625" style="21" bestFit="1" customWidth="1"/>
    <col min="5901" max="5901" width="26" style="21" bestFit="1" customWidth="1"/>
    <col min="5902" max="5902" width="19.140625" style="21" bestFit="1" customWidth="1"/>
    <col min="5903" max="5903" width="10.42578125" style="21" customWidth="1"/>
    <col min="5904" max="5904" width="11.85546875" style="21" customWidth="1"/>
    <col min="5905" max="5905" width="14.7109375" style="21" customWidth="1"/>
    <col min="5906" max="5906" width="9" style="21" bestFit="1" customWidth="1"/>
    <col min="5907" max="6146" width="9.140625" style="21"/>
    <col min="6147" max="6147" width="4.7109375" style="21" bestFit="1" customWidth="1"/>
    <col min="6148" max="6148" width="9.7109375" style="21" bestFit="1" customWidth="1"/>
    <col min="6149" max="6149" width="10" style="21" bestFit="1" customWidth="1"/>
    <col min="6150" max="6150" width="8.85546875" style="21" bestFit="1" customWidth="1"/>
    <col min="6151" max="6151" width="22.85546875" style="21" customWidth="1"/>
    <col min="6152" max="6152" width="59.7109375" style="21" bestFit="1" customWidth="1"/>
    <col min="6153" max="6153" width="57.85546875" style="21" bestFit="1" customWidth="1"/>
    <col min="6154" max="6154" width="35.28515625" style="21" bestFit="1" customWidth="1"/>
    <col min="6155" max="6155" width="28.140625" style="21" bestFit="1" customWidth="1"/>
    <col min="6156" max="6156" width="33.140625" style="21" bestFit="1" customWidth="1"/>
    <col min="6157" max="6157" width="26" style="21" bestFit="1" customWidth="1"/>
    <col min="6158" max="6158" width="19.140625" style="21" bestFit="1" customWidth="1"/>
    <col min="6159" max="6159" width="10.42578125" style="21" customWidth="1"/>
    <col min="6160" max="6160" width="11.85546875" style="21" customWidth="1"/>
    <col min="6161" max="6161" width="14.7109375" style="21" customWidth="1"/>
    <col min="6162" max="6162" width="9" style="21" bestFit="1" customWidth="1"/>
    <col min="6163" max="6402" width="9.140625" style="21"/>
    <col min="6403" max="6403" width="4.7109375" style="21" bestFit="1" customWidth="1"/>
    <col min="6404" max="6404" width="9.7109375" style="21" bestFit="1" customWidth="1"/>
    <col min="6405" max="6405" width="10" style="21" bestFit="1" customWidth="1"/>
    <col min="6406" max="6406" width="8.85546875" style="21" bestFit="1" customWidth="1"/>
    <col min="6407" max="6407" width="22.85546875" style="21" customWidth="1"/>
    <col min="6408" max="6408" width="59.7109375" style="21" bestFit="1" customWidth="1"/>
    <col min="6409" max="6409" width="57.85546875" style="21" bestFit="1" customWidth="1"/>
    <col min="6410" max="6410" width="35.28515625" style="21" bestFit="1" customWidth="1"/>
    <col min="6411" max="6411" width="28.140625" style="21" bestFit="1" customWidth="1"/>
    <col min="6412" max="6412" width="33.140625" style="21" bestFit="1" customWidth="1"/>
    <col min="6413" max="6413" width="26" style="21" bestFit="1" customWidth="1"/>
    <col min="6414" max="6414" width="19.140625" style="21" bestFit="1" customWidth="1"/>
    <col min="6415" max="6415" width="10.42578125" style="21" customWidth="1"/>
    <col min="6416" max="6416" width="11.85546875" style="21" customWidth="1"/>
    <col min="6417" max="6417" width="14.7109375" style="21" customWidth="1"/>
    <col min="6418" max="6418" width="9" style="21" bestFit="1" customWidth="1"/>
    <col min="6419" max="6658" width="9.140625" style="21"/>
    <col min="6659" max="6659" width="4.7109375" style="21" bestFit="1" customWidth="1"/>
    <col min="6660" max="6660" width="9.7109375" style="21" bestFit="1" customWidth="1"/>
    <col min="6661" max="6661" width="10" style="21" bestFit="1" customWidth="1"/>
    <col min="6662" max="6662" width="8.85546875" style="21" bestFit="1" customWidth="1"/>
    <col min="6663" max="6663" width="22.85546875" style="21" customWidth="1"/>
    <col min="6664" max="6664" width="59.7109375" style="21" bestFit="1" customWidth="1"/>
    <col min="6665" max="6665" width="57.85546875" style="21" bestFit="1" customWidth="1"/>
    <col min="6666" max="6666" width="35.28515625" style="21" bestFit="1" customWidth="1"/>
    <col min="6667" max="6667" width="28.140625" style="21" bestFit="1" customWidth="1"/>
    <col min="6668" max="6668" width="33.140625" style="21" bestFit="1" customWidth="1"/>
    <col min="6669" max="6669" width="26" style="21" bestFit="1" customWidth="1"/>
    <col min="6670" max="6670" width="19.140625" style="21" bestFit="1" customWidth="1"/>
    <col min="6671" max="6671" width="10.42578125" style="21" customWidth="1"/>
    <col min="6672" max="6672" width="11.85546875" style="21" customWidth="1"/>
    <col min="6673" max="6673" width="14.7109375" style="21" customWidth="1"/>
    <col min="6674" max="6674" width="9" style="21" bestFit="1" customWidth="1"/>
    <col min="6675" max="6914" width="9.140625" style="21"/>
    <col min="6915" max="6915" width="4.7109375" style="21" bestFit="1" customWidth="1"/>
    <col min="6916" max="6916" width="9.7109375" style="21" bestFit="1" customWidth="1"/>
    <col min="6917" max="6917" width="10" style="21" bestFit="1" customWidth="1"/>
    <col min="6918" max="6918" width="8.85546875" style="21" bestFit="1" customWidth="1"/>
    <col min="6919" max="6919" width="22.85546875" style="21" customWidth="1"/>
    <col min="6920" max="6920" width="59.7109375" style="21" bestFit="1" customWidth="1"/>
    <col min="6921" max="6921" width="57.85546875" style="21" bestFit="1" customWidth="1"/>
    <col min="6922" max="6922" width="35.28515625" style="21" bestFit="1" customWidth="1"/>
    <col min="6923" max="6923" width="28.140625" style="21" bestFit="1" customWidth="1"/>
    <col min="6924" max="6924" width="33.140625" style="21" bestFit="1" customWidth="1"/>
    <col min="6925" max="6925" width="26" style="21" bestFit="1" customWidth="1"/>
    <col min="6926" max="6926" width="19.140625" style="21" bestFit="1" customWidth="1"/>
    <col min="6927" max="6927" width="10.42578125" style="21" customWidth="1"/>
    <col min="6928" max="6928" width="11.85546875" style="21" customWidth="1"/>
    <col min="6929" max="6929" width="14.7109375" style="21" customWidth="1"/>
    <col min="6930" max="6930" width="9" style="21" bestFit="1" customWidth="1"/>
    <col min="6931" max="7170" width="9.140625" style="21"/>
    <col min="7171" max="7171" width="4.7109375" style="21" bestFit="1" customWidth="1"/>
    <col min="7172" max="7172" width="9.7109375" style="21" bestFit="1" customWidth="1"/>
    <col min="7173" max="7173" width="10" style="21" bestFit="1" customWidth="1"/>
    <col min="7174" max="7174" width="8.85546875" style="21" bestFit="1" customWidth="1"/>
    <col min="7175" max="7175" width="22.85546875" style="21" customWidth="1"/>
    <col min="7176" max="7176" width="59.7109375" style="21" bestFit="1" customWidth="1"/>
    <col min="7177" max="7177" width="57.85546875" style="21" bestFit="1" customWidth="1"/>
    <col min="7178" max="7178" width="35.28515625" style="21" bestFit="1" customWidth="1"/>
    <col min="7179" max="7179" width="28.140625" style="21" bestFit="1" customWidth="1"/>
    <col min="7180" max="7180" width="33.140625" style="21" bestFit="1" customWidth="1"/>
    <col min="7181" max="7181" width="26" style="21" bestFit="1" customWidth="1"/>
    <col min="7182" max="7182" width="19.140625" style="21" bestFit="1" customWidth="1"/>
    <col min="7183" max="7183" width="10.42578125" style="21" customWidth="1"/>
    <col min="7184" max="7184" width="11.85546875" style="21" customWidth="1"/>
    <col min="7185" max="7185" width="14.7109375" style="21" customWidth="1"/>
    <col min="7186" max="7186" width="9" style="21" bestFit="1" customWidth="1"/>
    <col min="7187" max="7426" width="9.140625" style="21"/>
    <col min="7427" max="7427" width="4.7109375" style="21" bestFit="1" customWidth="1"/>
    <col min="7428" max="7428" width="9.7109375" style="21" bestFit="1" customWidth="1"/>
    <col min="7429" max="7429" width="10" style="21" bestFit="1" customWidth="1"/>
    <col min="7430" max="7430" width="8.85546875" style="21" bestFit="1" customWidth="1"/>
    <col min="7431" max="7431" width="22.85546875" style="21" customWidth="1"/>
    <col min="7432" max="7432" width="59.7109375" style="21" bestFit="1" customWidth="1"/>
    <col min="7433" max="7433" width="57.85546875" style="21" bestFit="1" customWidth="1"/>
    <col min="7434" max="7434" width="35.28515625" style="21" bestFit="1" customWidth="1"/>
    <col min="7435" max="7435" width="28.140625" style="21" bestFit="1" customWidth="1"/>
    <col min="7436" max="7436" width="33.140625" style="21" bestFit="1" customWidth="1"/>
    <col min="7437" max="7437" width="26" style="21" bestFit="1" customWidth="1"/>
    <col min="7438" max="7438" width="19.140625" style="21" bestFit="1" customWidth="1"/>
    <col min="7439" max="7439" width="10.42578125" style="21" customWidth="1"/>
    <col min="7440" max="7440" width="11.85546875" style="21" customWidth="1"/>
    <col min="7441" max="7441" width="14.7109375" style="21" customWidth="1"/>
    <col min="7442" max="7442" width="9" style="21" bestFit="1" customWidth="1"/>
    <col min="7443" max="7682" width="9.140625" style="21"/>
    <col min="7683" max="7683" width="4.7109375" style="21" bestFit="1" customWidth="1"/>
    <col min="7684" max="7684" width="9.7109375" style="21" bestFit="1" customWidth="1"/>
    <col min="7685" max="7685" width="10" style="21" bestFit="1" customWidth="1"/>
    <col min="7686" max="7686" width="8.85546875" style="21" bestFit="1" customWidth="1"/>
    <col min="7687" max="7687" width="22.85546875" style="21" customWidth="1"/>
    <col min="7688" max="7688" width="59.7109375" style="21" bestFit="1" customWidth="1"/>
    <col min="7689" max="7689" width="57.85546875" style="21" bestFit="1" customWidth="1"/>
    <col min="7690" max="7690" width="35.28515625" style="21" bestFit="1" customWidth="1"/>
    <col min="7691" max="7691" width="28.140625" style="21" bestFit="1" customWidth="1"/>
    <col min="7692" max="7692" width="33.140625" style="21" bestFit="1" customWidth="1"/>
    <col min="7693" max="7693" width="26" style="21" bestFit="1" customWidth="1"/>
    <col min="7694" max="7694" width="19.140625" style="21" bestFit="1" customWidth="1"/>
    <col min="7695" max="7695" width="10.42578125" style="21" customWidth="1"/>
    <col min="7696" max="7696" width="11.85546875" style="21" customWidth="1"/>
    <col min="7697" max="7697" width="14.7109375" style="21" customWidth="1"/>
    <col min="7698" max="7698" width="9" style="21" bestFit="1" customWidth="1"/>
    <col min="7699" max="7938" width="9.140625" style="21"/>
    <col min="7939" max="7939" width="4.7109375" style="21" bestFit="1" customWidth="1"/>
    <col min="7940" max="7940" width="9.7109375" style="21" bestFit="1" customWidth="1"/>
    <col min="7941" max="7941" width="10" style="21" bestFit="1" customWidth="1"/>
    <col min="7942" max="7942" width="8.85546875" style="21" bestFit="1" customWidth="1"/>
    <col min="7943" max="7943" width="22.85546875" style="21" customWidth="1"/>
    <col min="7944" max="7944" width="59.7109375" style="21" bestFit="1" customWidth="1"/>
    <col min="7945" max="7945" width="57.85546875" style="21" bestFit="1" customWidth="1"/>
    <col min="7946" max="7946" width="35.28515625" style="21" bestFit="1" customWidth="1"/>
    <col min="7947" max="7947" width="28.140625" style="21" bestFit="1" customWidth="1"/>
    <col min="7948" max="7948" width="33.140625" style="21" bestFit="1" customWidth="1"/>
    <col min="7949" max="7949" width="26" style="21" bestFit="1" customWidth="1"/>
    <col min="7950" max="7950" width="19.140625" style="21" bestFit="1" customWidth="1"/>
    <col min="7951" max="7951" width="10.42578125" style="21" customWidth="1"/>
    <col min="7952" max="7952" width="11.85546875" style="21" customWidth="1"/>
    <col min="7953" max="7953" width="14.7109375" style="21" customWidth="1"/>
    <col min="7954" max="7954" width="9" style="21" bestFit="1" customWidth="1"/>
    <col min="7955" max="8194" width="9.140625" style="21"/>
    <col min="8195" max="8195" width="4.7109375" style="21" bestFit="1" customWidth="1"/>
    <col min="8196" max="8196" width="9.7109375" style="21" bestFit="1" customWidth="1"/>
    <col min="8197" max="8197" width="10" style="21" bestFit="1" customWidth="1"/>
    <col min="8198" max="8198" width="8.85546875" style="21" bestFit="1" customWidth="1"/>
    <col min="8199" max="8199" width="22.85546875" style="21" customWidth="1"/>
    <col min="8200" max="8200" width="59.7109375" style="21" bestFit="1" customWidth="1"/>
    <col min="8201" max="8201" width="57.85546875" style="21" bestFit="1" customWidth="1"/>
    <col min="8202" max="8202" width="35.28515625" style="21" bestFit="1" customWidth="1"/>
    <col min="8203" max="8203" width="28.140625" style="21" bestFit="1" customWidth="1"/>
    <col min="8204" max="8204" width="33.140625" style="21" bestFit="1" customWidth="1"/>
    <col min="8205" max="8205" width="26" style="21" bestFit="1" customWidth="1"/>
    <col min="8206" max="8206" width="19.140625" style="21" bestFit="1" customWidth="1"/>
    <col min="8207" max="8207" width="10.42578125" style="21" customWidth="1"/>
    <col min="8208" max="8208" width="11.85546875" style="21" customWidth="1"/>
    <col min="8209" max="8209" width="14.7109375" style="21" customWidth="1"/>
    <col min="8210" max="8210" width="9" style="21" bestFit="1" customWidth="1"/>
    <col min="8211" max="8450" width="9.140625" style="21"/>
    <col min="8451" max="8451" width="4.7109375" style="21" bestFit="1" customWidth="1"/>
    <col min="8452" max="8452" width="9.7109375" style="21" bestFit="1" customWidth="1"/>
    <col min="8453" max="8453" width="10" style="21" bestFit="1" customWidth="1"/>
    <col min="8454" max="8454" width="8.85546875" style="21" bestFit="1" customWidth="1"/>
    <col min="8455" max="8455" width="22.85546875" style="21" customWidth="1"/>
    <col min="8456" max="8456" width="59.7109375" style="21" bestFit="1" customWidth="1"/>
    <col min="8457" max="8457" width="57.85546875" style="21" bestFit="1" customWidth="1"/>
    <col min="8458" max="8458" width="35.28515625" style="21" bestFit="1" customWidth="1"/>
    <col min="8459" max="8459" width="28.140625" style="21" bestFit="1" customWidth="1"/>
    <col min="8460" max="8460" width="33.140625" style="21" bestFit="1" customWidth="1"/>
    <col min="8461" max="8461" width="26" style="21" bestFit="1" customWidth="1"/>
    <col min="8462" max="8462" width="19.140625" style="21" bestFit="1" customWidth="1"/>
    <col min="8463" max="8463" width="10.42578125" style="21" customWidth="1"/>
    <col min="8464" max="8464" width="11.85546875" style="21" customWidth="1"/>
    <col min="8465" max="8465" width="14.7109375" style="21" customWidth="1"/>
    <col min="8466" max="8466" width="9" style="21" bestFit="1" customWidth="1"/>
    <col min="8467" max="8706" width="9.140625" style="21"/>
    <col min="8707" max="8707" width="4.7109375" style="21" bestFit="1" customWidth="1"/>
    <col min="8708" max="8708" width="9.7109375" style="21" bestFit="1" customWidth="1"/>
    <col min="8709" max="8709" width="10" style="21" bestFit="1" customWidth="1"/>
    <col min="8710" max="8710" width="8.85546875" style="21" bestFit="1" customWidth="1"/>
    <col min="8711" max="8711" width="22.85546875" style="21" customWidth="1"/>
    <col min="8712" max="8712" width="59.7109375" style="21" bestFit="1" customWidth="1"/>
    <col min="8713" max="8713" width="57.85546875" style="21" bestFit="1" customWidth="1"/>
    <col min="8714" max="8714" width="35.28515625" style="21" bestFit="1" customWidth="1"/>
    <col min="8715" max="8715" width="28.140625" style="21" bestFit="1" customWidth="1"/>
    <col min="8716" max="8716" width="33.140625" style="21" bestFit="1" customWidth="1"/>
    <col min="8717" max="8717" width="26" style="21" bestFit="1" customWidth="1"/>
    <col min="8718" max="8718" width="19.140625" style="21" bestFit="1" customWidth="1"/>
    <col min="8719" max="8719" width="10.42578125" style="21" customWidth="1"/>
    <col min="8720" max="8720" width="11.85546875" style="21" customWidth="1"/>
    <col min="8721" max="8721" width="14.7109375" style="21" customWidth="1"/>
    <col min="8722" max="8722" width="9" style="21" bestFit="1" customWidth="1"/>
    <col min="8723" max="8962" width="9.140625" style="21"/>
    <col min="8963" max="8963" width="4.7109375" style="21" bestFit="1" customWidth="1"/>
    <col min="8964" max="8964" width="9.7109375" style="21" bestFit="1" customWidth="1"/>
    <col min="8965" max="8965" width="10" style="21" bestFit="1" customWidth="1"/>
    <col min="8966" max="8966" width="8.85546875" style="21" bestFit="1" customWidth="1"/>
    <col min="8967" max="8967" width="22.85546875" style="21" customWidth="1"/>
    <col min="8968" max="8968" width="59.7109375" style="21" bestFit="1" customWidth="1"/>
    <col min="8969" max="8969" width="57.85546875" style="21" bestFit="1" customWidth="1"/>
    <col min="8970" max="8970" width="35.28515625" style="21" bestFit="1" customWidth="1"/>
    <col min="8971" max="8971" width="28.140625" style="21" bestFit="1" customWidth="1"/>
    <col min="8972" max="8972" width="33.140625" style="21" bestFit="1" customWidth="1"/>
    <col min="8973" max="8973" width="26" style="21" bestFit="1" customWidth="1"/>
    <col min="8974" max="8974" width="19.140625" style="21" bestFit="1" customWidth="1"/>
    <col min="8975" max="8975" width="10.42578125" style="21" customWidth="1"/>
    <col min="8976" max="8976" width="11.85546875" style="21" customWidth="1"/>
    <col min="8977" max="8977" width="14.7109375" style="21" customWidth="1"/>
    <col min="8978" max="8978" width="9" style="21" bestFit="1" customWidth="1"/>
    <col min="8979" max="9218" width="9.140625" style="21"/>
    <col min="9219" max="9219" width="4.7109375" style="21" bestFit="1" customWidth="1"/>
    <col min="9220" max="9220" width="9.7109375" style="21" bestFit="1" customWidth="1"/>
    <col min="9221" max="9221" width="10" style="21" bestFit="1" customWidth="1"/>
    <col min="9222" max="9222" width="8.85546875" style="21" bestFit="1" customWidth="1"/>
    <col min="9223" max="9223" width="22.85546875" style="21" customWidth="1"/>
    <col min="9224" max="9224" width="59.7109375" style="21" bestFit="1" customWidth="1"/>
    <col min="9225" max="9225" width="57.85546875" style="21" bestFit="1" customWidth="1"/>
    <col min="9226" max="9226" width="35.28515625" style="21" bestFit="1" customWidth="1"/>
    <col min="9227" max="9227" width="28.140625" style="21" bestFit="1" customWidth="1"/>
    <col min="9228" max="9228" width="33.140625" style="21" bestFit="1" customWidth="1"/>
    <col min="9229" max="9229" width="26" style="21" bestFit="1" customWidth="1"/>
    <col min="9230" max="9230" width="19.140625" style="21" bestFit="1" customWidth="1"/>
    <col min="9231" max="9231" width="10.42578125" style="21" customWidth="1"/>
    <col min="9232" max="9232" width="11.85546875" style="21" customWidth="1"/>
    <col min="9233" max="9233" width="14.7109375" style="21" customWidth="1"/>
    <col min="9234" max="9234" width="9" style="21" bestFit="1" customWidth="1"/>
    <col min="9235" max="9474" width="9.140625" style="21"/>
    <col min="9475" max="9475" width="4.7109375" style="21" bestFit="1" customWidth="1"/>
    <col min="9476" max="9476" width="9.7109375" style="21" bestFit="1" customWidth="1"/>
    <col min="9477" max="9477" width="10" style="21" bestFit="1" customWidth="1"/>
    <col min="9478" max="9478" width="8.85546875" style="21" bestFit="1" customWidth="1"/>
    <col min="9479" max="9479" width="22.85546875" style="21" customWidth="1"/>
    <col min="9480" max="9480" width="59.7109375" style="21" bestFit="1" customWidth="1"/>
    <col min="9481" max="9481" width="57.85546875" style="21" bestFit="1" customWidth="1"/>
    <col min="9482" max="9482" width="35.28515625" style="21" bestFit="1" customWidth="1"/>
    <col min="9483" max="9483" width="28.140625" style="21" bestFit="1" customWidth="1"/>
    <col min="9484" max="9484" width="33.140625" style="21" bestFit="1" customWidth="1"/>
    <col min="9485" max="9485" width="26" style="21" bestFit="1" customWidth="1"/>
    <col min="9486" max="9486" width="19.140625" style="21" bestFit="1" customWidth="1"/>
    <col min="9487" max="9487" width="10.42578125" style="21" customWidth="1"/>
    <col min="9488" max="9488" width="11.85546875" style="21" customWidth="1"/>
    <col min="9489" max="9489" width="14.7109375" style="21" customWidth="1"/>
    <col min="9490" max="9490" width="9" style="21" bestFit="1" customWidth="1"/>
    <col min="9491" max="9730" width="9.140625" style="21"/>
    <col min="9731" max="9731" width="4.7109375" style="21" bestFit="1" customWidth="1"/>
    <col min="9732" max="9732" width="9.7109375" style="21" bestFit="1" customWidth="1"/>
    <col min="9733" max="9733" width="10" style="21" bestFit="1" customWidth="1"/>
    <col min="9734" max="9734" width="8.85546875" style="21" bestFit="1" customWidth="1"/>
    <col min="9735" max="9735" width="22.85546875" style="21" customWidth="1"/>
    <col min="9736" max="9736" width="59.7109375" style="21" bestFit="1" customWidth="1"/>
    <col min="9737" max="9737" width="57.85546875" style="21" bestFit="1" customWidth="1"/>
    <col min="9738" max="9738" width="35.28515625" style="21" bestFit="1" customWidth="1"/>
    <col min="9739" max="9739" width="28.140625" style="21" bestFit="1" customWidth="1"/>
    <col min="9740" max="9740" width="33.140625" style="21" bestFit="1" customWidth="1"/>
    <col min="9741" max="9741" width="26" style="21" bestFit="1" customWidth="1"/>
    <col min="9742" max="9742" width="19.140625" style="21" bestFit="1" customWidth="1"/>
    <col min="9743" max="9743" width="10.42578125" style="21" customWidth="1"/>
    <col min="9744" max="9744" width="11.85546875" style="21" customWidth="1"/>
    <col min="9745" max="9745" width="14.7109375" style="21" customWidth="1"/>
    <col min="9746" max="9746" width="9" style="21" bestFit="1" customWidth="1"/>
    <col min="9747" max="9986" width="9.140625" style="21"/>
    <col min="9987" max="9987" width="4.7109375" style="21" bestFit="1" customWidth="1"/>
    <col min="9988" max="9988" width="9.7109375" style="21" bestFit="1" customWidth="1"/>
    <col min="9989" max="9989" width="10" style="21" bestFit="1" customWidth="1"/>
    <col min="9990" max="9990" width="8.85546875" style="21" bestFit="1" customWidth="1"/>
    <col min="9991" max="9991" width="22.85546875" style="21" customWidth="1"/>
    <col min="9992" max="9992" width="59.7109375" style="21" bestFit="1" customWidth="1"/>
    <col min="9993" max="9993" width="57.85546875" style="21" bestFit="1" customWidth="1"/>
    <col min="9994" max="9994" width="35.28515625" style="21" bestFit="1" customWidth="1"/>
    <col min="9995" max="9995" width="28.140625" style="21" bestFit="1" customWidth="1"/>
    <col min="9996" max="9996" width="33.140625" style="21" bestFit="1" customWidth="1"/>
    <col min="9997" max="9997" width="26" style="21" bestFit="1" customWidth="1"/>
    <col min="9998" max="9998" width="19.140625" style="21" bestFit="1" customWidth="1"/>
    <col min="9999" max="9999" width="10.42578125" style="21" customWidth="1"/>
    <col min="10000" max="10000" width="11.85546875" style="21" customWidth="1"/>
    <col min="10001" max="10001" width="14.7109375" style="21" customWidth="1"/>
    <col min="10002" max="10002" width="9" style="21" bestFit="1" customWidth="1"/>
    <col min="10003" max="10242" width="9.140625" style="21"/>
    <col min="10243" max="10243" width="4.7109375" style="21" bestFit="1" customWidth="1"/>
    <col min="10244" max="10244" width="9.7109375" style="21" bestFit="1" customWidth="1"/>
    <col min="10245" max="10245" width="10" style="21" bestFit="1" customWidth="1"/>
    <col min="10246" max="10246" width="8.85546875" style="21" bestFit="1" customWidth="1"/>
    <col min="10247" max="10247" width="22.85546875" style="21" customWidth="1"/>
    <col min="10248" max="10248" width="59.7109375" style="21" bestFit="1" customWidth="1"/>
    <col min="10249" max="10249" width="57.85546875" style="21" bestFit="1" customWidth="1"/>
    <col min="10250" max="10250" width="35.28515625" style="21" bestFit="1" customWidth="1"/>
    <col min="10251" max="10251" width="28.140625" style="21" bestFit="1" customWidth="1"/>
    <col min="10252" max="10252" width="33.140625" style="21" bestFit="1" customWidth="1"/>
    <col min="10253" max="10253" width="26" style="21" bestFit="1" customWidth="1"/>
    <col min="10254" max="10254" width="19.140625" style="21" bestFit="1" customWidth="1"/>
    <col min="10255" max="10255" width="10.42578125" style="21" customWidth="1"/>
    <col min="10256" max="10256" width="11.85546875" style="21" customWidth="1"/>
    <col min="10257" max="10257" width="14.7109375" style="21" customWidth="1"/>
    <col min="10258" max="10258" width="9" style="21" bestFit="1" customWidth="1"/>
    <col min="10259" max="10498" width="9.140625" style="21"/>
    <col min="10499" max="10499" width="4.7109375" style="21" bestFit="1" customWidth="1"/>
    <col min="10500" max="10500" width="9.7109375" style="21" bestFit="1" customWidth="1"/>
    <col min="10501" max="10501" width="10" style="21" bestFit="1" customWidth="1"/>
    <col min="10502" max="10502" width="8.85546875" style="21" bestFit="1" customWidth="1"/>
    <col min="10503" max="10503" width="22.85546875" style="21" customWidth="1"/>
    <col min="10504" max="10504" width="59.7109375" style="21" bestFit="1" customWidth="1"/>
    <col min="10505" max="10505" width="57.85546875" style="21" bestFit="1" customWidth="1"/>
    <col min="10506" max="10506" width="35.28515625" style="21" bestFit="1" customWidth="1"/>
    <col min="10507" max="10507" width="28.140625" style="21" bestFit="1" customWidth="1"/>
    <col min="10508" max="10508" width="33.140625" style="21" bestFit="1" customWidth="1"/>
    <col min="10509" max="10509" width="26" style="21" bestFit="1" customWidth="1"/>
    <col min="10510" max="10510" width="19.140625" style="21" bestFit="1" customWidth="1"/>
    <col min="10511" max="10511" width="10.42578125" style="21" customWidth="1"/>
    <col min="10512" max="10512" width="11.85546875" style="21" customWidth="1"/>
    <col min="10513" max="10513" width="14.7109375" style="21" customWidth="1"/>
    <col min="10514" max="10514" width="9" style="21" bestFit="1" customWidth="1"/>
    <col min="10515" max="10754" width="9.140625" style="21"/>
    <col min="10755" max="10755" width="4.7109375" style="21" bestFit="1" customWidth="1"/>
    <col min="10756" max="10756" width="9.7109375" style="21" bestFit="1" customWidth="1"/>
    <col min="10757" max="10757" width="10" style="21" bestFit="1" customWidth="1"/>
    <col min="10758" max="10758" width="8.85546875" style="21" bestFit="1" customWidth="1"/>
    <col min="10759" max="10759" width="22.85546875" style="21" customWidth="1"/>
    <col min="10760" max="10760" width="59.7109375" style="21" bestFit="1" customWidth="1"/>
    <col min="10761" max="10761" width="57.85546875" style="21" bestFit="1" customWidth="1"/>
    <col min="10762" max="10762" width="35.28515625" style="21" bestFit="1" customWidth="1"/>
    <col min="10763" max="10763" width="28.140625" style="21" bestFit="1" customWidth="1"/>
    <col min="10764" max="10764" width="33.140625" style="21" bestFit="1" customWidth="1"/>
    <col min="10765" max="10765" width="26" style="21" bestFit="1" customWidth="1"/>
    <col min="10766" max="10766" width="19.140625" style="21" bestFit="1" customWidth="1"/>
    <col min="10767" max="10767" width="10.42578125" style="21" customWidth="1"/>
    <col min="10768" max="10768" width="11.85546875" style="21" customWidth="1"/>
    <col min="10769" max="10769" width="14.7109375" style="21" customWidth="1"/>
    <col min="10770" max="10770" width="9" style="21" bestFit="1" customWidth="1"/>
    <col min="10771" max="11010" width="9.140625" style="21"/>
    <col min="11011" max="11011" width="4.7109375" style="21" bestFit="1" customWidth="1"/>
    <col min="11012" max="11012" width="9.7109375" style="21" bestFit="1" customWidth="1"/>
    <col min="11013" max="11013" width="10" style="21" bestFit="1" customWidth="1"/>
    <col min="11014" max="11014" width="8.85546875" style="21" bestFit="1" customWidth="1"/>
    <col min="11015" max="11015" width="22.85546875" style="21" customWidth="1"/>
    <col min="11016" max="11016" width="59.7109375" style="21" bestFit="1" customWidth="1"/>
    <col min="11017" max="11017" width="57.85546875" style="21" bestFit="1" customWidth="1"/>
    <col min="11018" max="11018" width="35.28515625" style="21" bestFit="1" customWidth="1"/>
    <col min="11019" max="11019" width="28.140625" style="21" bestFit="1" customWidth="1"/>
    <col min="11020" max="11020" width="33.140625" style="21" bestFit="1" customWidth="1"/>
    <col min="11021" max="11021" width="26" style="21" bestFit="1" customWidth="1"/>
    <col min="11022" max="11022" width="19.140625" style="21" bestFit="1" customWidth="1"/>
    <col min="11023" max="11023" width="10.42578125" style="21" customWidth="1"/>
    <col min="11024" max="11024" width="11.85546875" style="21" customWidth="1"/>
    <col min="11025" max="11025" width="14.7109375" style="21" customWidth="1"/>
    <col min="11026" max="11026" width="9" style="21" bestFit="1" customWidth="1"/>
    <col min="11027" max="11266" width="9.140625" style="21"/>
    <col min="11267" max="11267" width="4.7109375" style="21" bestFit="1" customWidth="1"/>
    <col min="11268" max="11268" width="9.7109375" style="21" bestFit="1" customWidth="1"/>
    <col min="11269" max="11269" width="10" style="21" bestFit="1" customWidth="1"/>
    <col min="11270" max="11270" width="8.85546875" style="21" bestFit="1" customWidth="1"/>
    <col min="11271" max="11271" width="22.85546875" style="21" customWidth="1"/>
    <col min="11272" max="11272" width="59.7109375" style="21" bestFit="1" customWidth="1"/>
    <col min="11273" max="11273" width="57.85546875" style="21" bestFit="1" customWidth="1"/>
    <col min="11274" max="11274" width="35.28515625" style="21" bestFit="1" customWidth="1"/>
    <col min="11275" max="11275" width="28.140625" style="21" bestFit="1" customWidth="1"/>
    <col min="11276" max="11276" width="33.140625" style="21" bestFit="1" customWidth="1"/>
    <col min="11277" max="11277" width="26" style="21" bestFit="1" customWidth="1"/>
    <col min="11278" max="11278" width="19.140625" style="21" bestFit="1" customWidth="1"/>
    <col min="11279" max="11279" width="10.42578125" style="21" customWidth="1"/>
    <col min="11280" max="11280" width="11.85546875" style="21" customWidth="1"/>
    <col min="11281" max="11281" width="14.7109375" style="21" customWidth="1"/>
    <col min="11282" max="11282" width="9" style="21" bestFit="1" customWidth="1"/>
    <col min="11283" max="11522" width="9.140625" style="21"/>
    <col min="11523" max="11523" width="4.7109375" style="21" bestFit="1" customWidth="1"/>
    <col min="11524" max="11524" width="9.7109375" style="21" bestFit="1" customWidth="1"/>
    <col min="11525" max="11525" width="10" style="21" bestFit="1" customWidth="1"/>
    <col min="11526" max="11526" width="8.85546875" style="21" bestFit="1" customWidth="1"/>
    <col min="11527" max="11527" width="22.85546875" style="21" customWidth="1"/>
    <col min="11528" max="11528" width="59.7109375" style="21" bestFit="1" customWidth="1"/>
    <col min="11529" max="11529" width="57.85546875" style="21" bestFit="1" customWidth="1"/>
    <col min="11530" max="11530" width="35.28515625" style="21" bestFit="1" customWidth="1"/>
    <col min="11531" max="11531" width="28.140625" style="21" bestFit="1" customWidth="1"/>
    <col min="11532" max="11532" width="33.140625" style="21" bestFit="1" customWidth="1"/>
    <col min="11533" max="11533" width="26" style="21" bestFit="1" customWidth="1"/>
    <col min="11534" max="11534" width="19.140625" style="21" bestFit="1" customWidth="1"/>
    <col min="11535" max="11535" width="10.42578125" style="21" customWidth="1"/>
    <col min="11536" max="11536" width="11.85546875" style="21" customWidth="1"/>
    <col min="11537" max="11537" width="14.7109375" style="21" customWidth="1"/>
    <col min="11538" max="11538" width="9" style="21" bestFit="1" customWidth="1"/>
    <col min="11539" max="11778" width="9.140625" style="21"/>
    <col min="11779" max="11779" width="4.7109375" style="21" bestFit="1" customWidth="1"/>
    <col min="11780" max="11780" width="9.7109375" style="21" bestFit="1" customWidth="1"/>
    <col min="11781" max="11781" width="10" style="21" bestFit="1" customWidth="1"/>
    <col min="11782" max="11782" width="8.85546875" style="21" bestFit="1" customWidth="1"/>
    <col min="11783" max="11783" width="22.85546875" style="21" customWidth="1"/>
    <col min="11784" max="11784" width="59.7109375" style="21" bestFit="1" customWidth="1"/>
    <col min="11785" max="11785" width="57.85546875" style="21" bestFit="1" customWidth="1"/>
    <col min="11786" max="11786" width="35.28515625" style="21" bestFit="1" customWidth="1"/>
    <col min="11787" max="11787" width="28.140625" style="21" bestFit="1" customWidth="1"/>
    <col min="11788" max="11788" width="33.140625" style="21" bestFit="1" customWidth="1"/>
    <col min="11789" max="11789" width="26" style="21" bestFit="1" customWidth="1"/>
    <col min="11790" max="11790" width="19.140625" style="21" bestFit="1" customWidth="1"/>
    <col min="11791" max="11791" width="10.42578125" style="21" customWidth="1"/>
    <col min="11792" max="11792" width="11.85546875" style="21" customWidth="1"/>
    <col min="11793" max="11793" width="14.7109375" style="21" customWidth="1"/>
    <col min="11794" max="11794" width="9" style="21" bestFit="1" customWidth="1"/>
    <col min="11795" max="12034" width="9.140625" style="21"/>
    <col min="12035" max="12035" width="4.7109375" style="21" bestFit="1" customWidth="1"/>
    <col min="12036" max="12036" width="9.7109375" style="21" bestFit="1" customWidth="1"/>
    <col min="12037" max="12037" width="10" style="21" bestFit="1" customWidth="1"/>
    <col min="12038" max="12038" width="8.85546875" style="21" bestFit="1" customWidth="1"/>
    <col min="12039" max="12039" width="22.85546875" style="21" customWidth="1"/>
    <col min="12040" max="12040" width="59.7109375" style="21" bestFit="1" customWidth="1"/>
    <col min="12041" max="12041" width="57.85546875" style="21" bestFit="1" customWidth="1"/>
    <col min="12042" max="12042" width="35.28515625" style="21" bestFit="1" customWidth="1"/>
    <col min="12043" max="12043" width="28.140625" style="21" bestFit="1" customWidth="1"/>
    <col min="12044" max="12044" width="33.140625" style="21" bestFit="1" customWidth="1"/>
    <col min="12045" max="12045" width="26" style="21" bestFit="1" customWidth="1"/>
    <col min="12046" max="12046" width="19.140625" style="21" bestFit="1" customWidth="1"/>
    <col min="12047" max="12047" width="10.42578125" style="21" customWidth="1"/>
    <col min="12048" max="12048" width="11.85546875" style="21" customWidth="1"/>
    <col min="12049" max="12049" width="14.7109375" style="21" customWidth="1"/>
    <col min="12050" max="12050" width="9" style="21" bestFit="1" customWidth="1"/>
    <col min="12051" max="12290" width="9.140625" style="21"/>
    <col min="12291" max="12291" width="4.7109375" style="21" bestFit="1" customWidth="1"/>
    <col min="12292" max="12292" width="9.7109375" style="21" bestFit="1" customWidth="1"/>
    <col min="12293" max="12293" width="10" style="21" bestFit="1" customWidth="1"/>
    <col min="12294" max="12294" width="8.85546875" style="21" bestFit="1" customWidth="1"/>
    <col min="12295" max="12295" width="22.85546875" style="21" customWidth="1"/>
    <col min="12296" max="12296" width="59.7109375" style="21" bestFit="1" customWidth="1"/>
    <col min="12297" max="12297" width="57.85546875" style="21" bestFit="1" customWidth="1"/>
    <col min="12298" max="12298" width="35.28515625" style="21" bestFit="1" customWidth="1"/>
    <col min="12299" max="12299" width="28.140625" style="21" bestFit="1" customWidth="1"/>
    <col min="12300" max="12300" width="33.140625" style="21" bestFit="1" customWidth="1"/>
    <col min="12301" max="12301" width="26" style="21" bestFit="1" customWidth="1"/>
    <col min="12302" max="12302" width="19.140625" style="21" bestFit="1" customWidth="1"/>
    <col min="12303" max="12303" width="10.42578125" style="21" customWidth="1"/>
    <col min="12304" max="12304" width="11.85546875" style="21" customWidth="1"/>
    <col min="12305" max="12305" width="14.7109375" style="21" customWidth="1"/>
    <col min="12306" max="12306" width="9" style="21" bestFit="1" customWidth="1"/>
    <col min="12307" max="12546" width="9.140625" style="21"/>
    <col min="12547" max="12547" width="4.7109375" style="21" bestFit="1" customWidth="1"/>
    <col min="12548" max="12548" width="9.7109375" style="21" bestFit="1" customWidth="1"/>
    <col min="12549" max="12549" width="10" style="21" bestFit="1" customWidth="1"/>
    <col min="12550" max="12550" width="8.85546875" style="21" bestFit="1" customWidth="1"/>
    <col min="12551" max="12551" width="22.85546875" style="21" customWidth="1"/>
    <col min="12552" max="12552" width="59.7109375" style="21" bestFit="1" customWidth="1"/>
    <col min="12553" max="12553" width="57.85546875" style="21" bestFit="1" customWidth="1"/>
    <col min="12554" max="12554" width="35.28515625" style="21" bestFit="1" customWidth="1"/>
    <col min="12555" max="12555" width="28.140625" style="21" bestFit="1" customWidth="1"/>
    <col min="12556" max="12556" width="33.140625" style="21" bestFit="1" customWidth="1"/>
    <col min="12557" max="12557" width="26" style="21" bestFit="1" customWidth="1"/>
    <col min="12558" max="12558" width="19.140625" style="21" bestFit="1" customWidth="1"/>
    <col min="12559" max="12559" width="10.42578125" style="21" customWidth="1"/>
    <col min="12560" max="12560" width="11.85546875" style="21" customWidth="1"/>
    <col min="12561" max="12561" width="14.7109375" style="21" customWidth="1"/>
    <col min="12562" max="12562" width="9" style="21" bestFit="1" customWidth="1"/>
    <col min="12563" max="12802" width="9.140625" style="21"/>
    <col min="12803" max="12803" width="4.7109375" style="21" bestFit="1" customWidth="1"/>
    <col min="12804" max="12804" width="9.7109375" style="21" bestFit="1" customWidth="1"/>
    <col min="12805" max="12805" width="10" style="21" bestFit="1" customWidth="1"/>
    <col min="12806" max="12806" width="8.85546875" style="21" bestFit="1" customWidth="1"/>
    <col min="12807" max="12807" width="22.85546875" style="21" customWidth="1"/>
    <col min="12808" max="12808" width="59.7109375" style="21" bestFit="1" customWidth="1"/>
    <col min="12809" max="12809" width="57.85546875" style="21" bestFit="1" customWidth="1"/>
    <col min="12810" max="12810" width="35.28515625" style="21" bestFit="1" customWidth="1"/>
    <col min="12811" max="12811" width="28.140625" style="21" bestFit="1" customWidth="1"/>
    <col min="12812" max="12812" width="33.140625" style="21" bestFit="1" customWidth="1"/>
    <col min="12813" max="12813" width="26" style="21" bestFit="1" customWidth="1"/>
    <col min="12814" max="12814" width="19.140625" style="21" bestFit="1" customWidth="1"/>
    <col min="12815" max="12815" width="10.42578125" style="21" customWidth="1"/>
    <col min="12816" max="12816" width="11.85546875" style="21" customWidth="1"/>
    <col min="12817" max="12817" width="14.7109375" style="21" customWidth="1"/>
    <col min="12818" max="12818" width="9" style="21" bestFit="1" customWidth="1"/>
    <col min="12819" max="13058" width="9.140625" style="21"/>
    <col min="13059" max="13059" width="4.7109375" style="21" bestFit="1" customWidth="1"/>
    <col min="13060" max="13060" width="9.7109375" style="21" bestFit="1" customWidth="1"/>
    <col min="13061" max="13061" width="10" style="21" bestFit="1" customWidth="1"/>
    <col min="13062" max="13062" width="8.85546875" style="21" bestFit="1" customWidth="1"/>
    <col min="13063" max="13063" width="22.85546875" style="21" customWidth="1"/>
    <col min="13064" max="13064" width="59.7109375" style="21" bestFit="1" customWidth="1"/>
    <col min="13065" max="13065" width="57.85546875" style="21" bestFit="1" customWidth="1"/>
    <col min="13066" max="13066" width="35.28515625" style="21" bestFit="1" customWidth="1"/>
    <col min="13067" max="13067" width="28.140625" style="21" bestFit="1" customWidth="1"/>
    <col min="13068" max="13068" width="33.140625" style="21" bestFit="1" customWidth="1"/>
    <col min="13069" max="13069" width="26" style="21" bestFit="1" customWidth="1"/>
    <col min="13070" max="13070" width="19.140625" style="21" bestFit="1" customWidth="1"/>
    <col min="13071" max="13071" width="10.42578125" style="21" customWidth="1"/>
    <col min="13072" max="13072" width="11.85546875" style="21" customWidth="1"/>
    <col min="13073" max="13073" width="14.7109375" style="21" customWidth="1"/>
    <col min="13074" max="13074" width="9" style="21" bestFit="1" customWidth="1"/>
    <col min="13075" max="13314" width="9.140625" style="21"/>
    <col min="13315" max="13315" width="4.7109375" style="21" bestFit="1" customWidth="1"/>
    <col min="13316" max="13316" width="9.7109375" style="21" bestFit="1" customWidth="1"/>
    <col min="13317" max="13317" width="10" style="21" bestFit="1" customWidth="1"/>
    <col min="13318" max="13318" width="8.85546875" style="21" bestFit="1" customWidth="1"/>
    <col min="13319" max="13319" width="22.85546875" style="21" customWidth="1"/>
    <col min="13320" max="13320" width="59.7109375" style="21" bestFit="1" customWidth="1"/>
    <col min="13321" max="13321" width="57.85546875" style="21" bestFit="1" customWidth="1"/>
    <col min="13322" max="13322" width="35.28515625" style="21" bestFit="1" customWidth="1"/>
    <col min="13323" max="13323" width="28.140625" style="21" bestFit="1" customWidth="1"/>
    <col min="13324" max="13324" width="33.140625" style="21" bestFit="1" customWidth="1"/>
    <col min="13325" max="13325" width="26" style="21" bestFit="1" customWidth="1"/>
    <col min="13326" max="13326" width="19.140625" style="21" bestFit="1" customWidth="1"/>
    <col min="13327" max="13327" width="10.42578125" style="21" customWidth="1"/>
    <col min="13328" max="13328" width="11.85546875" style="21" customWidth="1"/>
    <col min="13329" max="13329" width="14.7109375" style="21" customWidth="1"/>
    <col min="13330" max="13330" width="9" style="21" bestFit="1" customWidth="1"/>
    <col min="13331" max="13570" width="9.140625" style="21"/>
    <col min="13571" max="13571" width="4.7109375" style="21" bestFit="1" customWidth="1"/>
    <col min="13572" max="13572" width="9.7109375" style="21" bestFit="1" customWidth="1"/>
    <col min="13573" max="13573" width="10" style="21" bestFit="1" customWidth="1"/>
    <col min="13574" max="13574" width="8.85546875" style="21" bestFit="1" customWidth="1"/>
    <col min="13575" max="13575" width="22.85546875" style="21" customWidth="1"/>
    <col min="13576" max="13576" width="59.7109375" style="21" bestFit="1" customWidth="1"/>
    <col min="13577" max="13577" width="57.85546875" style="21" bestFit="1" customWidth="1"/>
    <col min="13578" max="13578" width="35.28515625" style="21" bestFit="1" customWidth="1"/>
    <col min="13579" max="13579" width="28.140625" style="21" bestFit="1" customWidth="1"/>
    <col min="13580" max="13580" width="33.140625" style="21" bestFit="1" customWidth="1"/>
    <col min="13581" max="13581" width="26" style="21" bestFit="1" customWidth="1"/>
    <col min="13582" max="13582" width="19.140625" style="21" bestFit="1" customWidth="1"/>
    <col min="13583" max="13583" width="10.42578125" style="21" customWidth="1"/>
    <col min="13584" max="13584" width="11.85546875" style="21" customWidth="1"/>
    <col min="13585" max="13585" width="14.7109375" style="21" customWidth="1"/>
    <col min="13586" max="13586" width="9" style="21" bestFit="1" customWidth="1"/>
    <col min="13587" max="13826" width="9.140625" style="21"/>
    <col min="13827" max="13827" width="4.7109375" style="21" bestFit="1" customWidth="1"/>
    <col min="13828" max="13828" width="9.7109375" style="21" bestFit="1" customWidth="1"/>
    <col min="13829" max="13829" width="10" style="21" bestFit="1" customWidth="1"/>
    <col min="13830" max="13830" width="8.85546875" style="21" bestFit="1" customWidth="1"/>
    <col min="13831" max="13831" width="22.85546875" style="21" customWidth="1"/>
    <col min="13832" max="13832" width="59.7109375" style="21" bestFit="1" customWidth="1"/>
    <col min="13833" max="13833" width="57.85546875" style="21" bestFit="1" customWidth="1"/>
    <col min="13834" max="13834" width="35.28515625" style="21" bestFit="1" customWidth="1"/>
    <col min="13835" max="13835" width="28.140625" style="21" bestFit="1" customWidth="1"/>
    <col min="13836" max="13836" width="33.140625" style="21" bestFit="1" customWidth="1"/>
    <col min="13837" max="13837" width="26" style="21" bestFit="1" customWidth="1"/>
    <col min="13838" max="13838" width="19.140625" style="21" bestFit="1" customWidth="1"/>
    <col min="13839" max="13839" width="10.42578125" style="21" customWidth="1"/>
    <col min="13840" max="13840" width="11.85546875" style="21" customWidth="1"/>
    <col min="13841" max="13841" width="14.7109375" style="21" customWidth="1"/>
    <col min="13842" max="13842" width="9" style="21" bestFit="1" customWidth="1"/>
    <col min="13843" max="14082" width="9.140625" style="21"/>
    <col min="14083" max="14083" width="4.7109375" style="21" bestFit="1" customWidth="1"/>
    <col min="14084" max="14084" width="9.7109375" style="21" bestFit="1" customWidth="1"/>
    <col min="14085" max="14085" width="10" style="21" bestFit="1" customWidth="1"/>
    <col min="14086" max="14086" width="8.85546875" style="21" bestFit="1" customWidth="1"/>
    <col min="14087" max="14087" width="22.85546875" style="21" customWidth="1"/>
    <col min="14088" max="14088" width="59.7109375" style="21" bestFit="1" customWidth="1"/>
    <col min="14089" max="14089" width="57.85546875" style="21" bestFit="1" customWidth="1"/>
    <col min="14090" max="14090" width="35.28515625" style="21" bestFit="1" customWidth="1"/>
    <col min="14091" max="14091" width="28.140625" style="21" bestFit="1" customWidth="1"/>
    <col min="14092" max="14092" width="33.140625" style="21" bestFit="1" customWidth="1"/>
    <col min="14093" max="14093" width="26" style="21" bestFit="1" customWidth="1"/>
    <col min="14094" max="14094" width="19.140625" style="21" bestFit="1" customWidth="1"/>
    <col min="14095" max="14095" width="10.42578125" style="21" customWidth="1"/>
    <col min="14096" max="14096" width="11.85546875" style="21" customWidth="1"/>
    <col min="14097" max="14097" width="14.7109375" style="21" customWidth="1"/>
    <col min="14098" max="14098" width="9" style="21" bestFit="1" customWidth="1"/>
    <col min="14099" max="14338" width="9.140625" style="21"/>
    <col min="14339" max="14339" width="4.7109375" style="21" bestFit="1" customWidth="1"/>
    <col min="14340" max="14340" width="9.7109375" style="21" bestFit="1" customWidth="1"/>
    <col min="14341" max="14341" width="10" style="21" bestFit="1" customWidth="1"/>
    <col min="14342" max="14342" width="8.85546875" style="21" bestFit="1" customWidth="1"/>
    <col min="14343" max="14343" width="22.85546875" style="21" customWidth="1"/>
    <col min="14344" max="14344" width="59.7109375" style="21" bestFit="1" customWidth="1"/>
    <col min="14345" max="14345" width="57.85546875" style="21" bestFit="1" customWidth="1"/>
    <col min="14346" max="14346" width="35.28515625" style="21" bestFit="1" customWidth="1"/>
    <col min="14347" max="14347" width="28.140625" style="21" bestFit="1" customWidth="1"/>
    <col min="14348" max="14348" width="33.140625" style="21" bestFit="1" customWidth="1"/>
    <col min="14349" max="14349" width="26" style="21" bestFit="1" customWidth="1"/>
    <col min="14350" max="14350" width="19.140625" style="21" bestFit="1" customWidth="1"/>
    <col min="14351" max="14351" width="10.42578125" style="21" customWidth="1"/>
    <col min="14352" max="14352" width="11.85546875" style="21" customWidth="1"/>
    <col min="14353" max="14353" width="14.7109375" style="21" customWidth="1"/>
    <col min="14354" max="14354" width="9" style="21" bestFit="1" customWidth="1"/>
    <col min="14355" max="14594" width="9.140625" style="21"/>
    <col min="14595" max="14595" width="4.7109375" style="21" bestFit="1" customWidth="1"/>
    <col min="14596" max="14596" width="9.7109375" style="21" bestFit="1" customWidth="1"/>
    <col min="14597" max="14597" width="10" style="21" bestFit="1" customWidth="1"/>
    <col min="14598" max="14598" width="8.85546875" style="21" bestFit="1" customWidth="1"/>
    <col min="14599" max="14599" width="22.85546875" style="21" customWidth="1"/>
    <col min="14600" max="14600" width="59.7109375" style="21" bestFit="1" customWidth="1"/>
    <col min="14601" max="14601" width="57.85546875" style="21" bestFit="1" customWidth="1"/>
    <col min="14602" max="14602" width="35.28515625" style="21" bestFit="1" customWidth="1"/>
    <col min="14603" max="14603" width="28.140625" style="21" bestFit="1" customWidth="1"/>
    <col min="14604" max="14604" width="33.140625" style="21" bestFit="1" customWidth="1"/>
    <col min="14605" max="14605" width="26" style="21" bestFit="1" customWidth="1"/>
    <col min="14606" max="14606" width="19.140625" style="21" bestFit="1" customWidth="1"/>
    <col min="14607" max="14607" width="10.42578125" style="21" customWidth="1"/>
    <col min="14608" max="14608" width="11.85546875" style="21" customWidth="1"/>
    <col min="14609" max="14609" width="14.7109375" style="21" customWidth="1"/>
    <col min="14610" max="14610" width="9" style="21" bestFit="1" customWidth="1"/>
    <col min="14611" max="14850" width="9.140625" style="21"/>
    <col min="14851" max="14851" width="4.7109375" style="21" bestFit="1" customWidth="1"/>
    <col min="14852" max="14852" width="9.7109375" style="21" bestFit="1" customWidth="1"/>
    <col min="14853" max="14853" width="10" style="21" bestFit="1" customWidth="1"/>
    <col min="14854" max="14854" width="8.85546875" style="21" bestFit="1" customWidth="1"/>
    <col min="14855" max="14855" width="22.85546875" style="21" customWidth="1"/>
    <col min="14856" max="14856" width="59.7109375" style="21" bestFit="1" customWidth="1"/>
    <col min="14857" max="14857" width="57.85546875" style="21" bestFit="1" customWidth="1"/>
    <col min="14858" max="14858" width="35.28515625" style="21" bestFit="1" customWidth="1"/>
    <col min="14859" max="14859" width="28.140625" style="21" bestFit="1" customWidth="1"/>
    <col min="14860" max="14860" width="33.140625" style="21" bestFit="1" customWidth="1"/>
    <col min="14861" max="14861" width="26" style="21" bestFit="1" customWidth="1"/>
    <col min="14862" max="14862" width="19.140625" style="21" bestFit="1" customWidth="1"/>
    <col min="14863" max="14863" width="10.42578125" style="21" customWidth="1"/>
    <col min="14864" max="14864" width="11.85546875" style="21" customWidth="1"/>
    <col min="14865" max="14865" width="14.7109375" style="21" customWidth="1"/>
    <col min="14866" max="14866" width="9" style="21" bestFit="1" customWidth="1"/>
    <col min="14867" max="15106" width="9.140625" style="21"/>
    <col min="15107" max="15107" width="4.7109375" style="21" bestFit="1" customWidth="1"/>
    <col min="15108" max="15108" width="9.7109375" style="21" bestFit="1" customWidth="1"/>
    <col min="15109" max="15109" width="10" style="21" bestFit="1" customWidth="1"/>
    <col min="15110" max="15110" width="8.85546875" style="21" bestFit="1" customWidth="1"/>
    <col min="15111" max="15111" width="22.85546875" style="21" customWidth="1"/>
    <col min="15112" max="15112" width="59.7109375" style="21" bestFit="1" customWidth="1"/>
    <col min="15113" max="15113" width="57.85546875" style="21" bestFit="1" customWidth="1"/>
    <col min="15114" max="15114" width="35.28515625" style="21" bestFit="1" customWidth="1"/>
    <col min="15115" max="15115" width="28.140625" style="21" bestFit="1" customWidth="1"/>
    <col min="15116" max="15116" width="33.140625" style="21" bestFit="1" customWidth="1"/>
    <col min="15117" max="15117" width="26" style="21" bestFit="1" customWidth="1"/>
    <col min="15118" max="15118" width="19.140625" style="21" bestFit="1" customWidth="1"/>
    <col min="15119" max="15119" width="10.42578125" style="21" customWidth="1"/>
    <col min="15120" max="15120" width="11.85546875" style="21" customWidth="1"/>
    <col min="15121" max="15121" width="14.7109375" style="21" customWidth="1"/>
    <col min="15122" max="15122" width="9" style="21" bestFit="1" customWidth="1"/>
    <col min="15123" max="15362" width="9.140625" style="21"/>
    <col min="15363" max="15363" width="4.7109375" style="21" bestFit="1" customWidth="1"/>
    <col min="15364" max="15364" width="9.7109375" style="21" bestFit="1" customWidth="1"/>
    <col min="15365" max="15365" width="10" style="21" bestFit="1" customWidth="1"/>
    <col min="15366" max="15366" width="8.85546875" style="21" bestFit="1" customWidth="1"/>
    <col min="15367" max="15367" width="22.85546875" style="21" customWidth="1"/>
    <col min="15368" max="15368" width="59.7109375" style="21" bestFit="1" customWidth="1"/>
    <col min="15369" max="15369" width="57.85546875" style="21" bestFit="1" customWidth="1"/>
    <col min="15370" max="15370" width="35.28515625" style="21" bestFit="1" customWidth="1"/>
    <col min="15371" max="15371" width="28.140625" style="21" bestFit="1" customWidth="1"/>
    <col min="15372" max="15372" width="33.140625" style="21" bestFit="1" customWidth="1"/>
    <col min="15373" max="15373" width="26" style="21" bestFit="1" customWidth="1"/>
    <col min="15374" max="15374" width="19.140625" style="21" bestFit="1" customWidth="1"/>
    <col min="15375" max="15375" width="10.42578125" style="21" customWidth="1"/>
    <col min="15376" max="15376" width="11.85546875" style="21" customWidth="1"/>
    <col min="15377" max="15377" width="14.7109375" style="21" customWidth="1"/>
    <col min="15378" max="15378" width="9" style="21" bestFit="1" customWidth="1"/>
    <col min="15379" max="15618" width="9.140625" style="21"/>
    <col min="15619" max="15619" width="4.7109375" style="21" bestFit="1" customWidth="1"/>
    <col min="15620" max="15620" width="9.7109375" style="21" bestFit="1" customWidth="1"/>
    <col min="15621" max="15621" width="10" style="21" bestFit="1" customWidth="1"/>
    <col min="15622" max="15622" width="8.85546875" style="21" bestFit="1" customWidth="1"/>
    <col min="15623" max="15623" width="22.85546875" style="21" customWidth="1"/>
    <col min="15624" max="15624" width="59.7109375" style="21" bestFit="1" customWidth="1"/>
    <col min="15625" max="15625" width="57.85546875" style="21" bestFit="1" customWidth="1"/>
    <col min="15626" max="15626" width="35.28515625" style="21" bestFit="1" customWidth="1"/>
    <col min="15627" max="15627" width="28.140625" style="21" bestFit="1" customWidth="1"/>
    <col min="15628" max="15628" width="33.140625" style="21" bestFit="1" customWidth="1"/>
    <col min="15629" max="15629" width="26" style="21" bestFit="1" customWidth="1"/>
    <col min="15630" max="15630" width="19.140625" style="21" bestFit="1" customWidth="1"/>
    <col min="15631" max="15631" width="10.42578125" style="21" customWidth="1"/>
    <col min="15632" max="15632" width="11.85546875" style="21" customWidth="1"/>
    <col min="15633" max="15633" width="14.7109375" style="21" customWidth="1"/>
    <col min="15634" max="15634" width="9" style="21" bestFit="1" customWidth="1"/>
    <col min="15635" max="15874" width="9.140625" style="21"/>
    <col min="15875" max="15875" width="4.7109375" style="21" bestFit="1" customWidth="1"/>
    <col min="15876" max="15876" width="9.7109375" style="21" bestFit="1" customWidth="1"/>
    <col min="15877" max="15877" width="10" style="21" bestFit="1" customWidth="1"/>
    <col min="15878" max="15878" width="8.85546875" style="21" bestFit="1" customWidth="1"/>
    <col min="15879" max="15879" width="22.85546875" style="21" customWidth="1"/>
    <col min="15880" max="15880" width="59.7109375" style="21" bestFit="1" customWidth="1"/>
    <col min="15881" max="15881" width="57.85546875" style="21" bestFit="1" customWidth="1"/>
    <col min="15882" max="15882" width="35.28515625" style="21" bestFit="1" customWidth="1"/>
    <col min="15883" max="15883" width="28.140625" style="21" bestFit="1" customWidth="1"/>
    <col min="15884" max="15884" width="33.140625" style="21" bestFit="1" customWidth="1"/>
    <col min="15885" max="15885" width="26" style="21" bestFit="1" customWidth="1"/>
    <col min="15886" max="15886" width="19.140625" style="21" bestFit="1" customWidth="1"/>
    <col min="15887" max="15887" width="10.42578125" style="21" customWidth="1"/>
    <col min="15888" max="15888" width="11.85546875" style="21" customWidth="1"/>
    <col min="15889" max="15889" width="14.7109375" style="21" customWidth="1"/>
    <col min="15890" max="15890" width="9" style="21" bestFit="1" customWidth="1"/>
    <col min="15891" max="16130" width="9.140625" style="21"/>
    <col min="16131" max="16131" width="4.7109375" style="21" bestFit="1" customWidth="1"/>
    <col min="16132" max="16132" width="9.7109375" style="21" bestFit="1" customWidth="1"/>
    <col min="16133" max="16133" width="10" style="21" bestFit="1" customWidth="1"/>
    <col min="16134" max="16134" width="8.85546875" style="21" bestFit="1" customWidth="1"/>
    <col min="16135" max="16135" width="22.85546875" style="21" customWidth="1"/>
    <col min="16136" max="16136" width="59.7109375" style="21" bestFit="1" customWidth="1"/>
    <col min="16137" max="16137" width="57.85546875" style="21" bestFit="1" customWidth="1"/>
    <col min="16138" max="16138" width="35.28515625" style="21" bestFit="1" customWidth="1"/>
    <col min="16139" max="16139" width="28.140625" style="21" bestFit="1" customWidth="1"/>
    <col min="16140" max="16140" width="33.140625" style="21" bestFit="1" customWidth="1"/>
    <col min="16141" max="16141" width="26" style="21" bestFit="1" customWidth="1"/>
    <col min="16142" max="16142" width="19.140625" style="21" bestFit="1" customWidth="1"/>
    <col min="16143" max="16143" width="10.42578125" style="21" customWidth="1"/>
    <col min="16144" max="16144" width="11.85546875" style="21" customWidth="1"/>
    <col min="16145" max="16145" width="14.7109375" style="21" customWidth="1"/>
    <col min="16146" max="16146" width="9" style="21" bestFit="1" customWidth="1"/>
    <col min="16147" max="16384" width="9.140625" style="21"/>
  </cols>
  <sheetData>
    <row r="2" spans="1:19" x14ac:dyDescent="0.25">
      <c r="A2" s="49" t="s">
        <v>1253</v>
      </c>
      <c r="B2" s="41"/>
      <c r="C2" s="41"/>
      <c r="D2" s="41"/>
      <c r="E2" s="41"/>
      <c r="F2" s="41"/>
    </row>
    <row r="4" spans="1:19" s="117" customFormat="1" ht="49.5" customHeight="1" x14ac:dyDescent="0.25">
      <c r="A4" s="626" t="s">
        <v>0</v>
      </c>
      <c r="B4" s="628" t="s">
        <v>1</v>
      </c>
      <c r="C4" s="628" t="s">
        <v>2</v>
      </c>
      <c r="D4" s="628" t="s">
        <v>3</v>
      </c>
      <c r="E4" s="626" t="s">
        <v>4</v>
      </c>
      <c r="F4" s="626" t="s">
        <v>5</v>
      </c>
      <c r="G4" s="626" t="s">
        <v>6</v>
      </c>
      <c r="H4" s="644" t="s">
        <v>7</v>
      </c>
      <c r="I4" s="644"/>
      <c r="J4" s="626" t="s">
        <v>8</v>
      </c>
      <c r="K4" s="649" t="s">
        <v>9</v>
      </c>
      <c r="L4" s="650"/>
      <c r="M4" s="651" t="s">
        <v>10</v>
      </c>
      <c r="N4" s="651"/>
      <c r="O4" s="651" t="s">
        <v>11</v>
      </c>
      <c r="P4" s="651"/>
      <c r="Q4" s="626" t="s">
        <v>12</v>
      </c>
      <c r="R4" s="628" t="s">
        <v>13</v>
      </c>
      <c r="S4" s="116"/>
    </row>
    <row r="5" spans="1:19" s="117" customFormat="1" ht="15" x14ac:dyDescent="0.2">
      <c r="A5" s="627"/>
      <c r="B5" s="629"/>
      <c r="C5" s="629"/>
      <c r="D5" s="629"/>
      <c r="E5" s="627"/>
      <c r="F5" s="627"/>
      <c r="G5" s="627"/>
      <c r="H5" s="58" t="s">
        <v>14</v>
      </c>
      <c r="I5" s="58" t="s">
        <v>15</v>
      </c>
      <c r="J5" s="627"/>
      <c r="K5" s="60">
        <v>2020</v>
      </c>
      <c r="L5" s="60">
        <v>2021</v>
      </c>
      <c r="M5" s="5">
        <v>2020</v>
      </c>
      <c r="N5" s="5">
        <v>2021</v>
      </c>
      <c r="O5" s="5">
        <v>2020</v>
      </c>
      <c r="P5" s="5">
        <v>2021</v>
      </c>
      <c r="Q5" s="627"/>
      <c r="R5" s="629"/>
      <c r="S5" s="116"/>
    </row>
    <row r="6" spans="1:19" s="117" customFormat="1" ht="15" x14ac:dyDescent="0.2">
      <c r="A6" s="59" t="s">
        <v>16</v>
      </c>
      <c r="B6" s="58" t="s">
        <v>17</v>
      </c>
      <c r="C6" s="58" t="s">
        <v>18</v>
      </c>
      <c r="D6" s="58" t="s">
        <v>19</v>
      </c>
      <c r="E6" s="59" t="s">
        <v>20</v>
      </c>
      <c r="F6" s="59" t="s">
        <v>21</v>
      </c>
      <c r="G6" s="59" t="s">
        <v>22</v>
      </c>
      <c r="H6" s="58" t="s">
        <v>23</v>
      </c>
      <c r="I6" s="58" t="s">
        <v>24</v>
      </c>
      <c r="J6" s="59" t="s">
        <v>25</v>
      </c>
      <c r="K6" s="60" t="s">
        <v>26</v>
      </c>
      <c r="L6" s="60" t="s">
        <v>27</v>
      </c>
      <c r="M6" s="61" t="s">
        <v>28</v>
      </c>
      <c r="N6" s="61" t="s">
        <v>29</v>
      </c>
      <c r="O6" s="61" t="s">
        <v>30</v>
      </c>
      <c r="P6" s="61" t="s">
        <v>31</v>
      </c>
      <c r="Q6" s="59" t="s">
        <v>32</v>
      </c>
      <c r="R6" s="58" t="s">
        <v>33</v>
      </c>
      <c r="S6" s="116"/>
    </row>
    <row r="7" spans="1:19" s="123" customFormat="1" ht="157.5" x14ac:dyDescent="0.25">
      <c r="A7" s="118">
        <v>1</v>
      </c>
      <c r="B7" s="118">
        <v>3</v>
      </c>
      <c r="C7" s="118">
        <v>1</v>
      </c>
      <c r="D7" s="118">
        <v>13</v>
      </c>
      <c r="E7" s="119" t="s">
        <v>725</v>
      </c>
      <c r="F7" s="119" t="s">
        <v>726</v>
      </c>
      <c r="G7" s="118" t="s">
        <v>55</v>
      </c>
      <c r="H7" s="118" t="s">
        <v>727</v>
      </c>
      <c r="I7" s="118">
        <v>1000</v>
      </c>
      <c r="J7" s="119" t="s">
        <v>728</v>
      </c>
      <c r="K7" s="118" t="s">
        <v>729</v>
      </c>
      <c r="L7" s="118"/>
      <c r="M7" s="120">
        <v>14514</v>
      </c>
      <c r="N7" s="120"/>
      <c r="O7" s="120">
        <f t="shared" ref="O7" si="0">M7</f>
        <v>14514</v>
      </c>
      <c r="P7" s="121"/>
      <c r="Q7" s="119" t="s">
        <v>730</v>
      </c>
      <c r="R7" s="119" t="s">
        <v>731</v>
      </c>
      <c r="S7" s="122"/>
    </row>
    <row r="8" spans="1:19" s="123" customFormat="1" ht="141.75" x14ac:dyDescent="0.25">
      <c r="A8" s="118">
        <v>2</v>
      </c>
      <c r="B8" s="119">
        <v>1</v>
      </c>
      <c r="C8" s="118">
        <v>1</v>
      </c>
      <c r="D8" s="119">
        <v>3</v>
      </c>
      <c r="E8" s="119" t="s">
        <v>732</v>
      </c>
      <c r="F8" s="119" t="s">
        <v>733</v>
      </c>
      <c r="G8" s="119" t="s">
        <v>211</v>
      </c>
      <c r="H8" s="119" t="s">
        <v>212</v>
      </c>
      <c r="I8" s="399" t="s">
        <v>41</v>
      </c>
      <c r="J8" s="119" t="s">
        <v>734</v>
      </c>
      <c r="K8" s="401"/>
      <c r="L8" s="401" t="s">
        <v>45</v>
      </c>
      <c r="M8" s="120"/>
      <c r="N8" s="120">
        <v>47000</v>
      </c>
      <c r="O8" s="120"/>
      <c r="P8" s="120">
        <f>N8</f>
        <v>47000</v>
      </c>
      <c r="Q8" s="119" t="s">
        <v>730</v>
      </c>
      <c r="R8" s="119" t="s">
        <v>731</v>
      </c>
      <c r="S8" s="122"/>
    </row>
    <row r="9" spans="1:19" s="123" customFormat="1" ht="299.25" x14ac:dyDescent="0.25">
      <c r="A9" s="118">
        <v>3</v>
      </c>
      <c r="B9" s="119">
        <v>1</v>
      </c>
      <c r="C9" s="118">
        <v>1</v>
      </c>
      <c r="D9" s="119">
        <v>3</v>
      </c>
      <c r="E9" s="119" t="s">
        <v>735</v>
      </c>
      <c r="F9" s="119" t="s">
        <v>736</v>
      </c>
      <c r="G9" s="537" t="s">
        <v>737</v>
      </c>
      <c r="H9" s="118" t="s">
        <v>727</v>
      </c>
      <c r="I9" s="399" t="s">
        <v>738</v>
      </c>
      <c r="J9" s="119" t="s">
        <v>734</v>
      </c>
      <c r="K9" s="401"/>
      <c r="L9" s="401" t="s">
        <v>45</v>
      </c>
      <c r="M9" s="120"/>
      <c r="N9" s="120">
        <v>130000</v>
      </c>
      <c r="O9" s="120"/>
      <c r="P9" s="120">
        <f>N9</f>
        <v>130000</v>
      </c>
      <c r="Q9" s="119" t="s">
        <v>730</v>
      </c>
      <c r="R9" s="119" t="s">
        <v>731</v>
      </c>
      <c r="S9" s="122"/>
    </row>
    <row r="10" spans="1:19" s="123" customFormat="1" ht="173.25" x14ac:dyDescent="0.25">
      <c r="A10" s="118">
        <v>4</v>
      </c>
      <c r="B10" s="119">
        <v>1</v>
      </c>
      <c r="C10" s="118">
        <v>1</v>
      </c>
      <c r="D10" s="119">
        <v>3</v>
      </c>
      <c r="E10" s="119" t="s">
        <v>739</v>
      </c>
      <c r="F10" s="119" t="s">
        <v>740</v>
      </c>
      <c r="G10" s="119" t="s">
        <v>44</v>
      </c>
      <c r="H10" s="399" t="s">
        <v>741</v>
      </c>
      <c r="I10" s="399" t="s">
        <v>742</v>
      </c>
      <c r="J10" s="119" t="s">
        <v>743</v>
      </c>
      <c r="K10" s="401"/>
      <c r="L10" s="401" t="s">
        <v>38</v>
      </c>
      <c r="M10" s="120"/>
      <c r="N10" s="120">
        <v>43000</v>
      </c>
      <c r="O10" s="120"/>
      <c r="P10" s="120">
        <f>N10</f>
        <v>43000</v>
      </c>
      <c r="Q10" s="119" t="s">
        <v>744</v>
      </c>
      <c r="R10" s="119" t="s">
        <v>731</v>
      </c>
      <c r="S10" s="122"/>
    </row>
    <row r="12" spans="1:19" x14ac:dyDescent="0.25">
      <c r="L12" s="699"/>
      <c r="M12" s="749" t="s">
        <v>35</v>
      </c>
      <c r="N12" s="750"/>
      <c r="O12" s="748"/>
    </row>
    <row r="13" spans="1:19" x14ac:dyDescent="0.25">
      <c r="L13" s="700"/>
      <c r="M13" s="702" t="s">
        <v>36</v>
      </c>
      <c r="N13" s="749" t="s">
        <v>37</v>
      </c>
      <c r="O13" s="748"/>
    </row>
    <row r="14" spans="1:19" x14ac:dyDescent="0.25">
      <c r="L14" s="701"/>
      <c r="M14" s="702"/>
      <c r="N14" s="57">
        <v>2020</v>
      </c>
      <c r="O14" s="57">
        <v>2021</v>
      </c>
    </row>
    <row r="15" spans="1:19" x14ac:dyDescent="0.25">
      <c r="L15" s="57" t="s">
        <v>2931</v>
      </c>
      <c r="M15" s="55">
        <v>4</v>
      </c>
      <c r="N15" s="25">
        <f>O7</f>
        <v>14514</v>
      </c>
      <c r="O15" s="31">
        <f>P10+P9+P8</f>
        <v>220000</v>
      </c>
    </row>
  </sheetData>
  <mergeCells count="18">
    <mergeCell ref="R4:R5"/>
    <mergeCell ref="G4:G5"/>
    <mergeCell ref="H4:I4"/>
    <mergeCell ref="J4:J5"/>
    <mergeCell ref="K4:L4"/>
    <mergeCell ref="M4:N4"/>
    <mergeCell ref="O4:P4"/>
    <mergeCell ref="Q4:Q5"/>
    <mergeCell ref="A4:A5"/>
    <mergeCell ref="B4:B5"/>
    <mergeCell ref="C4:C5"/>
    <mergeCell ref="D4:D5"/>
    <mergeCell ref="E4:E5"/>
    <mergeCell ref="F4:F5"/>
    <mergeCell ref="L12:L14"/>
    <mergeCell ref="M12:O12"/>
    <mergeCell ref="M13:M14"/>
    <mergeCell ref="N13:O13"/>
  </mergeCells>
  <pageMargins left="0.7" right="0.7" top="0.75" bottom="0.75"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S26"/>
  <sheetViews>
    <sheetView topLeftCell="A13" zoomScale="60" zoomScaleNormal="60" workbookViewId="0">
      <selection activeCell="L33" sqref="L33"/>
    </sheetView>
  </sheetViews>
  <sheetFormatPr defaultRowHeight="15" x14ac:dyDescent="0.25"/>
  <cols>
    <col min="1" max="1" width="4.7109375" style="41" customWidth="1"/>
    <col min="2" max="2" width="8.85546875" style="41" customWidth="1"/>
    <col min="3" max="3" width="11.42578125" style="41" customWidth="1"/>
    <col min="4" max="4" width="9.7109375" style="41" customWidth="1"/>
    <col min="5" max="5" width="45.7109375" style="41" customWidth="1"/>
    <col min="6" max="6" width="70.5703125" style="41" customWidth="1"/>
    <col min="7" max="7" width="35.7109375" style="41" customWidth="1"/>
    <col min="8" max="8" width="20.42578125" style="41" customWidth="1"/>
    <col min="9" max="9" width="12.140625" style="41" customWidth="1"/>
    <col min="10" max="10" width="53.5703125" style="41" customWidth="1"/>
    <col min="11" max="11" width="12.140625" style="41" customWidth="1"/>
    <col min="12" max="12" width="12.7109375" style="41" customWidth="1"/>
    <col min="13" max="13" width="17.85546875" style="41" customWidth="1"/>
    <col min="14" max="14" width="17.28515625" style="41" customWidth="1"/>
    <col min="15" max="16" width="18" style="41" customWidth="1"/>
    <col min="17" max="17" width="35.5703125" style="41" customWidth="1"/>
    <col min="18" max="18" width="23.85546875" style="41" customWidth="1"/>
    <col min="19" max="19" width="19.5703125" style="41" customWidth="1"/>
    <col min="20" max="258" width="9.140625" style="41"/>
    <col min="259" max="259" width="4.7109375" style="41" bestFit="1" customWidth="1"/>
    <col min="260" max="260" width="9.7109375" style="41" bestFit="1" customWidth="1"/>
    <col min="261" max="261" width="10" style="41" bestFit="1" customWidth="1"/>
    <col min="262" max="262" width="8.85546875" style="41" bestFit="1" customWidth="1"/>
    <col min="263" max="263" width="22.85546875" style="41" customWidth="1"/>
    <col min="264" max="264" width="59.7109375" style="41" bestFit="1" customWidth="1"/>
    <col min="265" max="265" width="57.85546875" style="41" bestFit="1" customWidth="1"/>
    <col min="266" max="266" width="35.28515625" style="41" bestFit="1" customWidth="1"/>
    <col min="267" max="267" width="28.140625" style="41" bestFit="1" customWidth="1"/>
    <col min="268" max="268" width="33.140625" style="41" bestFit="1" customWidth="1"/>
    <col min="269" max="269" width="26" style="41" bestFit="1" customWidth="1"/>
    <col min="270" max="270" width="19.140625" style="41" bestFit="1" customWidth="1"/>
    <col min="271" max="271" width="10.42578125" style="41" customWidth="1"/>
    <col min="272" max="272" width="11.85546875" style="41" customWidth="1"/>
    <col min="273" max="273" width="14.7109375" style="41" customWidth="1"/>
    <col min="274" max="274" width="9" style="41" bestFit="1" customWidth="1"/>
    <col min="275" max="514" width="9.140625" style="41"/>
    <col min="515" max="515" width="4.7109375" style="41" bestFit="1" customWidth="1"/>
    <col min="516" max="516" width="9.7109375" style="41" bestFit="1" customWidth="1"/>
    <col min="517" max="517" width="10" style="41" bestFit="1" customWidth="1"/>
    <col min="518" max="518" width="8.85546875" style="41" bestFit="1" customWidth="1"/>
    <col min="519" max="519" width="22.85546875" style="41" customWidth="1"/>
    <col min="520" max="520" width="59.7109375" style="41" bestFit="1" customWidth="1"/>
    <col min="521" max="521" width="57.85546875" style="41" bestFit="1" customWidth="1"/>
    <col min="522" max="522" width="35.28515625" style="41" bestFit="1" customWidth="1"/>
    <col min="523" max="523" width="28.140625" style="41" bestFit="1" customWidth="1"/>
    <col min="524" max="524" width="33.140625" style="41" bestFit="1" customWidth="1"/>
    <col min="525" max="525" width="26" style="41" bestFit="1" customWidth="1"/>
    <col min="526" max="526" width="19.140625" style="41" bestFit="1" customWidth="1"/>
    <col min="527" max="527" width="10.42578125" style="41" customWidth="1"/>
    <col min="528" max="528" width="11.85546875" style="41" customWidth="1"/>
    <col min="529" max="529" width="14.7109375" style="41" customWidth="1"/>
    <col min="530" max="530" width="9" style="41" bestFit="1" customWidth="1"/>
    <col min="531" max="770" width="9.140625" style="41"/>
    <col min="771" max="771" width="4.7109375" style="41" bestFit="1" customWidth="1"/>
    <col min="772" max="772" width="9.7109375" style="41" bestFit="1" customWidth="1"/>
    <col min="773" max="773" width="10" style="41" bestFit="1" customWidth="1"/>
    <col min="774" max="774" width="8.85546875" style="41" bestFit="1" customWidth="1"/>
    <col min="775" max="775" width="22.85546875" style="41" customWidth="1"/>
    <col min="776" max="776" width="59.7109375" style="41" bestFit="1" customWidth="1"/>
    <col min="777" max="777" width="57.85546875" style="41" bestFit="1" customWidth="1"/>
    <col min="778" max="778" width="35.28515625" style="41" bestFit="1" customWidth="1"/>
    <col min="779" max="779" width="28.140625" style="41" bestFit="1" customWidth="1"/>
    <col min="780" max="780" width="33.140625" style="41" bestFit="1" customWidth="1"/>
    <col min="781" max="781" width="26" style="41" bestFit="1" customWidth="1"/>
    <col min="782" max="782" width="19.140625" style="41" bestFit="1" customWidth="1"/>
    <col min="783" max="783" width="10.42578125" style="41" customWidth="1"/>
    <col min="784" max="784" width="11.85546875" style="41" customWidth="1"/>
    <col min="785" max="785" width="14.7109375" style="41" customWidth="1"/>
    <col min="786" max="786" width="9" style="41" bestFit="1" customWidth="1"/>
    <col min="787" max="1026" width="9.140625" style="41"/>
    <col min="1027" max="1027" width="4.7109375" style="41" bestFit="1" customWidth="1"/>
    <col min="1028" max="1028" width="9.7109375" style="41" bestFit="1" customWidth="1"/>
    <col min="1029" max="1029" width="10" style="41" bestFit="1" customWidth="1"/>
    <col min="1030" max="1030" width="8.85546875" style="41" bestFit="1" customWidth="1"/>
    <col min="1031" max="1031" width="22.85546875" style="41" customWidth="1"/>
    <col min="1032" max="1032" width="59.7109375" style="41" bestFit="1" customWidth="1"/>
    <col min="1033" max="1033" width="57.85546875" style="41" bestFit="1" customWidth="1"/>
    <col min="1034" max="1034" width="35.28515625" style="41" bestFit="1" customWidth="1"/>
    <col min="1035" max="1035" width="28.140625" style="41" bestFit="1" customWidth="1"/>
    <col min="1036" max="1036" width="33.140625" style="41" bestFit="1" customWidth="1"/>
    <col min="1037" max="1037" width="26" style="41" bestFit="1" customWidth="1"/>
    <col min="1038" max="1038" width="19.140625" style="41" bestFit="1" customWidth="1"/>
    <col min="1039" max="1039" width="10.42578125" style="41" customWidth="1"/>
    <col min="1040" max="1040" width="11.85546875" style="41" customWidth="1"/>
    <col min="1041" max="1041" width="14.7109375" style="41" customWidth="1"/>
    <col min="1042" max="1042" width="9" style="41" bestFit="1" customWidth="1"/>
    <col min="1043" max="1282" width="9.140625" style="41"/>
    <col min="1283" max="1283" width="4.7109375" style="41" bestFit="1" customWidth="1"/>
    <col min="1284" max="1284" width="9.7109375" style="41" bestFit="1" customWidth="1"/>
    <col min="1285" max="1285" width="10" style="41" bestFit="1" customWidth="1"/>
    <col min="1286" max="1286" width="8.85546875" style="41" bestFit="1" customWidth="1"/>
    <col min="1287" max="1287" width="22.85546875" style="41" customWidth="1"/>
    <col min="1288" max="1288" width="59.7109375" style="41" bestFit="1" customWidth="1"/>
    <col min="1289" max="1289" width="57.85546875" style="41" bestFit="1" customWidth="1"/>
    <col min="1290" max="1290" width="35.28515625" style="41" bestFit="1" customWidth="1"/>
    <col min="1291" max="1291" width="28.140625" style="41" bestFit="1" customWidth="1"/>
    <col min="1292" max="1292" width="33.140625" style="41" bestFit="1" customWidth="1"/>
    <col min="1293" max="1293" width="26" style="41" bestFit="1" customWidth="1"/>
    <col min="1294" max="1294" width="19.140625" style="41" bestFit="1" customWidth="1"/>
    <col min="1295" max="1295" width="10.42578125" style="41" customWidth="1"/>
    <col min="1296" max="1296" width="11.85546875" style="41" customWidth="1"/>
    <col min="1297" max="1297" width="14.7109375" style="41" customWidth="1"/>
    <col min="1298" max="1298" width="9" style="41" bestFit="1" customWidth="1"/>
    <col min="1299" max="1538" width="9.140625" style="41"/>
    <col min="1539" max="1539" width="4.7109375" style="41" bestFit="1" customWidth="1"/>
    <col min="1540" max="1540" width="9.7109375" style="41" bestFit="1" customWidth="1"/>
    <col min="1541" max="1541" width="10" style="41" bestFit="1" customWidth="1"/>
    <col min="1542" max="1542" width="8.85546875" style="41" bestFit="1" customWidth="1"/>
    <col min="1543" max="1543" width="22.85546875" style="41" customWidth="1"/>
    <col min="1544" max="1544" width="59.7109375" style="41" bestFit="1" customWidth="1"/>
    <col min="1545" max="1545" width="57.85546875" style="41" bestFit="1" customWidth="1"/>
    <col min="1546" max="1546" width="35.28515625" style="41" bestFit="1" customWidth="1"/>
    <col min="1547" max="1547" width="28.140625" style="41" bestFit="1" customWidth="1"/>
    <col min="1548" max="1548" width="33.140625" style="41" bestFit="1" customWidth="1"/>
    <col min="1549" max="1549" width="26" style="41" bestFit="1" customWidth="1"/>
    <col min="1550" max="1550" width="19.140625" style="41" bestFit="1" customWidth="1"/>
    <col min="1551" max="1551" width="10.42578125" style="41" customWidth="1"/>
    <col min="1552" max="1552" width="11.85546875" style="41" customWidth="1"/>
    <col min="1553" max="1553" width="14.7109375" style="41" customWidth="1"/>
    <col min="1554" max="1554" width="9" style="41" bestFit="1" customWidth="1"/>
    <col min="1555" max="1794" width="9.140625" style="41"/>
    <col min="1795" max="1795" width="4.7109375" style="41" bestFit="1" customWidth="1"/>
    <col min="1796" max="1796" width="9.7109375" style="41" bestFit="1" customWidth="1"/>
    <col min="1797" max="1797" width="10" style="41" bestFit="1" customWidth="1"/>
    <col min="1798" max="1798" width="8.85546875" style="41" bestFit="1" customWidth="1"/>
    <col min="1799" max="1799" width="22.85546875" style="41" customWidth="1"/>
    <col min="1800" max="1800" width="59.7109375" style="41" bestFit="1" customWidth="1"/>
    <col min="1801" max="1801" width="57.85546875" style="41" bestFit="1" customWidth="1"/>
    <col min="1802" max="1802" width="35.28515625" style="41" bestFit="1" customWidth="1"/>
    <col min="1803" max="1803" width="28.140625" style="41" bestFit="1" customWidth="1"/>
    <col min="1804" max="1804" width="33.140625" style="41" bestFit="1" customWidth="1"/>
    <col min="1805" max="1805" width="26" style="41" bestFit="1" customWidth="1"/>
    <col min="1806" max="1806" width="19.140625" style="41" bestFit="1" customWidth="1"/>
    <col min="1807" max="1807" width="10.42578125" style="41" customWidth="1"/>
    <col min="1808" max="1808" width="11.85546875" style="41" customWidth="1"/>
    <col min="1809" max="1809" width="14.7109375" style="41" customWidth="1"/>
    <col min="1810" max="1810" width="9" style="41" bestFit="1" customWidth="1"/>
    <col min="1811" max="2050" width="9.140625" style="41"/>
    <col min="2051" max="2051" width="4.7109375" style="41" bestFit="1" customWidth="1"/>
    <col min="2052" max="2052" width="9.7109375" style="41" bestFit="1" customWidth="1"/>
    <col min="2053" max="2053" width="10" style="41" bestFit="1" customWidth="1"/>
    <col min="2054" max="2054" width="8.85546875" style="41" bestFit="1" customWidth="1"/>
    <col min="2055" max="2055" width="22.85546875" style="41" customWidth="1"/>
    <col min="2056" max="2056" width="59.7109375" style="41" bestFit="1" customWidth="1"/>
    <col min="2057" max="2057" width="57.85546875" style="41" bestFit="1" customWidth="1"/>
    <col min="2058" max="2058" width="35.28515625" style="41" bestFit="1" customWidth="1"/>
    <col min="2059" max="2059" width="28.140625" style="41" bestFit="1" customWidth="1"/>
    <col min="2060" max="2060" width="33.140625" style="41" bestFit="1" customWidth="1"/>
    <col min="2061" max="2061" width="26" style="41" bestFit="1" customWidth="1"/>
    <col min="2062" max="2062" width="19.140625" style="41" bestFit="1" customWidth="1"/>
    <col min="2063" max="2063" width="10.42578125" style="41" customWidth="1"/>
    <col min="2064" max="2064" width="11.85546875" style="41" customWidth="1"/>
    <col min="2065" max="2065" width="14.7109375" style="41" customWidth="1"/>
    <col min="2066" max="2066" width="9" style="41" bestFit="1" customWidth="1"/>
    <col min="2067" max="2306" width="9.140625" style="41"/>
    <col min="2307" max="2307" width="4.7109375" style="41" bestFit="1" customWidth="1"/>
    <col min="2308" max="2308" width="9.7109375" style="41" bestFit="1" customWidth="1"/>
    <col min="2309" max="2309" width="10" style="41" bestFit="1" customWidth="1"/>
    <col min="2310" max="2310" width="8.85546875" style="41" bestFit="1" customWidth="1"/>
    <col min="2311" max="2311" width="22.85546875" style="41" customWidth="1"/>
    <col min="2312" max="2312" width="59.7109375" style="41" bestFit="1" customWidth="1"/>
    <col min="2313" max="2313" width="57.85546875" style="41" bestFit="1" customWidth="1"/>
    <col min="2314" max="2314" width="35.28515625" style="41" bestFit="1" customWidth="1"/>
    <col min="2315" max="2315" width="28.140625" style="41" bestFit="1" customWidth="1"/>
    <col min="2316" max="2316" width="33.140625" style="41" bestFit="1" customWidth="1"/>
    <col min="2317" max="2317" width="26" style="41" bestFit="1" customWidth="1"/>
    <col min="2318" max="2318" width="19.140625" style="41" bestFit="1" customWidth="1"/>
    <col min="2319" max="2319" width="10.42578125" style="41" customWidth="1"/>
    <col min="2320" max="2320" width="11.85546875" style="41" customWidth="1"/>
    <col min="2321" max="2321" width="14.7109375" style="41" customWidth="1"/>
    <col min="2322" max="2322" width="9" style="41" bestFit="1" customWidth="1"/>
    <col min="2323" max="2562" width="9.140625" style="41"/>
    <col min="2563" max="2563" width="4.7109375" style="41" bestFit="1" customWidth="1"/>
    <col min="2564" max="2564" width="9.7109375" style="41" bestFit="1" customWidth="1"/>
    <col min="2565" max="2565" width="10" style="41" bestFit="1" customWidth="1"/>
    <col min="2566" max="2566" width="8.85546875" style="41" bestFit="1" customWidth="1"/>
    <col min="2567" max="2567" width="22.85546875" style="41" customWidth="1"/>
    <col min="2568" max="2568" width="59.7109375" style="41" bestFit="1" customWidth="1"/>
    <col min="2569" max="2569" width="57.85546875" style="41" bestFit="1" customWidth="1"/>
    <col min="2570" max="2570" width="35.28515625" style="41" bestFit="1" customWidth="1"/>
    <col min="2571" max="2571" width="28.140625" style="41" bestFit="1" customWidth="1"/>
    <col min="2572" max="2572" width="33.140625" style="41" bestFit="1" customWidth="1"/>
    <col min="2573" max="2573" width="26" style="41" bestFit="1" customWidth="1"/>
    <col min="2574" max="2574" width="19.140625" style="41" bestFit="1" customWidth="1"/>
    <col min="2575" max="2575" width="10.42578125" style="41" customWidth="1"/>
    <col min="2576" max="2576" width="11.85546875" style="41" customWidth="1"/>
    <col min="2577" max="2577" width="14.7109375" style="41" customWidth="1"/>
    <col min="2578" max="2578" width="9" style="41" bestFit="1" customWidth="1"/>
    <col min="2579" max="2818" width="9.140625" style="41"/>
    <col min="2819" max="2819" width="4.7109375" style="41" bestFit="1" customWidth="1"/>
    <col min="2820" max="2820" width="9.7109375" style="41" bestFit="1" customWidth="1"/>
    <col min="2821" max="2821" width="10" style="41" bestFit="1" customWidth="1"/>
    <col min="2822" max="2822" width="8.85546875" style="41" bestFit="1" customWidth="1"/>
    <col min="2823" max="2823" width="22.85546875" style="41" customWidth="1"/>
    <col min="2824" max="2824" width="59.7109375" style="41" bestFit="1" customWidth="1"/>
    <col min="2825" max="2825" width="57.85546875" style="41" bestFit="1" customWidth="1"/>
    <col min="2826" max="2826" width="35.28515625" style="41" bestFit="1" customWidth="1"/>
    <col min="2827" max="2827" width="28.140625" style="41" bestFit="1" customWidth="1"/>
    <col min="2828" max="2828" width="33.140625" style="41" bestFit="1" customWidth="1"/>
    <col min="2829" max="2829" width="26" style="41" bestFit="1" customWidth="1"/>
    <col min="2830" max="2830" width="19.140625" style="41" bestFit="1" customWidth="1"/>
    <col min="2831" max="2831" width="10.42578125" style="41" customWidth="1"/>
    <col min="2832" max="2832" width="11.85546875" style="41" customWidth="1"/>
    <col min="2833" max="2833" width="14.7109375" style="41" customWidth="1"/>
    <col min="2834" max="2834" width="9" style="41" bestFit="1" customWidth="1"/>
    <col min="2835" max="3074" width="9.140625" style="41"/>
    <col min="3075" max="3075" width="4.7109375" style="41" bestFit="1" customWidth="1"/>
    <col min="3076" max="3076" width="9.7109375" style="41" bestFit="1" customWidth="1"/>
    <col min="3077" max="3077" width="10" style="41" bestFit="1" customWidth="1"/>
    <col min="3078" max="3078" width="8.85546875" style="41" bestFit="1" customWidth="1"/>
    <col min="3079" max="3079" width="22.85546875" style="41" customWidth="1"/>
    <col min="3080" max="3080" width="59.7109375" style="41" bestFit="1" customWidth="1"/>
    <col min="3081" max="3081" width="57.85546875" style="41" bestFit="1" customWidth="1"/>
    <col min="3082" max="3082" width="35.28515625" style="41" bestFit="1" customWidth="1"/>
    <col min="3083" max="3083" width="28.140625" style="41" bestFit="1" customWidth="1"/>
    <col min="3084" max="3084" width="33.140625" style="41" bestFit="1" customWidth="1"/>
    <col min="3085" max="3085" width="26" style="41" bestFit="1" customWidth="1"/>
    <col min="3086" max="3086" width="19.140625" style="41" bestFit="1" customWidth="1"/>
    <col min="3087" max="3087" width="10.42578125" style="41" customWidth="1"/>
    <col min="3088" max="3088" width="11.85546875" style="41" customWidth="1"/>
    <col min="3089" max="3089" width="14.7109375" style="41" customWidth="1"/>
    <col min="3090" max="3090" width="9" style="41" bestFit="1" customWidth="1"/>
    <col min="3091" max="3330" width="9.140625" style="41"/>
    <col min="3331" max="3331" width="4.7109375" style="41" bestFit="1" customWidth="1"/>
    <col min="3332" max="3332" width="9.7109375" style="41" bestFit="1" customWidth="1"/>
    <col min="3333" max="3333" width="10" style="41" bestFit="1" customWidth="1"/>
    <col min="3334" max="3334" width="8.85546875" style="41" bestFit="1" customWidth="1"/>
    <col min="3335" max="3335" width="22.85546875" style="41" customWidth="1"/>
    <col min="3336" max="3336" width="59.7109375" style="41" bestFit="1" customWidth="1"/>
    <col min="3337" max="3337" width="57.85546875" style="41" bestFit="1" customWidth="1"/>
    <col min="3338" max="3338" width="35.28515625" style="41" bestFit="1" customWidth="1"/>
    <col min="3339" max="3339" width="28.140625" style="41" bestFit="1" customWidth="1"/>
    <col min="3340" max="3340" width="33.140625" style="41" bestFit="1" customWidth="1"/>
    <col min="3341" max="3341" width="26" style="41" bestFit="1" customWidth="1"/>
    <col min="3342" max="3342" width="19.140625" style="41" bestFit="1" customWidth="1"/>
    <col min="3343" max="3343" width="10.42578125" style="41" customWidth="1"/>
    <col min="3344" max="3344" width="11.85546875" style="41" customWidth="1"/>
    <col min="3345" max="3345" width="14.7109375" style="41" customWidth="1"/>
    <col min="3346" max="3346" width="9" style="41" bestFit="1" customWidth="1"/>
    <col min="3347" max="3586" width="9.140625" style="41"/>
    <col min="3587" max="3587" width="4.7109375" style="41" bestFit="1" customWidth="1"/>
    <col min="3588" max="3588" width="9.7109375" style="41" bestFit="1" customWidth="1"/>
    <col min="3589" max="3589" width="10" style="41" bestFit="1" customWidth="1"/>
    <col min="3590" max="3590" width="8.85546875" style="41" bestFit="1" customWidth="1"/>
    <col min="3591" max="3591" width="22.85546875" style="41" customWidth="1"/>
    <col min="3592" max="3592" width="59.7109375" style="41" bestFit="1" customWidth="1"/>
    <col min="3593" max="3593" width="57.85546875" style="41" bestFit="1" customWidth="1"/>
    <col min="3594" max="3594" width="35.28515625" style="41" bestFit="1" customWidth="1"/>
    <col min="3595" max="3595" width="28.140625" style="41" bestFit="1" customWidth="1"/>
    <col min="3596" max="3596" width="33.140625" style="41" bestFit="1" customWidth="1"/>
    <col min="3597" max="3597" width="26" style="41" bestFit="1" customWidth="1"/>
    <col min="3598" max="3598" width="19.140625" style="41" bestFit="1" customWidth="1"/>
    <col min="3599" max="3599" width="10.42578125" style="41" customWidth="1"/>
    <col min="3600" max="3600" width="11.85546875" style="41" customWidth="1"/>
    <col min="3601" max="3601" width="14.7109375" style="41" customWidth="1"/>
    <col min="3602" max="3602" width="9" style="41" bestFit="1" customWidth="1"/>
    <col min="3603" max="3842" width="9.140625" style="41"/>
    <col min="3843" max="3843" width="4.7109375" style="41" bestFit="1" customWidth="1"/>
    <col min="3844" max="3844" width="9.7109375" style="41" bestFit="1" customWidth="1"/>
    <col min="3845" max="3845" width="10" style="41" bestFit="1" customWidth="1"/>
    <col min="3846" max="3846" width="8.85546875" style="41" bestFit="1" customWidth="1"/>
    <col min="3847" max="3847" width="22.85546875" style="41" customWidth="1"/>
    <col min="3848" max="3848" width="59.7109375" style="41" bestFit="1" customWidth="1"/>
    <col min="3849" max="3849" width="57.85546875" style="41" bestFit="1" customWidth="1"/>
    <col min="3850" max="3850" width="35.28515625" style="41" bestFit="1" customWidth="1"/>
    <col min="3851" max="3851" width="28.140625" style="41" bestFit="1" customWidth="1"/>
    <col min="3852" max="3852" width="33.140625" style="41" bestFit="1" customWidth="1"/>
    <col min="3853" max="3853" width="26" style="41" bestFit="1" customWidth="1"/>
    <col min="3854" max="3854" width="19.140625" style="41" bestFit="1" customWidth="1"/>
    <col min="3855" max="3855" width="10.42578125" style="41" customWidth="1"/>
    <col min="3856" max="3856" width="11.85546875" style="41" customWidth="1"/>
    <col min="3857" max="3857" width="14.7109375" style="41" customWidth="1"/>
    <col min="3858" max="3858" width="9" style="41" bestFit="1" customWidth="1"/>
    <col min="3859" max="4098" width="9.140625" style="41"/>
    <col min="4099" max="4099" width="4.7109375" style="41" bestFit="1" customWidth="1"/>
    <col min="4100" max="4100" width="9.7109375" style="41" bestFit="1" customWidth="1"/>
    <col min="4101" max="4101" width="10" style="41" bestFit="1" customWidth="1"/>
    <col min="4102" max="4102" width="8.85546875" style="41" bestFit="1" customWidth="1"/>
    <col min="4103" max="4103" width="22.85546875" style="41" customWidth="1"/>
    <col min="4104" max="4104" width="59.7109375" style="41" bestFit="1" customWidth="1"/>
    <col min="4105" max="4105" width="57.85546875" style="41" bestFit="1" customWidth="1"/>
    <col min="4106" max="4106" width="35.28515625" style="41" bestFit="1" customWidth="1"/>
    <col min="4107" max="4107" width="28.140625" style="41" bestFit="1" customWidth="1"/>
    <col min="4108" max="4108" width="33.140625" style="41" bestFit="1" customWidth="1"/>
    <col min="4109" max="4109" width="26" style="41" bestFit="1" customWidth="1"/>
    <col min="4110" max="4110" width="19.140625" style="41" bestFit="1" customWidth="1"/>
    <col min="4111" max="4111" width="10.42578125" style="41" customWidth="1"/>
    <col min="4112" max="4112" width="11.85546875" style="41" customWidth="1"/>
    <col min="4113" max="4113" width="14.7109375" style="41" customWidth="1"/>
    <col min="4114" max="4114" width="9" style="41" bestFit="1" customWidth="1"/>
    <col min="4115" max="4354" width="9.140625" style="41"/>
    <col min="4355" max="4355" width="4.7109375" style="41" bestFit="1" customWidth="1"/>
    <col min="4356" max="4356" width="9.7109375" style="41" bestFit="1" customWidth="1"/>
    <col min="4357" max="4357" width="10" style="41" bestFit="1" customWidth="1"/>
    <col min="4358" max="4358" width="8.85546875" style="41" bestFit="1" customWidth="1"/>
    <col min="4359" max="4359" width="22.85546875" style="41" customWidth="1"/>
    <col min="4360" max="4360" width="59.7109375" style="41" bestFit="1" customWidth="1"/>
    <col min="4361" max="4361" width="57.85546875" style="41" bestFit="1" customWidth="1"/>
    <col min="4362" max="4362" width="35.28515625" style="41" bestFit="1" customWidth="1"/>
    <col min="4363" max="4363" width="28.140625" style="41" bestFit="1" customWidth="1"/>
    <col min="4364" max="4364" width="33.140625" style="41" bestFit="1" customWidth="1"/>
    <col min="4365" max="4365" width="26" style="41" bestFit="1" customWidth="1"/>
    <col min="4366" max="4366" width="19.140625" style="41" bestFit="1" customWidth="1"/>
    <col min="4367" max="4367" width="10.42578125" style="41" customWidth="1"/>
    <col min="4368" max="4368" width="11.85546875" style="41" customWidth="1"/>
    <col min="4369" max="4369" width="14.7109375" style="41" customWidth="1"/>
    <col min="4370" max="4370" width="9" style="41" bestFit="1" customWidth="1"/>
    <col min="4371" max="4610" width="9.140625" style="41"/>
    <col min="4611" max="4611" width="4.7109375" style="41" bestFit="1" customWidth="1"/>
    <col min="4612" max="4612" width="9.7109375" style="41" bestFit="1" customWidth="1"/>
    <col min="4613" max="4613" width="10" style="41" bestFit="1" customWidth="1"/>
    <col min="4614" max="4614" width="8.85546875" style="41" bestFit="1" customWidth="1"/>
    <col min="4615" max="4615" width="22.85546875" style="41" customWidth="1"/>
    <col min="4616" max="4616" width="59.7109375" style="41" bestFit="1" customWidth="1"/>
    <col min="4617" max="4617" width="57.85546875" style="41" bestFit="1" customWidth="1"/>
    <col min="4618" max="4618" width="35.28515625" style="41" bestFit="1" customWidth="1"/>
    <col min="4619" max="4619" width="28.140625" style="41" bestFit="1" customWidth="1"/>
    <col min="4620" max="4620" width="33.140625" style="41" bestFit="1" customWidth="1"/>
    <col min="4621" max="4621" width="26" style="41" bestFit="1" customWidth="1"/>
    <col min="4622" max="4622" width="19.140625" style="41" bestFit="1" customWidth="1"/>
    <col min="4623" max="4623" width="10.42578125" style="41" customWidth="1"/>
    <col min="4624" max="4624" width="11.85546875" style="41" customWidth="1"/>
    <col min="4625" max="4625" width="14.7109375" style="41" customWidth="1"/>
    <col min="4626" max="4626" width="9" style="41" bestFit="1" customWidth="1"/>
    <col min="4627" max="4866" width="9.140625" style="41"/>
    <col min="4867" max="4867" width="4.7109375" style="41" bestFit="1" customWidth="1"/>
    <col min="4868" max="4868" width="9.7109375" style="41" bestFit="1" customWidth="1"/>
    <col min="4869" max="4869" width="10" style="41" bestFit="1" customWidth="1"/>
    <col min="4870" max="4870" width="8.85546875" style="41" bestFit="1" customWidth="1"/>
    <col min="4871" max="4871" width="22.85546875" style="41" customWidth="1"/>
    <col min="4872" max="4872" width="59.7109375" style="41" bestFit="1" customWidth="1"/>
    <col min="4873" max="4873" width="57.85546875" style="41" bestFit="1" customWidth="1"/>
    <col min="4874" max="4874" width="35.28515625" style="41" bestFit="1" customWidth="1"/>
    <col min="4875" max="4875" width="28.140625" style="41" bestFit="1" customWidth="1"/>
    <col min="4876" max="4876" width="33.140625" style="41" bestFit="1" customWidth="1"/>
    <col min="4877" max="4877" width="26" style="41" bestFit="1" customWidth="1"/>
    <col min="4878" max="4878" width="19.140625" style="41" bestFit="1" customWidth="1"/>
    <col min="4879" max="4879" width="10.42578125" style="41" customWidth="1"/>
    <col min="4880" max="4880" width="11.85546875" style="41" customWidth="1"/>
    <col min="4881" max="4881" width="14.7109375" style="41" customWidth="1"/>
    <col min="4882" max="4882" width="9" style="41" bestFit="1" customWidth="1"/>
    <col min="4883" max="5122" width="9.140625" style="41"/>
    <col min="5123" max="5123" width="4.7109375" style="41" bestFit="1" customWidth="1"/>
    <col min="5124" max="5124" width="9.7109375" style="41" bestFit="1" customWidth="1"/>
    <col min="5125" max="5125" width="10" style="41" bestFit="1" customWidth="1"/>
    <col min="5126" max="5126" width="8.85546875" style="41" bestFit="1" customWidth="1"/>
    <col min="5127" max="5127" width="22.85546875" style="41" customWidth="1"/>
    <col min="5128" max="5128" width="59.7109375" style="41" bestFit="1" customWidth="1"/>
    <col min="5129" max="5129" width="57.85546875" style="41" bestFit="1" customWidth="1"/>
    <col min="5130" max="5130" width="35.28515625" style="41" bestFit="1" customWidth="1"/>
    <col min="5131" max="5131" width="28.140625" style="41" bestFit="1" customWidth="1"/>
    <col min="5132" max="5132" width="33.140625" style="41" bestFit="1" customWidth="1"/>
    <col min="5133" max="5133" width="26" style="41" bestFit="1" customWidth="1"/>
    <col min="5134" max="5134" width="19.140625" style="41" bestFit="1" customWidth="1"/>
    <col min="5135" max="5135" width="10.42578125" style="41" customWidth="1"/>
    <col min="5136" max="5136" width="11.85546875" style="41" customWidth="1"/>
    <col min="5137" max="5137" width="14.7109375" style="41" customWidth="1"/>
    <col min="5138" max="5138" width="9" style="41" bestFit="1" customWidth="1"/>
    <col min="5139" max="5378" width="9.140625" style="41"/>
    <col min="5379" max="5379" width="4.7109375" style="41" bestFit="1" customWidth="1"/>
    <col min="5380" max="5380" width="9.7109375" style="41" bestFit="1" customWidth="1"/>
    <col min="5381" max="5381" width="10" style="41" bestFit="1" customWidth="1"/>
    <col min="5382" max="5382" width="8.85546875" style="41" bestFit="1" customWidth="1"/>
    <col min="5383" max="5383" width="22.85546875" style="41" customWidth="1"/>
    <col min="5384" max="5384" width="59.7109375" style="41" bestFit="1" customWidth="1"/>
    <col min="5385" max="5385" width="57.85546875" style="41" bestFit="1" customWidth="1"/>
    <col min="5386" max="5386" width="35.28515625" style="41" bestFit="1" customWidth="1"/>
    <col min="5387" max="5387" width="28.140625" style="41" bestFit="1" customWidth="1"/>
    <col min="5388" max="5388" width="33.140625" style="41" bestFit="1" customWidth="1"/>
    <col min="5389" max="5389" width="26" style="41" bestFit="1" customWidth="1"/>
    <col min="5390" max="5390" width="19.140625" style="41" bestFit="1" customWidth="1"/>
    <col min="5391" max="5391" width="10.42578125" style="41" customWidth="1"/>
    <col min="5392" max="5392" width="11.85546875" style="41" customWidth="1"/>
    <col min="5393" max="5393" width="14.7109375" style="41" customWidth="1"/>
    <col min="5394" max="5394" width="9" style="41" bestFit="1" customWidth="1"/>
    <col min="5395" max="5634" width="9.140625" style="41"/>
    <col min="5635" max="5635" width="4.7109375" style="41" bestFit="1" customWidth="1"/>
    <col min="5636" max="5636" width="9.7109375" style="41" bestFit="1" customWidth="1"/>
    <col min="5637" max="5637" width="10" style="41" bestFit="1" customWidth="1"/>
    <col min="5638" max="5638" width="8.85546875" style="41" bestFit="1" customWidth="1"/>
    <col min="5639" max="5639" width="22.85546875" style="41" customWidth="1"/>
    <col min="5640" max="5640" width="59.7109375" style="41" bestFit="1" customWidth="1"/>
    <col min="5641" max="5641" width="57.85546875" style="41" bestFit="1" customWidth="1"/>
    <col min="5642" max="5642" width="35.28515625" style="41" bestFit="1" customWidth="1"/>
    <col min="5643" max="5643" width="28.140625" style="41" bestFit="1" customWidth="1"/>
    <col min="5644" max="5644" width="33.140625" style="41" bestFit="1" customWidth="1"/>
    <col min="5645" max="5645" width="26" style="41" bestFit="1" customWidth="1"/>
    <col min="5646" max="5646" width="19.140625" style="41" bestFit="1" customWidth="1"/>
    <col min="5647" max="5647" width="10.42578125" style="41" customWidth="1"/>
    <col min="5648" max="5648" width="11.85546875" style="41" customWidth="1"/>
    <col min="5649" max="5649" width="14.7109375" style="41" customWidth="1"/>
    <col min="5650" max="5650" width="9" style="41" bestFit="1" customWidth="1"/>
    <col min="5651" max="5890" width="9.140625" style="41"/>
    <col min="5891" max="5891" width="4.7109375" style="41" bestFit="1" customWidth="1"/>
    <col min="5892" max="5892" width="9.7109375" style="41" bestFit="1" customWidth="1"/>
    <col min="5893" max="5893" width="10" style="41" bestFit="1" customWidth="1"/>
    <col min="5894" max="5894" width="8.85546875" style="41" bestFit="1" customWidth="1"/>
    <col min="5895" max="5895" width="22.85546875" style="41" customWidth="1"/>
    <col min="5896" max="5896" width="59.7109375" style="41" bestFit="1" customWidth="1"/>
    <col min="5897" max="5897" width="57.85546875" style="41" bestFit="1" customWidth="1"/>
    <col min="5898" max="5898" width="35.28515625" style="41" bestFit="1" customWidth="1"/>
    <col min="5899" max="5899" width="28.140625" style="41" bestFit="1" customWidth="1"/>
    <col min="5900" max="5900" width="33.140625" style="41" bestFit="1" customWidth="1"/>
    <col min="5901" max="5901" width="26" style="41" bestFit="1" customWidth="1"/>
    <col min="5902" max="5902" width="19.140625" style="41" bestFit="1" customWidth="1"/>
    <col min="5903" max="5903" width="10.42578125" style="41" customWidth="1"/>
    <col min="5904" max="5904" width="11.85546875" style="41" customWidth="1"/>
    <col min="5905" max="5905" width="14.7109375" style="41" customWidth="1"/>
    <col min="5906" max="5906" width="9" style="41" bestFit="1" customWidth="1"/>
    <col min="5907" max="6146" width="9.140625" style="41"/>
    <col min="6147" max="6147" width="4.7109375" style="41" bestFit="1" customWidth="1"/>
    <col min="6148" max="6148" width="9.7109375" style="41" bestFit="1" customWidth="1"/>
    <col min="6149" max="6149" width="10" style="41" bestFit="1" customWidth="1"/>
    <col min="6150" max="6150" width="8.85546875" style="41" bestFit="1" customWidth="1"/>
    <col min="6151" max="6151" width="22.85546875" style="41" customWidth="1"/>
    <col min="6152" max="6152" width="59.7109375" style="41" bestFit="1" customWidth="1"/>
    <col min="6153" max="6153" width="57.85546875" style="41" bestFit="1" customWidth="1"/>
    <col min="6154" max="6154" width="35.28515625" style="41" bestFit="1" customWidth="1"/>
    <col min="6155" max="6155" width="28.140625" style="41" bestFit="1" customWidth="1"/>
    <col min="6156" max="6156" width="33.140625" style="41" bestFit="1" customWidth="1"/>
    <col min="6157" max="6157" width="26" style="41" bestFit="1" customWidth="1"/>
    <col min="6158" max="6158" width="19.140625" style="41" bestFit="1" customWidth="1"/>
    <col min="6159" max="6159" width="10.42578125" style="41" customWidth="1"/>
    <col min="6160" max="6160" width="11.85546875" style="41" customWidth="1"/>
    <col min="6161" max="6161" width="14.7109375" style="41" customWidth="1"/>
    <col min="6162" max="6162" width="9" style="41" bestFit="1" customWidth="1"/>
    <col min="6163" max="6402" width="9.140625" style="41"/>
    <col min="6403" max="6403" width="4.7109375" style="41" bestFit="1" customWidth="1"/>
    <col min="6404" max="6404" width="9.7109375" style="41" bestFit="1" customWidth="1"/>
    <col min="6405" max="6405" width="10" style="41" bestFit="1" customWidth="1"/>
    <col min="6406" max="6406" width="8.85546875" style="41" bestFit="1" customWidth="1"/>
    <col min="6407" max="6407" width="22.85546875" style="41" customWidth="1"/>
    <col min="6408" max="6408" width="59.7109375" style="41" bestFit="1" customWidth="1"/>
    <col min="6409" max="6409" width="57.85546875" style="41" bestFit="1" customWidth="1"/>
    <col min="6410" max="6410" width="35.28515625" style="41" bestFit="1" customWidth="1"/>
    <col min="6411" max="6411" width="28.140625" style="41" bestFit="1" customWidth="1"/>
    <col min="6412" max="6412" width="33.140625" style="41" bestFit="1" customWidth="1"/>
    <col min="6413" max="6413" width="26" style="41" bestFit="1" customWidth="1"/>
    <col min="6414" max="6414" width="19.140625" style="41" bestFit="1" customWidth="1"/>
    <col min="6415" max="6415" width="10.42578125" style="41" customWidth="1"/>
    <col min="6416" max="6416" width="11.85546875" style="41" customWidth="1"/>
    <col min="6417" max="6417" width="14.7109375" style="41" customWidth="1"/>
    <col min="6418" max="6418" width="9" style="41" bestFit="1" customWidth="1"/>
    <col min="6419" max="6658" width="9.140625" style="41"/>
    <col min="6659" max="6659" width="4.7109375" style="41" bestFit="1" customWidth="1"/>
    <col min="6660" max="6660" width="9.7109375" style="41" bestFit="1" customWidth="1"/>
    <col min="6661" max="6661" width="10" style="41" bestFit="1" customWidth="1"/>
    <col min="6662" max="6662" width="8.85546875" style="41" bestFit="1" customWidth="1"/>
    <col min="6663" max="6663" width="22.85546875" style="41" customWidth="1"/>
    <col min="6664" max="6664" width="59.7109375" style="41" bestFit="1" customWidth="1"/>
    <col min="6665" max="6665" width="57.85546875" style="41" bestFit="1" customWidth="1"/>
    <col min="6666" max="6666" width="35.28515625" style="41" bestFit="1" customWidth="1"/>
    <col min="6667" max="6667" width="28.140625" style="41" bestFit="1" customWidth="1"/>
    <col min="6668" max="6668" width="33.140625" style="41" bestFit="1" customWidth="1"/>
    <col min="6669" max="6669" width="26" style="41" bestFit="1" customWidth="1"/>
    <col min="6670" max="6670" width="19.140625" style="41" bestFit="1" customWidth="1"/>
    <col min="6671" max="6671" width="10.42578125" style="41" customWidth="1"/>
    <col min="6672" max="6672" width="11.85546875" style="41" customWidth="1"/>
    <col min="6673" max="6673" width="14.7109375" style="41" customWidth="1"/>
    <col min="6674" max="6674" width="9" style="41" bestFit="1" customWidth="1"/>
    <col min="6675" max="6914" width="9.140625" style="41"/>
    <col min="6915" max="6915" width="4.7109375" style="41" bestFit="1" customWidth="1"/>
    <col min="6916" max="6916" width="9.7109375" style="41" bestFit="1" customWidth="1"/>
    <col min="6917" max="6917" width="10" style="41" bestFit="1" customWidth="1"/>
    <col min="6918" max="6918" width="8.85546875" style="41" bestFit="1" customWidth="1"/>
    <col min="6919" max="6919" width="22.85546875" style="41" customWidth="1"/>
    <col min="6920" max="6920" width="59.7109375" style="41" bestFit="1" customWidth="1"/>
    <col min="6921" max="6921" width="57.85546875" style="41" bestFit="1" customWidth="1"/>
    <col min="6922" max="6922" width="35.28515625" style="41" bestFit="1" customWidth="1"/>
    <col min="6923" max="6923" width="28.140625" style="41" bestFit="1" customWidth="1"/>
    <col min="6924" max="6924" width="33.140625" style="41" bestFit="1" customWidth="1"/>
    <col min="6925" max="6925" width="26" style="41" bestFit="1" customWidth="1"/>
    <col min="6926" max="6926" width="19.140625" style="41" bestFit="1" customWidth="1"/>
    <col min="6927" max="6927" width="10.42578125" style="41" customWidth="1"/>
    <col min="6928" max="6928" width="11.85546875" style="41" customWidth="1"/>
    <col min="6929" max="6929" width="14.7109375" style="41" customWidth="1"/>
    <col min="6930" max="6930" width="9" style="41" bestFit="1" customWidth="1"/>
    <col min="6931" max="7170" width="9.140625" style="41"/>
    <col min="7171" max="7171" width="4.7109375" style="41" bestFit="1" customWidth="1"/>
    <col min="7172" max="7172" width="9.7109375" style="41" bestFit="1" customWidth="1"/>
    <col min="7173" max="7173" width="10" style="41" bestFit="1" customWidth="1"/>
    <col min="7174" max="7174" width="8.85546875" style="41" bestFit="1" customWidth="1"/>
    <col min="7175" max="7175" width="22.85546875" style="41" customWidth="1"/>
    <col min="7176" max="7176" width="59.7109375" style="41" bestFit="1" customWidth="1"/>
    <col min="7177" max="7177" width="57.85546875" style="41" bestFit="1" customWidth="1"/>
    <col min="7178" max="7178" width="35.28515625" style="41" bestFit="1" customWidth="1"/>
    <col min="7179" max="7179" width="28.140625" style="41" bestFit="1" customWidth="1"/>
    <col min="7180" max="7180" width="33.140625" style="41" bestFit="1" customWidth="1"/>
    <col min="7181" max="7181" width="26" style="41" bestFit="1" customWidth="1"/>
    <col min="7182" max="7182" width="19.140625" style="41" bestFit="1" customWidth="1"/>
    <col min="7183" max="7183" width="10.42578125" style="41" customWidth="1"/>
    <col min="7184" max="7184" width="11.85546875" style="41" customWidth="1"/>
    <col min="7185" max="7185" width="14.7109375" style="41" customWidth="1"/>
    <col min="7186" max="7186" width="9" style="41" bestFit="1" customWidth="1"/>
    <col min="7187" max="7426" width="9.140625" style="41"/>
    <col min="7427" max="7427" width="4.7109375" style="41" bestFit="1" customWidth="1"/>
    <col min="7428" max="7428" width="9.7109375" style="41" bestFit="1" customWidth="1"/>
    <col min="7429" max="7429" width="10" style="41" bestFit="1" customWidth="1"/>
    <col min="7430" max="7430" width="8.85546875" style="41" bestFit="1" customWidth="1"/>
    <col min="7431" max="7431" width="22.85546875" style="41" customWidth="1"/>
    <col min="7432" max="7432" width="59.7109375" style="41" bestFit="1" customWidth="1"/>
    <col min="7433" max="7433" width="57.85546875" style="41" bestFit="1" customWidth="1"/>
    <col min="7434" max="7434" width="35.28515625" style="41" bestFit="1" customWidth="1"/>
    <col min="7435" max="7435" width="28.140625" style="41" bestFit="1" customWidth="1"/>
    <col min="7436" max="7436" width="33.140625" style="41" bestFit="1" customWidth="1"/>
    <col min="7437" max="7437" width="26" style="41" bestFit="1" customWidth="1"/>
    <col min="7438" max="7438" width="19.140625" style="41" bestFit="1" customWidth="1"/>
    <col min="7439" max="7439" width="10.42578125" style="41" customWidth="1"/>
    <col min="7440" max="7440" width="11.85546875" style="41" customWidth="1"/>
    <col min="7441" max="7441" width="14.7109375" style="41" customWidth="1"/>
    <col min="7442" max="7442" width="9" style="41" bestFit="1" customWidth="1"/>
    <col min="7443" max="7682" width="9.140625" style="41"/>
    <col min="7683" max="7683" width="4.7109375" style="41" bestFit="1" customWidth="1"/>
    <col min="7684" max="7684" width="9.7109375" style="41" bestFit="1" customWidth="1"/>
    <col min="7685" max="7685" width="10" style="41" bestFit="1" customWidth="1"/>
    <col min="7686" max="7686" width="8.85546875" style="41" bestFit="1" customWidth="1"/>
    <col min="7687" max="7687" width="22.85546875" style="41" customWidth="1"/>
    <col min="7688" max="7688" width="59.7109375" style="41" bestFit="1" customWidth="1"/>
    <col min="7689" max="7689" width="57.85546875" style="41" bestFit="1" customWidth="1"/>
    <col min="7690" max="7690" width="35.28515625" style="41" bestFit="1" customWidth="1"/>
    <col min="7691" max="7691" width="28.140625" style="41" bestFit="1" customWidth="1"/>
    <col min="7692" max="7692" width="33.140625" style="41" bestFit="1" customWidth="1"/>
    <col min="7693" max="7693" width="26" style="41" bestFit="1" customWidth="1"/>
    <col min="7694" max="7694" width="19.140625" style="41" bestFit="1" customWidth="1"/>
    <col min="7695" max="7695" width="10.42578125" style="41" customWidth="1"/>
    <col min="7696" max="7696" width="11.85546875" style="41" customWidth="1"/>
    <col min="7697" max="7697" width="14.7109375" style="41" customWidth="1"/>
    <col min="7698" max="7698" width="9" style="41" bestFit="1" customWidth="1"/>
    <col min="7699" max="7938" width="9.140625" style="41"/>
    <col min="7939" max="7939" width="4.7109375" style="41" bestFit="1" customWidth="1"/>
    <col min="7940" max="7940" width="9.7109375" style="41" bestFit="1" customWidth="1"/>
    <col min="7941" max="7941" width="10" style="41" bestFit="1" customWidth="1"/>
    <col min="7942" max="7942" width="8.85546875" style="41" bestFit="1" customWidth="1"/>
    <col min="7943" max="7943" width="22.85546875" style="41" customWidth="1"/>
    <col min="7944" max="7944" width="59.7109375" style="41" bestFit="1" customWidth="1"/>
    <col min="7945" max="7945" width="57.85546875" style="41" bestFit="1" customWidth="1"/>
    <col min="7946" max="7946" width="35.28515625" style="41" bestFit="1" customWidth="1"/>
    <col min="7947" max="7947" width="28.140625" style="41" bestFit="1" customWidth="1"/>
    <col min="7948" max="7948" width="33.140625" style="41" bestFit="1" customWidth="1"/>
    <col min="7949" max="7949" width="26" style="41" bestFit="1" customWidth="1"/>
    <col min="7950" max="7950" width="19.140625" style="41" bestFit="1" customWidth="1"/>
    <col min="7951" max="7951" width="10.42578125" style="41" customWidth="1"/>
    <col min="7952" max="7952" width="11.85546875" style="41" customWidth="1"/>
    <col min="7953" max="7953" width="14.7109375" style="41" customWidth="1"/>
    <col min="7954" max="7954" width="9" style="41" bestFit="1" customWidth="1"/>
    <col min="7955" max="8194" width="9.140625" style="41"/>
    <col min="8195" max="8195" width="4.7109375" style="41" bestFit="1" customWidth="1"/>
    <col min="8196" max="8196" width="9.7109375" style="41" bestFit="1" customWidth="1"/>
    <col min="8197" max="8197" width="10" style="41" bestFit="1" customWidth="1"/>
    <col min="8198" max="8198" width="8.85546875" style="41" bestFit="1" customWidth="1"/>
    <col min="8199" max="8199" width="22.85546875" style="41" customWidth="1"/>
    <col min="8200" max="8200" width="59.7109375" style="41" bestFit="1" customWidth="1"/>
    <col min="8201" max="8201" width="57.85546875" style="41" bestFit="1" customWidth="1"/>
    <col min="8202" max="8202" width="35.28515625" style="41" bestFit="1" customWidth="1"/>
    <col min="8203" max="8203" width="28.140625" style="41" bestFit="1" customWidth="1"/>
    <col min="8204" max="8204" width="33.140625" style="41" bestFit="1" customWidth="1"/>
    <col min="8205" max="8205" width="26" style="41" bestFit="1" customWidth="1"/>
    <col min="8206" max="8206" width="19.140625" style="41" bestFit="1" customWidth="1"/>
    <col min="8207" max="8207" width="10.42578125" style="41" customWidth="1"/>
    <col min="8208" max="8208" width="11.85546875" style="41" customWidth="1"/>
    <col min="8209" max="8209" width="14.7109375" style="41" customWidth="1"/>
    <col min="8210" max="8210" width="9" style="41" bestFit="1" customWidth="1"/>
    <col min="8211" max="8450" width="9.140625" style="41"/>
    <col min="8451" max="8451" width="4.7109375" style="41" bestFit="1" customWidth="1"/>
    <col min="8452" max="8452" width="9.7109375" style="41" bestFit="1" customWidth="1"/>
    <col min="8453" max="8453" width="10" style="41" bestFit="1" customWidth="1"/>
    <col min="8454" max="8454" width="8.85546875" style="41" bestFit="1" customWidth="1"/>
    <col min="8455" max="8455" width="22.85546875" style="41" customWidth="1"/>
    <col min="8456" max="8456" width="59.7109375" style="41" bestFit="1" customWidth="1"/>
    <col min="8457" max="8457" width="57.85546875" style="41" bestFit="1" customWidth="1"/>
    <col min="8458" max="8458" width="35.28515625" style="41" bestFit="1" customWidth="1"/>
    <col min="8459" max="8459" width="28.140625" style="41" bestFit="1" customWidth="1"/>
    <col min="8460" max="8460" width="33.140625" style="41" bestFit="1" customWidth="1"/>
    <col min="8461" max="8461" width="26" style="41" bestFit="1" customWidth="1"/>
    <col min="8462" max="8462" width="19.140625" style="41" bestFit="1" customWidth="1"/>
    <col min="8463" max="8463" width="10.42578125" style="41" customWidth="1"/>
    <col min="8464" max="8464" width="11.85546875" style="41" customWidth="1"/>
    <col min="8465" max="8465" width="14.7109375" style="41" customWidth="1"/>
    <col min="8466" max="8466" width="9" style="41" bestFit="1" customWidth="1"/>
    <col min="8467" max="8706" width="9.140625" style="41"/>
    <col min="8707" max="8707" width="4.7109375" style="41" bestFit="1" customWidth="1"/>
    <col min="8708" max="8708" width="9.7109375" style="41" bestFit="1" customWidth="1"/>
    <col min="8709" max="8709" width="10" style="41" bestFit="1" customWidth="1"/>
    <col min="8710" max="8710" width="8.85546875" style="41" bestFit="1" customWidth="1"/>
    <col min="8711" max="8711" width="22.85546875" style="41" customWidth="1"/>
    <col min="8712" max="8712" width="59.7109375" style="41" bestFit="1" customWidth="1"/>
    <col min="8713" max="8713" width="57.85546875" style="41" bestFit="1" customWidth="1"/>
    <col min="8714" max="8714" width="35.28515625" style="41" bestFit="1" customWidth="1"/>
    <col min="8715" max="8715" width="28.140625" style="41" bestFit="1" customWidth="1"/>
    <col min="8716" max="8716" width="33.140625" style="41" bestFit="1" customWidth="1"/>
    <col min="8717" max="8717" width="26" style="41" bestFit="1" customWidth="1"/>
    <col min="8718" max="8718" width="19.140625" style="41" bestFit="1" customWidth="1"/>
    <col min="8719" max="8719" width="10.42578125" style="41" customWidth="1"/>
    <col min="8720" max="8720" width="11.85546875" style="41" customWidth="1"/>
    <col min="8721" max="8721" width="14.7109375" style="41" customWidth="1"/>
    <col min="8722" max="8722" width="9" style="41" bestFit="1" customWidth="1"/>
    <col min="8723" max="8962" width="9.140625" style="41"/>
    <col min="8963" max="8963" width="4.7109375" style="41" bestFit="1" customWidth="1"/>
    <col min="8964" max="8964" width="9.7109375" style="41" bestFit="1" customWidth="1"/>
    <col min="8965" max="8965" width="10" style="41" bestFit="1" customWidth="1"/>
    <col min="8966" max="8966" width="8.85546875" style="41" bestFit="1" customWidth="1"/>
    <col min="8967" max="8967" width="22.85546875" style="41" customWidth="1"/>
    <col min="8968" max="8968" width="59.7109375" style="41" bestFit="1" customWidth="1"/>
    <col min="8969" max="8969" width="57.85546875" style="41" bestFit="1" customWidth="1"/>
    <col min="8970" max="8970" width="35.28515625" style="41" bestFit="1" customWidth="1"/>
    <col min="8971" max="8971" width="28.140625" style="41" bestFit="1" customWidth="1"/>
    <col min="8972" max="8972" width="33.140625" style="41" bestFit="1" customWidth="1"/>
    <col min="8973" max="8973" width="26" style="41" bestFit="1" customWidth="1"/>
    <col min="8974" max="8974" width="19.140625" style="41" bestFit="1" customWidth="1"/>
    <col min="8975" max="8975" width="10.42578125" style="41" customWidth="1"/>
    <col min="8976" max="8976" width="11.85546875" style="41" customWidth="1"/>
    <col min="8977" max="8977" width="14.7109375" style="41" customWidth="1"/>
    <col min="8978" max="8978" width="9" style="41" bestFit="1" customWidth="1"/>
    <col min="8979" max="9218" width="9.140625" style="41"/>
    <col min="9219" max="9219" width="4.7109375" style="41" bestFit="1" customWidth="1"/>
    <col min="9220" max="9220" width="9.7109375" style="41" bestFit="1" customWidth="1"/>
    <col min="9221" max="9221" width="10" style="41" bestFit="1" customWidth="1"/>
    <col min="9222" max="9222" width="8.85546875" style="41" bestFit="1" customWidth="1"/>
    <col min="9223" max="9223" width="22.85546875" style="41" customWidth="1"/>
    <col min="9224" max="9224" width="59.7109375" style="41" bestFit="1" customWidth="1"/>
    <col min="9225" max="9225" width="57.85546875" style="41" bestFit="1" customWidth="1"/>
    <col min="9226" max="9226" width="35.28515625" style="41" bestFit="1" customWidth="1"/>
    <col min="9227" max="9227" width="28.140625" style="41" bestFit="1" customWidth="1"/>
    <col min="9228" max="9228" width="33.140625" style="41" bestFit="1" customWidth="1"/>
    <col min="9229" max="9229" width="26" style="41" bestFit="1" customWidth="1"/>
    <col min="9230" max="9230" width="19.140625" style="41" bestFit="1" customWidth="1"/>
    <col min="9231" max="9231" width="10.42578125" style="41" customWidth="1"/>
    <col min="9232" max="9232" width="11.85546875" style="41" customWidth="1"/>
    <col min="9233" max="9233" width="14.7109375" style="41" customWidth="1"/>
    <col min="9234" max="9234" width="9" style="41" bestFit="1" customWidth="1"/>
    <col min="9235" max="9474" width="9.140625" style="41"/>
    <col min="9475" max="9475" width="4.7109375" style="41" bestFit="1" customWidth="1"/>
    <col min="9476" max="9476" width="9.7109375" style="41" bestFit="1" customWidth="1"/>
    <col min="9477" max="9477" width="10" style="41" bestFit="1" customWidth="1"/>
    <col min="9478" max="9478" width="8.85546875" style="41" bestFit="1" customWidth="1"/>
    <col min="9479" max="9479" width="22.85546875" style="41" customWidth="1"/>
    <col min="9480" max="9480" width="59.7109375" style="41" bestFit="1" customWidth="1"/>
    <col min="9481" max="9481" width="57.85546875" style="41" bestFit="1" customWidth="1"/>
    <col min="9482" max="9482" width="35.28515625" style="41" bestFit="1" customWidth="1"/>
    <col min="9483" max="9483" width="28.140625" style="41" bestFit="1" customWidth="1"/>
    <col min="9484" max="9484" width="33.140625" style="41" bestFit="1" customWidth="1"/>
    <col min="9485" max="9485" width="26" style="41" bestFit="1" customWidth="1"/>
    <col min="9486" max="9486" width="19.140625" style="41" bestFit="1" customWidth="1"/>
    <col min="9487" max="9487" width="10.42578125" style="41" customWidth="1"/>
    <col min="9488" max="9488" width="11.85546875" style="41" customWidth="1"/>
    <col min="9489" max="9489" width="14.7109375" style="41" customWidth="1"/>
    <col min="9490" max="9490" width="9" style="41" bestFit="1" customWidth="1"/>
    <col min="9491" max="9730" width="9.140625" style="41"/>
    <col min="9731" max="9731" width="4.7109375" style="41" bestFit="1" customWidth="1"/>
    <col min="9732" max="9732" width="9.7109375" style="41" bestFit="1" customWidth="1"/>
    <col min="9733" max="9733" width="10" style="41" bestFit="1" customWidth="1"/>
    <col min="9734" max="9734" width="8.85546875" style="41" bestFit="1" customWidth="1"/>
    <col min="9735" max="9735" width="22.85546875" style="41" customWidth="1"/>
    <col min="9736" max="9736" width="59.7109375" style="41" bestFit="1" customWidth="1"/>
    <col min="9737" max="9737" width="57.85546875" style="41" bestFit="1" customWidth="1"/>
    <col min="9738" max="9738" width="35.28515625" style="41" bestFit="1" customWidth="1"/>
    <col min="9739" max="9739" width="28.140625" style="41" bestFit="1" customWidth="1"/>
    <col min="9740" max="9740" width="33.140625" style="41" bestFit="1" customWidth="1"/>
    <col min="9741" max="9741" width="26" style="41" bestFit="1" customWidth="1"/>
    <col min="9742" max="9742" width="19.140625" style="41" bestFit="1" customWidth="1"/>
    <col min="9743" max="9743" width="10.42578125" style="41" customWidth="1"/>
    <col min="9744" max="9744" width="11.85546875" style="41" customWidth="1"/>
    <col min="9745" max="9745" width="14.7109375" style="41" customWidth="1"/>
    <col min="9746" max="9746" width="9" style="41" bestFit="1" customWidth="1"/>
    <col min="9747" max="9986" width="9.140625" style="41"/>
    <col min="9987" max="9987" width="4.7109375" style="41" bestFit="1" customWidth="1"/>
    <col min="9988" max="9988" width="9.7109375" style="41" bestFit="1" customWidth="1"/>
    <col min="9989" max="9989" width="10" style="41" bestFit="1" customWidth="1"/>
    <col min="9990" max="9990" width="8.85546875" style="41" bestFit="1" customWidth="1"/>
    <col min="9991" max="9991" width="22.85546875" style="41" customWidth="1"/>
    <col min="9992" max="9992" width="59.7109375" style="41" bestFit="1" customWidth="1"/>
    <col min="9993" max="9993" width="57.85546875" style="41" bestFit="1" customWidth="1"/>
    <col min="9994" max="9994" width="35.28515625" style="41" bestFit="1" customWidth="1"/>
    <col min="9995" max="9995" width="28.140625" style="41" bestFit="1" customWidth="1"/>
    <col min="9996" max="9996" width="33.140625" style="41" bestFit="1" customWidth="1"/>
    <col min="9997" max="9997" width="26" style="41" bestFit="1" customWidth="1"/>
    <col min="9998" max="9998" width="19.140625" style="41" bestFit="1" customWidth="1"/>
    <col min="9999" max="9999" width="10.42578125" style="41" customWidth="1"/>
    <col min="10000" max="10000" width="11.85546875" style="41" customWidth="1"/>
    <col min="10001" max="10001" width="14.7109375" style="41" customWidth="1"/>
    <col min="10002" max="10002" width="9" style="41" bestFit="1" customWidth="1"/>
    <col min="10003" max="10242" width="9.140625" style="41"/>
    <col min="10243" max="10243" width="4.7109375" style="41" bestFit="1" customWidth="1"/>
    <col min="10244" max="10244" width="9.7109375" style="41" bestFit="1" customWidth="1"/>
    <col min="10245" max="10245" width="10" style="41" bestFit="1" customWidth="1"/>
    <col min="10246" max="10246" width="8.85546875" style="41" bestFit="1" customWidth="1"/>
    <col min="10247" max="10247" width="22.85546875" style="41" customWidth="1"/>
    <col min="10248" max="10248" width="59.7109375" style="41" bestFit="1" customWidth="1"/>
    <col min="10249" max="10249" width="57.85546875" style="41" bestFit="1" customWidth="1"/>
    <col min="10250" max="10250" width="35.28515625" style="41" bestFit="1" customWidth="1"/>
    <col min="10251" max="10251" width="28.140625" style="41" bestFit="1" customWidth="1"/>
    <col min="10252" max="10252" width="33.140625" style="41" bestFit="1" customWidth="1"/>
    <col min="10253" max="10253" width="26" style="41" bestFit="1" customWidth="1"/>
    <col min="10254" max="10254" width="19.140625" style="41" bestFit="1" customWidth="1"/>
    <col min="10255" max="10255" width="10.42578125" style="41" customWidth="1"/>
    <col min="10256" max="10256" width="11.85546875" style="41" customWidth="1"/>
    <col min="10257" max="10257" width="14.7109375" style="41" customWidth="1"/>
    <col min="10258" max="10258" width="9" style="41" bestFit="1" customWidth="1"/>
    <col min="10259" max="10498" width="9.140625" style="41"/>
    <col min="10499" max="10499" width="4.7109375" style="41" bestFit="1" customWidth="1"/>
    <col min="10500" max="10500" width="9.7109375" style="41" bestFit="1" customWidth="1"/>
    <col min="10501" max="10501" width="10" style="41" bestFit="1" customWidth="1"/>
    <col min="10502" max="10502" width="8.85546875" style="41" bestFit="1" customWidth="1"/>
    <col min="10503" max="10503" width="22.85546875" style="41" customWidth="1"/>
    <col min="10504" max="10504" width="59.7109375" style="41" bestFit="1" customWidth="1"/>
    <col min="10505" max="10505" width="57.85546875" style="41" bestFit="1" customWidth="1"/>
    <col min="10506" max="10506" width="35.28515625" style="41" bestFit="1" customWidth="1"/>
    <col min="10507" max="10507" width="28.140625" style="41" bestFit="1" customWidth="1"/>
    <col min="10508" max="10508" width="33.140625" style="41" bestFit="1" customWidth="1"/>
    <col min="10509" max="10509" width="26" style="41" bestFit="1" customWidth="1"/>
    <col min="10510" max="10510" width="19.140625" style="41" bestFit="1" customWidth="1"/>
    <col min="10511" max="10511" width="10.42578125" style="41" customWidth="1"/>
    <col min="10512" max="10512" width="11.85546875" style="41" customWidth="1"/>
    <col min="10513" max="10513" width="14.7109375" style="41" customWidth="1"/>
    <col min="10514" max="10514" width="9" style="41" bestFit="1" customWidth="1"/>
    <col min="10515" max="10754" width="9.140625" style="41"/>
    <col min="10755" max="10755" width="4.7109375" style="41" bestFit="1" customWidth="1"/>
    <col min="10756" max="10756" width="9.7109375" style="41" bestFit="1" customWidth="1"/>
    <col min="10757" max="10757" width="10" style="41" bestFit="1" customWidth="1"/>
    <col min="10758" max="10758" width="8.85546875" style="41" bestFit="1" customWidth="1"/>
    <col min="10759" max="10759" width="22.85546875" style="41" customWidth="1"/>
    <col min="10760" max="10760" width="59.7109375" style="41" bestFit="1" customWidth="1"/>
    <col min="10761" max="10761" width="57.85546875" style="41" bestFit="1" customWidth="1"/>
    <col min="10762" max="10762" width="35.28515625" style="41" bestFit="1" customWidth="1"/>
    <col min="10763" max="10763" width="28.140625" style="41" bestFit="1" customWidth="1"/>
    <col min="10764" max="10764" width="33.140625" style="41" bestFit="1" customWidth="1"/>
    <col min="10765" max="10765" width="26" style="41" bestFit="1" customWidth="1"/>
    <col min="10766" max="10766" width="19.140625" style="41" bestFit="1" customWidth="1"/>
    <col min="10767" max="10767" width="10.42578125" style="41" customWidth="1"/>
    <col min="10768" max="10768" width="11.85546875" style="41" customWidth="1"/>
    <col min="10769" max="10769" width="14.7109375" style="41" customWidth="1"/>
    <col min="10770" max="10770" width="9" style="41" bestFit="1" customWidth="1"/>
    <col min="10771" max="11010" width="9.140625" style="41"/>
    <col min="11011" max="11011" width="4.7109375" style="41" bestFit="1" customWidth="1"/>
    <col min="11012" max="11012" width="9.7109375" style="41" bestFit="1" customWidth="1"/>
    <col min="11013" max="11013" width="10" style="41" bestFit="1" customWidth="1"/>
    <col min="11014" max="11014" width="8.85546875" style="41" bestFit="1" customWidth="1"/>
    <col min="11015" max="11015" width="22.85546875" style="41" customWidth="1"/>
    <col min="11016" max="11016" width="59.7109375" style="41" bestFit="1" customWidth="1"/>
    <col min="11017" max="11017" width="57.85546875" style="41" bestFit="1" customWidth="1"/>
    <col min="11018" max="11018" width="35.28515625" style="41" bestFit="1" customWidth="1"/>
    <col min="11019" max="11019" width="28.140625" style="41" bestFit="1" customWidth="1"/>
    <col min="11020" max="11020" width="33.140625" style="41" bestFit="1" customWidth="1"/>
    <col min="11021" max="11021" width="26" style="41" bestFit="1" customWidth="1"/>
    <col min="11022" max="11022" width="19.140625" style="41" bestFit="1" customWidth="1"/>
    <col min="11023" max="11023" width="10.42578125" style="41" customWidth="1"/>
    <col min="11024" max="11024" width="11.85546875" style="41" customWidth="1"/>
    <col min="11025" max="11025" width="14.7109375" style="41" customWidth="1"/>
    <col min="11026" max="11026" width="9" style="41" bestFit="1" customWidth="1"/>
    <col min="11027" max="11266" width="9.140625" style="41"/>
    <col min="11267" max="11267" width="4.7109375" style="41" bestFit="1" customWidth="1"/>
    <col min="11268" max="11268" width="9.7109375" style="41" bestFit="1" customWidth="1"/>
    <col min="11269" max="11269" width="10" style="41" bestFit="1" customWidth="1"/>
    <col min="11270" max="11270" width="8.85546875" style="41" bestFit="1" customWidth="1"/>
    <col min="11271" max="11271" width="22.85546875" style="41" customWidth="1"/>
    <col min="11272" max="11272" width="59.7109375" style="41" bestFit="1" customWidth="1"/>
    <col min="11273" max="11273" width="57.85546875" style="41" bestFit="1" customWidth="1"/>
    <col min="11274" max="11274" width="35.28515625" style="41" bestFit="1" customWidth="1"/>
    <col min="11275" max="11275" width="28.140625" style="41" bestFit="1" customWidth="1"/>
    <col min="11276" max="11276" width="33.140625" style="41" bestFit="1" customWidth="1"/>
    <col min="11277" max="11277" width="26" style="41" bestFit="1" customWidth="1"/>
    <col min="11278" max="11278" width="19.140625" style="41" bestFit="1" customWidth="1"/>
    <col min="11279" max="11279" width="10.42578125" style="41" customWidth="1"/>
    <col min="11280" max="11280" width="11.85546875" style="41" customWidth="1"/>
    <col min="11281" max="11281" width="14.7109375" style="41" customWidth="1"/>
    <col min="11282" max="11282" width="9" style="41" bestFit="1" customWidth="1"/>
    <col min="11283" max="11522" width="9.140625" style="41"/>
    <col min="11523" max="11523" width="4.7109375" style="41" bestFit="1" customWidth="1"/>
    <col min="11524" max="11524" width="9.7109375" style="41" bestFit="1" customWidth="1"/>
    <col min="11525" max="11525" width="10" style="41" bestFit="1" customWidth="1"/>
    <col min="11526" max="11526" width="8.85546875" style="41" bestFit="1" customWidth="1"/>
    <col min="11527" max="11527" width="22.85546875" style="41" customWidth="1"/>
    <col min="11528" max="11528" width="59.7109375" style="41" bestFit="1" customWidth="1"/>
    <col min="11529" max="11529" width="57.85546875" style="41" bestFit="1" customWidth="1"/>
    <col min="11530" max="11530" width="35.28515625" style="41" bestFit="1" customWidth="1"/>
    <col min="11531" max="11531" width="28.140625" style="41" bestFit="1" customWidth="1"/>
    <col min="11532" max="11532" width="33.140625" style="41" bestFit="1" customWidth="1"/>
    <col min="11533" max="11533" width="26" style="41" bestFit="1" customWidth="1"/>
    <col min="11534" max="11534" width="19.140625" style="41" bestFit="1" customWidth="1"/>
    <col min="11535" max="11535" width="10.42578125" style="41" customWidth="1"/>
    <col min="11536" max="11536" width="11.85546875" style="41" customWidth="1"/>
    <col min="11537" max="11537" width="14.7109375" style="41" customWidth="1"/>
    <col min="11538" max="11538" width="9" style="41" bestFit="1" customWidth="1"/>
    <col min="11539" max="11778" width="9.140625" style="41"/>
    <col min="11779" max="11779" width="4.7109375" style="41" bestFit="1" customWidth="1"/>
    <col min="11780" max="11780" width="9.7109375" style="41" bestFit="1" customWidth="1"/>
    <col min="11781" max="11781" width="10" style="41" bestFit="1" customWidth="1"/>
    <col min="11782" max="11782" width="8.85546875" style="41" bestFit="1" customWidth="1"/>
    <col min="11783" max="11783" width="22.85546875" style="41" customWidth="1"/>
    <col min="11784" max="11784" width="59.7109375" style="41" bestFit="1" customWidth="1"/>
    <col min="11785" max="11785" width="57.85546875" style="41" bestFit="1" customWidth="1"/>
    <col min="11786" max="11786" width="35.28515625" style="41" bestFit="1" customWidth="1"/>
    <col min="11787" max="11787" width="28.140625" style="41" bestFit="1" customWidth="1"/>
    <col min="11788" max="11788" width="33.140625" style="41" bestFit="1" customWidth="1"/>
    <col min="11789" max="11789" width="26" style="41" bestFit="1" customWidth="1"/>
    <col min="11790" max="11790" width="19.140625" style="41" bestFit="1" customWidth="1"/>
    <col min="11791" max="11791" width="10.42578125" style="41" customWidth="1"/>
    <col min="11792" max="11792" width="11.85546875" style="41" customWidth="1"/>
    <col min="11793" max="11793" width="14.7109375" style="41" customWidth="1"/>
    <col min="11794" max="11794" width="9" style="41" bestFit="1" customWidth="1"/>
    <col min="11795" max="12034" width="9.140625" style="41"/>
    <col min="12035" max="12035" width="4.7109375" style="41" bestFit="1" customWidth="1"/>
    <col min="12036" max="12036" width="9.7109375" style="41" bestFit="1" customWidth="1"/>
    <col min="12037" max="12037" width="10" style="41" bestFit="1" customWidth="1"/>
    <col min="12038" max="12038" width="8.85546875" style="41" bestFit="1" customWidth="1"/>
    <col min="12039" max="12039" width="22.85546875" style="41" customWidth="1"/>
    <col min="12040" max="12040" width="59.7109375" style="41" bestFit="1" customWidth="1"/>
    <col min="12041" max="12041" width="57.85546875" style="41" bestFit="1" customWidth="1"/>
    <col min="12042" max="12042" width="35.28515625" style="41" bestFit="1" customWidth="1"/>
    <col min="12043" max="12043" width="28.140625" style="41" bestFit="1" customWidth="1"/>
    <col min="12044" max="12044" width="33.140625" style="41" bestFit="1" customWidth="1"/>
    <col min="12045" max="12045" width="26" style="41" bestFit="1" customWidth="1"/>
    <col min="12046" max="12046" width="19.140625" style="41" bestFit="1" customWidth="1"/>
    <col min="12047" max="12047" width="10.42578125" style="41" customWidth="1"/>
    <col min="12048" max="12048" width="11.85546875" style="41" customWidth="1"/>
    <col min="12049" max="12049" width="14.7109375" style="41" customWidth="1"/>
    <col min="12050" max="12050" width="9" style="41" bestFit="1" customWidth="1"/>
    <col min="12051" max="12290" width="9.140625" style="41"/>
    <col min="12291" max="12291" width="4.7109375" style="41" bestFit="1" customWidth="1"/>
    <col min="12292" max="12292" width="9.7109375" style="41" bestFit="1" customWidth="1"/>
    <col min="12293" max="12293" width="10" style="41" bestFit="1" customWidth="1"/>
    <col min="12294" max="12294" width="8.85546875" style="41" bestFit="1" customWidth="1"/>
    <col min="12295" max="12295" width="22.85546875" style="41" customWidth="1"/>
    <col min="12296" max="12296" width="59.7109375" style="41" bestFit="1" customWidth="1"/>
    <col min="12297" max="12297" width="57.85546875" style="41" bestFit="1" customWidth="1"/>
    <col min="12298" max="12298" width="35.28515625" style="41" bestFit="1" customWidth="1"/>
    <col min="12299" max="12299" width="28.140625" style="41" bestFit="1" customWidth="1"/>
    <col min="12300" max="12300" width="33.140625" style="41" bestFit="1" customWidth="1"/>
    <col min="12301" max="12301" width="26" style="41" bestFit="1" customWidth="1"/>
    <col min="12302" max="12302" width="19.140625" style="41" bestFit="1" customWidth="1"/>
    <col min="12303" max="12303" width="10.42578125" style="41" customWidth="1"/>
    <col min="12304" max="12304" width="11.85546875" style="41" customWidth="1"/>
    <col min="12305" max="12305" width="14.7109375" style="41" customWidth="1"/>
    <col min="12306" max="12306" width="9" style="41" bestFit="1" customWidth="1"/>
    <col min="12307" max="12546" width="9.140625" style="41"/>
    <col min="12547" max="12547" width="4.7109375" style="41" bestFit="1" customWidth="1"/>
    <col min="12548" max="12548" width="9.7109375" style="41" bestFit="1" customWidth="1"/>
    <col min="12549" max="12549" width="10" style="41" bestFit="1" customWidth="1"/>
    <col min="12550" max="12550" width="8.85546875" style="41" bestFit="1" customWidth="1"/>
    <col min="12551" max="12551" width="22.85546875" style="41" customWidth="1"/>
    <col min="12552" max="12552" width="59.7109375" style="41" bestFit="1" customWidth="1"/>
    <col min="12553" max="12553" width="57.85546875" style="41" bestFit="1" customWidth="1"/>
    <col min="12554" max="12554" width="35.28515625" style="41" bestFit="1" customWidth="1"/>
    <col min="12555" max="12555" width="28.140625" style="41" bestFit="1" customWidth="1"/>
    <col min="12556" max="12556" width="33.140625" style="41" bestFit="1" customWidth="1"/>
    <col min="12557" max="12557" width="26" style="41" bestFit="1" customWidth="1"/>
    <col min="12558" max="12558" width="19.140625" style="41" bestFit="1" customWidth="1"/>
    <col min="12559" max="12559" width="10.42578125" style="41" customWidth="1"/>
    <col min="12560" max="12560" width="11.85546875" style="41" customWidth="1"/>
    <col min="12561" max="12561" width="14.7109375" style="41" customWidth="1"/>
    <col min="12562" max="12562" width="9" style="41" bestFit="1" customWidth="1"/>
    <col min="12563" max="12802" width="9.140625" style="41"/>
    <col min="12803" max="12803" width="4.7109375" style="41" bestFit="1" customWidth="1"/>
    <col min="12804" max="12804" width="9.7109375" style="41" bestFit="1" customWidth="1"/>
    <col min="12805" max="12805" width="10" style="41" bestFit="1" customWidth="1"/>
    <col min="12806" max="12806" width="8.85546875" style="41" bestFit="1" customWidth="1"/>
    <col min="12807" max="12807" width="22.85546875" style="41" customWidth="1"/>
    <col min="12808" max="12808" width="59.7109375" style="41" bestFit="1" customWidth="1"/>
    <col min="12809" max="12809" width="57.85546875" style="41" bestFit="1" customWidth="1"/>
    <col min="12810" max="12810" width="35.28515625" style="41" bestFit="1" customWidth="1"/>
    <col min="12811" max="12811" width="28.140625" style="41" bestFit="1" customWidth="1"/>
    <col min="12812" max="12812" width="33.140625" style="41" bestFit="1" customWidth="1"/>
    <col min="12813" max="12813" width="26" style="41" bestFit="1" customWidth="1"/>
    <col min="12814" max="12814" width="19.140625" style="41" bestFit="1" customWidth="1"/>
    <col min="12815" max="12815" width="10.42578125" style="41" customWidth="1"/>
    <col min="12816" max="12816" width="11.85546875" style="41" customWidth="1"/>
    <col min="12817" max="12817" width="14.7109375" style="41" customWidth="1"/>
    <col min="12818" max="12818" width="9" style="41" bestFit="1" customWidth="1"/>
    <col min="12819" max="13058" width="9.140625" style="41"/>
    <col min="13059" max="13059" width="4.7109375" style="41" bestFit="1" customWidth="1"/>
    <col min="13060" max="13060" width="9.7109375" style="41" bestFit="1" customWidth="1"/>
    <col min="13061" max="13061" width="10" style="41" bestFit="1" customWidth="1"/>
    <col min="13062" max="13062" width="8.85546875" style="41" bestFit="1" customWidth="1"/>
    <col min="13063" max="13063" width="22.85546875" style="41" customWidth="1"/>
    <col min="13064" max="13064" width="59.7109375" style="41" bestFit="1" customWidth="1"/>
    <col min="13065" max="13065" width="57.85546875" style="41" bestFit="1" customWidth="1"/>
    <col min="13066" max="13066" width="35.28515625" style="41" bestFit="1" customWidth="1"/>
    <col min="13067" max="13067" width="28.140625" style="41" bestFit="1" customWidth="1"/>
    <col min="13068" max="13068" width="33.140625" style="41" bestFit="1" customWidth="1"/>
    <col min="13069" max="13069" width="26" style="41" bestFit="1" customWidth="1"/>
    <col min="13070" max="13070" width="19.140625" style="41" bestFit="1" customWidth="1"/>
    <col min="13071" max="13071" width="10.42578125" style="41" customWidth="1"/>
    <col min="13072" max="13072" width="11.85546875" style="41" customWidth="1"/>
    <col min="13073" max="13073" width="14.7109375" style="41" customWidth="1"/>
    <col min="13074" max="13074" width="9" style="41" bestFit="1" customWidth="1"/>
    <col min="13075" max="13314" width="9.140625" style="41"/>
    <col min="13315" max="13315" width="4.7109375" style="41" bestFit="1" customWidth="1"/>
    <col min="13316" max="13316" width="9.7109375" style="41" bestFit="1" customWidth="1"/>
    <col min="13317" max="13317" width="10" style="41" bestFit="1" customWidth="1"/>
    <col min="13318" max="13318" width="8.85546875" style="41" bestFit="1" customWidth="1"/>
    <col min="13319" max="13319" width="22.85546875" style="41" customWidth="1"/>
    <col min="13320" max="13320" width="59.7109375" style="41" bestFit="1" customWidth="1"/>
    <col min="13321" max="13321" width="57.85546875" style="41" bestFit="1" customWidth="1"/>
    <col min="13322" max="13322" width="35.28515625" style="41" bestFit="1" customWidth="1"/>
    <col min="13323" max="13323" width="28.140625" style="41" bestFit="1" customWidth="1"/>
    <col min="13324" max="13324" width="33.140625" style="41" bestFit="1" customWidth="1"/>
    <col min="13325" max="13325" width="26" style="41" bestFit="1" customWidth="1"/>
    <col min="13326" max="13326" width="19.140625" style="41" bestFit="1" customWidth="1"/>
    <col min="13327" max="13327" width="10.42578125" style="41" customWidth="1"/>
    <col min="13328" max="13328" width="11.85546875" style="41" customWidth="1"/>
    <col min="13329" max="13329" width="14.7109375" style="41" customWidth="1"/>
    <col min="13330" max="13330" width="9" style="41" bestFit="1" customWidth="1"/>
    <col min="13331" max="13570" width="9.140625" style="41"/>
    <col min="13571" max="13571" width="4.7109375" style="41" bestFit="1" customWidth="1"/>
    <col min="13572" max="13572" width="9.7109375" style="41" bestFit="1" customWidth="1"/>
    <col min="13573" max="13573" width="10" style="41" bestFit="1" customWidth="1"/>
    <col min="13574" max="13574" width="8.85546875" style="41" bestFit="1" customWidth="1"/>
    <col min="13575" max="13575" width="22.85546875" style="41" customWidth="1"/>
    <col min="13576" max="13576" width="59.7109375" style="41" bestFit="1" customWidth="1"/>
    <col min="13577" max="13577" width="57.85546875" style="41" bestFit="1" customWidth="1"/>
    <col min="13578" max="13578" width="35.28515625" style="41" bestFit="1" customWidth="1"/>
    <col min="13579" max="13579" width="28.140625" style="41" bestFit="1" customWidth="1"/>
    <col min="13580" max="13580" width="33.140625" style="41" bestFit="1" customWidth="1"/>
    <col min="13581" max="13581" width="26" style="41" bestFit="1" customWidth="1"/>
    <col min="13582" max="13582" width="19.140625" style="41" bestFit="1" customWidth="1"/>
    <col min="13583" max="13583" width="10.42578125" style="41" customWidth="1"/>
    <col min="13584" max="13584" width="11.85546875" style="41" customWidth="1"/>
    <col min="13585" max="13585" width="14.7109375" style="41" customWidth="1"/>
    <col min="13586" max="13586" width="9" style="41" bestFit="1" customWidth="1"/>
    <col min="13587" max="13826" width="9.140625" style="41"/>
    <col min="13827" max="13827" width="4.7109375" style="41" bestFit="1" customWidth="1"/>
    <col min="13828" max="13828" width="9.7109375" style="41" bestFit="1" customWidth="1"/>
    <col min="13829" max="13829" width="10" style="41" bestFit="1" customWidth="1"/>
    <col min="13830" max="13830" width="8.85546875" style="41" bestFit="1" customWidth="1"/>
    <col min="13831" max="13831" width="22.85546875" style="41" customWidth="1"/>
    <col min="13832" max="13832" width="59.7109375" style="41" bestFit="1" customWidth="1"/>
    <col min="13833" max="13833" width="57.85546875" style="41" bestFit="1" customWidth="1"/>
    <col min="13834" max="13834" width="35.28515625" style="41" bestFit="1" customWidth="1"/>
    <col min="13835" max="13835" width="28.140625" style="41" bestFit="1" customWidth="1"/>
    <col min="13836" max="13836" width="33.140625" style="41" bestFit="1" customWidth="1"/>
    <col min="13837" max="13837" width="26" style="41" bestFit="1" customWidth="1"/>
    <col min="13838" max="13838" width="19.140625" style="41" bestFit="1" customWidth="1"/>
    <col min="13839" max="13839" width="10.42578125" style="41" customWidth="1"/>
    <col min="13840" max="13840" width="11.85546875" style="41" customWidth="1"/>
    <col min="13841" max="13841" width="14.7109375" style="41" customWidth="1"/>
    <col min="13842" max="13842" width="9" style="41" bestFit="1" customWidth="1"/>
    <col min="13843" max="14082" width="9.140625" style="41"/>
    <col min="14083" max="14083" width="4.7109375" style="41" bestFit="1" customWidth="1"/>
    <col min="14084" max="14084" width="9.7109375" style="41" bestFit="1" customWidth="1"/>
    <col min="14085" max="14085" width="10" style="41" bestFit="1" customWidth="1"/>
    <col min="14086" max="14086" width="8.85546875" style="41" bestFit="1" customWidth="1"/>
    <col min="14087" max="14087" width="22.85546875" style="41" customWidth="1"/>
    <col min="14088" max="14088" width="59.7109375" style="41" bestFit="1" customWidth="1"/>
    <col min="14089" max="14089" width="57.85546875" style="41" bestFit="1" customWidth="1"/>
    <col min="14090" max="14090" width="35.28515625" style="41" bestFit="1" customWidth="1"/>
    <col min="14091" max="14091" width="28.140625" style="41" bestFit="1" customWidth="1"/>
    <col min="14092" max="14092" width="33.140625" style="41" bestFit="1" customWidth="1"/>
    <col min="14093" max="14093" width="26" style="41" bestFit="1" customWidth="1"/>
    <col min="14094" max="14094" width="19.140625" style="41" bestFit="1" customWidth="1"/>
    <col min="14095" max="14095" width="10.42578125" style="41" customWidth="1"/>
    <col min="14096" max="14096" width="11.85546875" style="41" customWidth="1"/>
    <col min="14097" max="14097" width="14.7109375" style="41" customWidth="1"/>
    <col min="14098" max="14098" width="9" style="41" bestFit="1" customWidth="1"/>
    <col min="14099" max="14338" width="9.140625" style="41"/>
    <col min="14339" max="14339" width="4.7109375" style="41" bestFit="1" customWidth="1"/>
    <col min="14340" max="14340" width="9.7109375" style="41" bestFit="1" customWidth="1"/>
    <col min="14341" max="14341" width="10" style="41" bestFit="1" customWidth="1"/>
    <col min="14342" max="14342" width="8.85546875" style="41" bestFit="1" customWidth="1"/>
    <col min="14343" max="14343" width="22.85546875" style="41" customWidth="1"/>
    <col min="14344" max="14344" width="59.7109375" style="41" bestFit="1" customWidth="1"/>
    <col min="14345" max="14345" width="57.85546875" style="41" bestFit="1" customWidth="1"/>
    <col min="14346" max="14346" width="35.28515625" style="41" bestFit="1" customWidth="1"/>
    <col min="14347" max="14347" width="28.140625" style="41" bestFit="1" customWidth="1"/>
    <col min="14348" max="14348" width="33.140625" style="41" bestFit="1" customWidth="1"/>
    <col min="14349" max="14349" width="26" style="41" bestFit="1" customWidth="1"/>
    <col min="14350" max="14350" width="19.140625" style="41" bestFit="1" customWidth="1"/>
    <col min="14351" max="14351" width="10.42578125" style="41" customWidth="1"/>
    <col min="14352" max="14352" width="11.85546875" style="41" customWidth="1"/>
    <col min="14353" max="14353" width="14.7109375" style="41" customWidth="1"/>
    <col min="14354" max="14354" width="9" style="41" bestFit="1" customWidth="1"/>
    <col min="14355" max="14594" width="9.140625" style="41"/>
    <col min="14595" max="14595" width="4.7109375" style="41" bestFit="1" customWidth="1"/>
    <col min="14596" max="14596" width="9.7109375" style="41" bestFit="1" customWidth="1"/>
    <col min="14597" max="14597" width="10" style="41" bestFit="1" customWidth="1"/>
    <col min="14598" max="14598" width="8.85546875" style="41" bestFit="1" customWidth="1"/>
    <col min="14599" max="14599" width="22.85546875" style="41" customWidth="1"/>
    <col min="14600" max="14600" width="59.7109375" style="41" bestFit="1" customWidth="1"/>
    <col min="14601" max="14601" width="57.85546875" style="41" bestFit="1" customWidth="1"/>
    <col min="14602" max="14602" width="35.28515625" style="41" bestFit="1" customWidth="1"/>
    <col min="14603" max="14603" width="28.140625" style="41" bestFit="1" customWidth="1"/>
    <col min="14604" max="14604" width="33.140625" style="41" bestFit="1" customWidth="1"/>
    <col min="14605" max="14605" width="26" style="41" bestFit="1" customWidth="1"/>
    <col min="14606" max="14606" width="19.140625" style="41" bestFit="1" customWidth="1"/>
    <col min="14607" max="14607" width="10.42578125" style="41" customWidth="1"/>
    <col min="14608" max="14608" width="11.85546875" style="41" customWidth="1"/>
    <col min="14609" max="14609" width="14.7109375" style="41" customWidth="1"/>
    <col min="14610" max="14610" width="9" style="41" bestFit="1" customWidth="1"/>
    <col min="14611" max="14850" width="9.140625" style="41"/>
    <col min="14851" max="14851" width="4.7109375" style="41" bestFit="1" customWidth="1"/>
    <col min="14852" max="14852" width="9.7109375" style="41" bestFit="1" customWidth="1"/>
    <col min="14853" max="14853" width="10" style="41" bestFit="1" customWidth="1"/>
    <col min="14854" max="14854" width="8.85546875" style="41" bestFit="1" customWidth="1"/>
    <col min="14855" max="14855" width="22.85546875" style="41" customWidth="1"/>
    <col min="14856" max="14856" width="59.7109375" style="41" bestFit="1" customWidth="1"/>
    <col min="14857" max="14857" width="57.85546875" style="41" bestFit="1" customWidth="1"/>
    <col min="14858" max="14858" width="35.28515625" style="41" bestFit="1" customWidth="1"/>
    <col min="14859" max="14859" width="28.140625" style="41" bestFit="1" customWidth="1"/>
    <col min="14860" max="14860" width="33.140625" style="41" bestFit="1" customWidth="1"/>
    <col min="14861" max="14861" width="26" style="41" bestFit="1" customWidth="1"/>
    <col min="14862" max="14862" width="19.140625" style="41" bestFit="1" customWidth="1"/>
    <col min="14863" max="14863" width="10.42578125" style="41" customWidth="1"/>
    <col min="14864" max="14864" width="11.85546875" style="41" customWidth="1"/>
    <col min="14865" max="14865" width="14.7109375" style="41" customWidth="1"/>
    <col min="14866" max="14866" width="9" style="41" bestFit="1" customWidth="1"/>
    <col min="14867" max="15106" width="9.140625" style="41"/>
    <col min="15107" max="15107" width="4.7109375" style="41" bestFit="1" customWidth="1"/>
    <col min="15108" max="15108" width="9.7109375" style="41" bestFit="1" customWidth="1"/>
    <col min="15109" max="15109" width="10" style="41" bestFit="1" customWidth="1"/>
    <col min="15110" max="15110" width="8.85546875" style="41" bestFit="1" customWidth="1"/>
    <col min="15111" max="15111" width="22.85546875" style="41" customWidth="1"/>
    <col min="15112" max="15112" width="59.7109375" style="41" bestFit="1" customWidth="1"/>
    <col min="15113" max="15113" width="57.85546875" style="41" bestFit="1" customWidth="1"/>
    <col min="15114" max="15114" width="35.28515625" style="41" bestFit="1" customWidth="1"/>
    <col min="15115" max="15115" width="28.140625" style="41" bestFit="1" customWidth="1"/>
    <col min="15116" max="15116" width="33.140625" style="41" bestFit="1" customWidth="1"/>
    <col min="15117" max="15117" width="26" style="41" bestFit="1" customWidth="1"/>
    <col min="15118" max="15118" width="19.140625" style="41" bestFit="1" customWidth="1"/>
    <col min="15119" max="15119" width="10.42578125" style="41" customWidth="1"/>
    <col min="15120" max="15120" width="11.85546875" style="41" customWidth="1"/>
    <col min="15121" max="15121" width="14.7109375" style="41" customWidth="1"/>
    <col min="15122" max="15122" width="9" style="41" bestFit="1" customWidth="1"/>
    <col min="15123" max="15362" width="9.140625" style="41"/>
    <col min="15363" max="15363" width="4.7109375" style="41" bestFit="1" customWidth="1"/>
    <col min="15364" max="15364" width="9.7109375" style="41" bestFit="1" customWidth="1"/>
    <col min="15365" max="15365" width="10" style="41" bestFit="1" customWidth="1"/>
    <col min="15366" max="15366" width="8.85546875" style="41" bestFit="1" customWidth="1"/>
    <col min="15367" max="15367" width="22.85546875" style="41" customWidth="1"/>
    <col min="15368" max="15368" width="59.7109375" style="41" bestFit="1" customWidth="1"/>
    <col min="15369" max="15369" width="57.85546875" style="41" bestFit="1" customWidth="1"/>
    <col min="15370" max="15370" width="35.28515625" style="41" bestFit="1" customWidth="1"/>
    <col min="15371" max="15371" width="28.140625" style="41" bestFit="1" customWidth="1"/>
    <col min="15372" max="15372" width="33.140625" style="41" bestFit="1" customWidth="1"/>
    <col min="15373" max="15373" width="26" style="41" bestFit="1" customWidth="1"/>
    <col min="15374" max="15374" width="19.140625" style="41" bestFit="1" customWidth="1"/>
    <col min="15375" max="15375" width="10.42578125" style="41" customWidth="1"/>
    <col min="15376" max="15376" width="11.85546875" style="41" customWidth="1"/>
    <col min="15377" max="15377" width="14.7109375" style="41" customWidth="1"/>
    <col min="15378" max="15378" width="9" style="41" bestFit="1" customWidth="1"/>
    <col min="15379" max="15618" width="9.140625" style="41"/>
    <col min="15619" max="15619" width="4.7109375" style="41" bestFit="1" customWidth="1"/>
    <col min="15620" max="15620" width="9.7109375" style="41" bestFit="1" customWidth="1"/>
    <col min="15621" max="15621" width="10" style="41" bestFit="1" customWidth="1"/>
    <col min="15622" max="15622" width="8.85546875" style="41" bestFit="1" customWidth="1"/>
    <col min="15623" max="15623" width="22.85546875" style="41" customWidth="1"/>
    <col min="15624" max="15624" width="59.7109375" style="41" bestFit="1" customWidth="1"/>
    <col min="15625" max="15625" width="57.85546875" style="41" bestFit="1" customWidth="1"/>
    <col min="15626" max="15626" width="35.28515625" style="41" bestFit="1" customWidth="1"/>
    <col min="15627" max="15627" width="28.140625" style="41" bestFit="1" customWidth="1"/>
    <col min="15628" max="15628" width="33.140625" style="41" bestFit="1" customWidth="1"/>
    <col min="15629" max="15629" width="26" style="41" bestFit="1" customWidth="1"/>
    <col min="15630" max="15630" width="19.140625" style="41" bestFit="1" customWidth="1"/>
    <col min="15631" max="15631" width="10.42578125" style="41" customWidth="1"/>
    <col min="15632" max="15632" width="11.85546875" style="41" customWidth="1"/>
    <col min="15633" max="15633" width="14.7109375" style="41" customWidth="1"/>
    <col min="15634" max="15634" width="9" style="41" bestFit="1" customWidth="1"/>
    <col min="15635" max="15874" width="9.140625" style="41"/>
    <col min="15875" max="15875" width="4.7109375" style="41" bestFit="1" customWidth="1"/>
    <col min="15876" max="15876" width="9.7109375" style="41" bestFit="1" customWidth="1"/>
    <col min="15877" max="15877" width="10" style="41" bestFit="1" customWidth="1"/>
    <col min="15878" max="15878" width="8.85546875" style="41" bestFit="1" customWidth="1"/>
    <col min="15879" max="15879" width="22.85546875" style="41" customWidth="1"/>
    <col min="15880" max="15880" width="59.7109375" style="41" bestFit="1" customWidth="1"/>
    <col min="15881" max="15881" width="57.85546875" style="41" bestFit="1" customWidth="1"/>
    <col min="15882" max="15882" width="35.28515625" style="41" bestFit="1" customWidth="1"/>
    <col min="15883" max="15883" width="28.140625" style="41" bestFit="1" customWidth="1"/>
    <col min="15884" max="15884" width="33.140625" style="41" bestFit="1" customWidth="1"/>
    <col min="15885" max="15885" width="26" style="41" bestFit="1" customWidth="1"/>
    <col min="15886" max="15886" width="19.140625" style="41" bestFit="1" customWidth="1"/>
    <col min="15887" max="15887" width="10.42578125" style="41" customWidth="1"/>
    <col min="15888" max="15888" width="11.85546875" style="41" customWidth="1"/>
    <col min="15889" max="15889" width="14.7109375" style="41" customWidth="1"/>
    <col min="15890" max="15890" width="9" style="41" bestFit="1" customWidth="1"/>
    <col min="15891" max="16130" width="9.140625" style="41"/>
    <col min="16131" max="16131" width="4.7109375" style="41" bestFit="1" customWidth="1"/>
    <col min="16132" max="16132" width="9.7109375" style="41" bestFit="1" customWidth="1"/>
    <col min="16133" max="16133" width="10" style="41" bestFit="1" customWidth="1"/>
    <col min="16134" max="16134" width="8.85546875" style="41" bestFit="1" customWidth="1"/>
    <col min="16135" max="16135" width="22.85546875" style="41" customWidth="1"/>
    <col min="16136" max="16136" width="59.7109375" style="41" bestFit="1" customWidth="1"/>
    <col min="16137" max="16137" width="57.85546875" style="41" bestFit="1" customWidth="1"/>
    <col min="16138" max="16138" width="35.28515625" style="41" bestFit="1" customWidth="1"/>
    <col min="16139" max="16139" width="28.140625" style="41" bestFit="1" customWidth="1"/>
    <col min="16140" max="16140" width="33.140625" style="41" bestFit="1" customWidth="1"/>
    <col min="16141" max="16141" width="26" style="41" bestFit="1" customWidth="1"/>
    <col min="16142" max="16142" width="19.140625" style="41" bestFit="1" customWidth="1"/>
    <col min="16143" max="16143" width="10.42578125" style="41" customWidth="1"/>
    <col min="16144" max="16144" width="11.85546875" style="41" customWidth="1"/>
    <col min="16145" max="16145" width="14.7109375" style="41" customWidth="1"/>
    <col min="16146" max="16146" width="9" style="41" bestFit="1" customWidth="1"/>
    <col min="16147" max="16384" width="9.140625" style="41"/>
  </cols>
  <sheetData>
    <row r="2" spans="1:19" ht="18.75" x14ac:dyDescent="0.25">
      <c r="A2" s="124" t="s">
        <v>1254</v>
      </c>
    </row>
    <row r="3" spans="1:19" x14ac:dyDescent="0.25">
      <c r="M3" s="2"/>
      <c r="N3" s="2"/>
      <c r="O3" s="2"/>
      <c r="P3" s="2"/>
    </row>
    <row r="4" spans="1:19" s="4" customFormat="1" ht="52.5" customHeight="1" x14ac:dyDescent="0.25">
      <c r="A4" s="626" t="s">
        <v>0</v>
      </c>
      <c r="B4" s="628" t="s">
        <v>1</v>
      </c>
      <c r="C4" s="628" t="s">
        <v>2</v>
      </c>
      <c r="D4" s="628" t="s">
        <v>3</v>
      </c>
      <c r="E4" s="626" t="s">
        <v>4</v>
      </c>
      <c r="F4" s="626" t="s">
        <v>5</v>
      </c>
      <c r="G4" s="626" t="s">
        <v>6</v>
      </c>
      <c r="H4" s="644" t="s">
        <v>7</v>
      </c>
      <c r="I4" s="644"/>
      <c r="J4" s="626" t="s">
        <v>8</v>
      </c>
      <c r="K4" s="649" t="s">
        <v>9</v>
      </c>
      <c r="L4" s="650"/>
      <c r="M4" s="651" t="s">
        <v>10</v>
      </c>
      <c r="N4" s="651"/>
      <c r="O4" s="651" t="s">
        <v>11</v>
      </c>
      <c r="P4" s="651"/>
      <c r="Q4" s="626" t="s">
        <v>12</v>
      </c>
      <c r="R4" s="628" t="s">
        <v>13</v>
      </c>
      <c r="S4" s="3"/>
    </row>
    <row r="5" spans="1:19" s="4" customFormat="1" x14ac:dyDescent="0.2">
      <c r="A5" s="627"/>
      <c r="B5" s="629"/>
      <c r="C5" s="629"/>
      <c r="D5" s="629"/>
      <c r="E5" s="627"/>
      <c r="F5" s="627"/>
      <c r="G5" s="627"/>
      <c r="H5" s="58" t="s">
        <v>14</v>
      </c>
      <c r="I5" s="58" t="s">
        <v>15</v>
      </c>
      <c r="J5" s="627"/>
      <c r="K5" s="60">
        <v>2020</v>
      </c>
      <c r="L5" s="60">
        <v>2021</v>
      </c>
      <c r="M5" s="5">
        <v>2020</v>
      </c>
      <c r="N5" s="5">
        <v>2021</v>
      </c>
      <c r="O5" s="5">
        <v>2020</v>
      </c>
      <c r="P5" s="5">
        <v>2021</v>
      </c>
      <c r="Q5" s="627"/>
      <c r="R5" s="629"/>
      <c r="S5" s="3"/>
    </row>
    <row r="6" spans="1:19" s="4" customFormat="1" x14ac:dyDescent="0.2">
      <c r="A6" s="59" t="s">
        <v>16</v>
      </c>
      <c r="B6" s="58" t="s">
        <v>17</v>
      </c>
      <c r="C6" s="58" t="s">
        <v>18</v>
      </c>
      <c r="D6" s="58" t="s">
        <v>19</v>
      </c>
      <c r="E6" s="59" t="s">
        <v>20</v>
      </c>
      <c r="F6" s="59" t="s">
        <v>21</v>
      </c>
      <c r="G6" s="59" t="s">
        <v>22</v>
      </c>
      <c r="H6" s="58" t="s">
        <v>23</v>
      </c>
      <c r="I6" s="58" t="s">
        <v>24</v>
      </c>
      <c r="J6" s="59" t="s">
        <v>25</v>
      </c>
      <c r="K6" s="60" t="s">
        <v>26</v>
      </c>
      <c r="L6" s="60" t="s">
        <v>27</v>
      </c>
      <c r="M6" s="61" t="s">
        <v>28</v>
      </c>
      <c r="N6" s="61" t="s">
        <v>29</v>
      </c>
      <c r="O6" s="61" t="s">
        <v>30</v>
      </c>
      <c r="P6" s="61" t="s">
        <v>31</v>
      </c>
      <c r="Q6" s="59" t="s">
        <v>32</v>
      </c>
      <c r="R6" s="58" t="s">
        <v>33</v>
      </c>
      <c r="S6" s="3"/>
    </row>
    <row r="7" spans="1:19" s="111" customFormat="1" ht="54.75" customHeight="1" x14ac:dyDescent="0.25">
      <c r="A7" s="32">
        <v>1</v>
      </c>
      <c r="B7" s="32">
        <v>6</v>
      </c>
      <c r="C7" s="32">
        <v>1</v>
      </c>
      <c r="D7" s="32">
        <v>3</v>
      </c>
      <c r="E7" s="32" t="s">
        <v>751</v>
      </c>
      <c r="F7" s="32" t="s">
        <v>752</v>
      </c>
      <c r="G7" s="32" t="s">
        <v>753</v>
      </c>
      <c r="H7" s="32" t="s">
        <v>753</v>
      </c>
      <c r="I7" s="32">
        <v>2000</v>
      </c>
      <c r="J7" s="32" t="s">
        <v>754</v>
      </c>
      <c r="K7" s="32" t="s">
        <v>34</v>
      </c>
      <c r="L7" s="115"/>
      <c r="M7" s="34">
        <v>100000</v>
      </c>
      <c r="N7" s="115"/>
      <c r="O7" s="34">
        <v>100000</v>
      </c>
      <c r="P7" s="115"/>
      <c r="Q7" s="32" t="s">
        <v>745</v>
      </c>
      <c r="R7" s="32" t="s">
        <v>746</v>
      </c>
    </row>
    <row r="8" spans="1:19" ht="65.25" customHeight="1" x14ac:dyDescent="0.25">
      <c r="A8" s="56">
        <v>2</v>
      </c>
      <c r="B8" s="56">
        <v>6</v>
      </c>
      <c r="C8" s="56">
        <v>1</v>
      </c>
      <c r="D8" s="32">
        <v>3</v>
      </c>
      <c r="E8" s="32" t="s">
        <v>756</v>
      </c>
      <c r="F8" s="32" t="s">
        <v>757</v>
      </c>
      <c r="G8" s="32" t="s">
        <v>758</v>
      </c>
      <c r="H8" s="32" t="s">
        <v>758</v>
      </c>
      <c r="I8" s="114" t="s">
        <v>759</v>
      </c>
      <c r="J8" s="32" t="s">
        <v>535</v>
      </c>
      <c r="K8" s="26" t="s">
        <v>34</v>
      </c>
      <c r="L8" s="26"/>
      <c r="M8" s="109">
        <v>5000</v>
      </c>
      <c r="N8" s="56"/>
      <c r="O8" s="109">
        <v>5000</v>
      </c>
      <c r="P8" s="109"/>
      <c r="Q8" s="32" t="s">
        <v>755</v>
      </c>
      <c r="R8" s="32" t="s">
        <v>746</v>
      </c>
      <c r="S8" s="13"/>
    </row>
    <row r="9" spans="1:19" ht="65.25" customHeight="1" x14ac:dyDescent="0.25">
      <c r="A9" s="310">
        <v>3</v>
      </c>
      <c r="B9" s="32">
        <v>6</v>
      </c>
      <c r="C9" s="32">
        <v>1</v>
      </c>
      <c r="D9" s="32">
        <v>13</v>
      </c>
      <c r="E9" s="32" t="s">
        <v>760</v>
      </c>
      <c r="F9" s="32" t="s">
        <v>761</v>
      </c>
      <c r="G9" s="32" t="s">
        <v>758</v>
      </c>
      <c r="H9" s="32" t="s">
        <v>758</v>
      </c>
      <c r="I9" s="56">
        <v>1000</v>
      </c>
      <c r="J9" s="32" t="s">
        <v>535</v>
      </c>
      <c r="K9" s="56" t="s">
        <v>34</v>
      </c>
      <c r="L9" s="26"/>
      <c r="M9" s="34">
        <v>15000</v>
      </c>
      <c r="N9" s="36"/>
      <c r="O9" s="34">
        <v>15000</v>
      </c>
      <c r="P9" s="36"/>
      <c r="Q9" s="32" t="s">
        <v>755</v>
      </c>
      <c r="R9" s="32" t="s">
        <v>746</v>
      </c>
      <c r="S9" s="13"/>
    </row>
    <row r="10" spans="1:19" ht="90" x14ac:dyDescent="0.25">
      <c r="A10" s="314">
        <v>4</v>
      </c>
      <c r="B10" s="193">
        <v>6</v>
      </c>
      <c r="C10" s="193">
        <v>1</v>
      </c>
      <c r="D10" s="316">
        <v>13</v>
      </c>
      <c r="E10" s="316" t="s">
        <v>762</v>
      </c>
      <c r="F10" s="316" t="s">
        <v>763</v>
      </c>
      <c r="G10" s="311" t="s">
        <v>758</v>
      </c>
      <c r="H10" s="311" t="s">
        <v>758</v>
      </c>
      <c r="I10" s="324" t="s">
        <v>759</v>
      </c>
      <c r="J10" s="316" t="s">
        <v>535</v>
      </c>
      <c r="K10" s="348"/>
      <c r="L10" s="348" t="s">
        <v>34</v>
      </c>
      <c r="M10" s="192"/>
      <c r="N10" s="192">
        <v>15000</v>
      </c>
      <c r="O10" s="192"/>
      <c r="P10" s="192">
        <v>15000</v>
      </c>
      <c r="Q10" s="316" t="s">
        <v>755</v>
      </c>
      <c r="R10" s="316" t="s">
        <v>746</v>
      </c>
    </row>
    <row r="11" spans="1:19" ht="90" customHeight="1" x14ac:dyDescent="0.25">
      <c r="A11" s="310">
        <v>5</v>
      </c>
      <c r="B11" s="316">
        <v>6</v>
      </c>
      <c r="C11" s="316">
        <v>5</v>
      </c>
      <c r="D11" s="316">
        <v>11</v>
      </c>
      <c r="E11" s="316" t="s">
        <v>767</v>
      </c>
      <c r="F11" s="316" t="s">
        <v>749</v>
      </c>
      <c r="G11" s="316" t="s">
        <v>57</v>
      </c>
      <c r="H11" s="316" t="s">
        <v>57</v>
      </c>
      <c r="I11" s="193">
        <v>1</v>
      </c>
      <c r="J11" s="316" t="s">
        <v>750</v>
      </c>
      <c r="K11" s="193"/>
      <c r="L11" s="193" t="s">
        <v>38</v>
      </c>
      <c r="M11" s="378"/>
      <c r="N11" s="192">
        <v>20000</v>
      </c>
      <c r="O11" s="378"/>
      <c r="P11" s="192">
        <v>20000</v>
      </c>
      <c r="Q11" s="316" t="s">
        <v>755</v>
      </c>
      <c r="R11" s="316" t="s">
        <v>746</v>
      </c>
    </row>
    <row r="12" spans="1:19" ht="90" customHeight="1" x14ac:dyDescent="0.25">
      <c r="A12" s="314">
        <v>6</v>
      </c>
      <c r="B12" s="193">
        <v>6</v>
      </c>
      <c r="C12" s="193">
        <v>5</v>
      </c>
      <c r="D12" s="316">
        <v>11</v>
      </c>
      <c r="E12" s="316" t="s">
        <v>768</v>
      </c>
      <c r="F12" s="311" t="s">
        <v>769</v>
      </c>
      <c r="G12" s="316" t="s">
        <v>57</v>
      </c>
      <c r="H12" s="316" t="s">
        <v>57</v>
      </c>
      <c r="I12" s="324" t="s">
        <v>41</v>
      </c>
      <c r="J12" s="316" t="s">
        <v>770</v>
      </c>
      <c r="K12" s="348"/>
      <c r="L12" s="193" t="s">
        <v>38</v>
      </c>
      <c r="M12" s="192"/>
      <c r="N12" s="192">
        <v>30000</v>
      </c>
      <c r="O12" s="192"/>
      <c r="P12" s="192">
        <v>30000</v>
      </c>
      <c r="Q12" s="316" t="s">
        <v>755</v>
      </c>
      <c r="R12" s="316" t="s">
        <v>746</v>
      </c>
    </row>
    <row r="13" spans="1:19" ht="71.25" customHeight="1" x14ac:dyDescent="0.25">
      <c r="A13" s="310">
        <v>7</v>
      </c>
      <c r="B13" s="316">
        <v>6</v>
      </c>
      <c r="C13" s="316">
        <v>1</v>
      </c>
      <c r="D13" s="316">
        <v>13</v>
      </c>
      <c r="E13" s="316" t="s">
        <v>771</v>
      </c>
      <c r="F13" s="316" t="s">
        <v>772</v>
      </c>
      <c r="G13" s="316" t="s">
        <v>197</v>
      </c>
      <c r="H13" s="316" t="s">
        <v>197</v>
      </c>
      <c r="I13" s="193">
        <v>1</v>
      </c>
      <c r="J13" s="316" t="s">
        <v>773</v>
      </c>
      <c r="K13" s="193"/>
      <c r="L13" s="193" t="s">
        <v>38</v>
      </c>
      <c r="M13" s="378"/>
      <c r="N13" s="192">
        <v>30000</v>
      </c>
      <c r="O13" s="378"/>
      <c r="P13" s="192">
        <v>30000</v>
      </c>
      <c r="Q13" s="316" t="s">
        <v>755</v>
      </c>
      <c r="R13" s="316" t="s">
        <v>746</v>
      </c>
    </row>
    <row r="14" spans="1:19" ht="45" x14ac:dyDescent="0.25">
      <c r="A14" s="314">
        <v>8</v>
      </c>
      <c r="B14" s="193">
        <v>6</v>
      </c>
      <c r="C14" s="193">
        <v>1</v>
      </c>
      <c r="D14" s="316">
        <v>13</v>
      </c>
      <c r="E14" s="316" t="s">
        <v>774</v>
      </c>
      <c r="F14" s="316" t="s">
        <v>775</v>
      </c>
      <c r="G14" s="316" t="s">
        <v>776</v>
      </c>
      <c r="H14" s="316" t="s">
        <v>777</v>
      </c>
      <c r="I14" s="324" t="s">
        <v>778</v>
      </c>
      <c r="J14" s="316" t="s">
        <v>779</v>
      </c>
      <c r="K14" s="348"/>
      <c r="L14" s="193" t="s">
        <v>38</v>
      </c>
      <c r="M14" s="192"/>
      <c r="N14" s="192">
        <v>70000</v>
      </c>
      <c r="O14" s="192"/>
      <c r="P14" s="192">
        <v>70000</v>
      </c>
      <c r="Q14" s="316" t="s">
        <v>755</v>
      </c>
      <c r="R14" s="316" t="s">
        <v>746</v>
      </c>
    </row>
    <row r="15" spans="1:19" ht="60" x14ac:dyDescent="0.25">
      <c r="A15" s="310">
        <v>9</v>
      </c>
      <c r="B15" s="316">
        <v>6</v>
      </c>
      <c r="C15" s="316">
        <v>1</v>
      </c>
      <c r="D15" s="316">
        <v>13</v>
      </c>
      <c r="E15" s="316" t="s">
        <v>780</v>
      </c>
      <c r="F15" s="316" t="s">
        <v>781</v>
      </c>
      <c r="G15" s="316" t="s">
        <v>57</v>
      </c>
      <c r="H15" s="316" t="s">
        <v>57</v>
      </c>
      <c r="I15" s="193">
        <v>1</v>
      </c>
      <c r="J15" s="316" t="s">
        <v>782</v>
      </c>
      <c r="K15" s="193"/>
      <c r="L15" s="193" t="s">
        <v>34</v>
      </c>
      <c r="M15" s="378"/>
      <c r="N15" s="192">
        <v>37000</v>
      </c>
      <c r="O15" s="378"/>
      <c r="P15" s="192">
        <v>37000</v>
      </c>
      <c r="Q15" s="316" t="s">
        <v>755</v>
      </c>
      <c r="R15" s="316" t="s">
        <v>746</v>
      </c>
    </row>
    <row r="16" spans="1:19" ht="81" customHeight="1" x14ac:dyDescent="0.25">
      <c r="A16" s="314">
        <v>10</v>
      </c>
      <c r="B16" s="193">
        <v>3</v>
      </c>
      <c r="C16" s="193">
        <v>3</v>
      </c>
      <c r="D16" s="316">
        <v>10</v>
      </c>
      <c r="E16" s="311" t="s">
        <v>747</v>
      </c>
      <c r="F16" s="311" t="s">
        <v>748</v>
      </c>
      <c r="G16" s="316" t="s">
        <v>670</v>
      </c>
      <c r="H16" s="316" t="s">
        <v>670</v>
      </c>
      <c r="I16" s="324" t="s">
        <v>41</v>
      </c>
      <c r="J16" s="311" t="s">
        <v>783</v>
      </c>
      <c r="K16" s="348"/>
      <c r="L16" s="193" t="s">
        <v>34</v>
      </c>
      <c r="M16" s="192"/>
      <c r="N16" s="192">
        <v>50000</v>
      </c>
      <c r="O16" s="192"/>
      <c r="P16" s="192">
        <v>50000</v>
      </c>
      <c r="Q16" s="316" t="s">
        <v>755</v>
      </c>
      <c r="R16" s="316" t="s">
        <v>746</v>
      </c>
    </row>
    <row r="17" spans="1:18" ht="105" x14ac:dyDescent="0.25">
      <c r="A17" s="310">
        <v>11</v>
      </c>
      <c r="B17" s="316">
        <v>1</v>
      </c>
      <c r="C17" s="316">
        <v>1</v>
      </c>
      <c r="D17" s="316">
        <v>6</v>
      </c>
      <c r="E17" s="316" t="s">
        <v>784</v>
      </c>
      <c r="F17" s="316" t="s">
        <v>785</v>
      </c>
      <c r="G17" s="316" t="s">
        <v>786</v>
      </c>
      <c r="H17" s="316" t="s">
        <v>786</v>
      </c>
      <c r="I17" s="193">
        <v>1</v>
      </c>
      <c r="J17" s="316" t="s">
        <v>787</v>
      </c>
      <c r="K17" s="193"/>
      <c r="L17" s="193" t="s">
        <v>34</v>
      </c>
      <c r="M17" s="378"/>
      <c r="N17" s="192">
        <v>90000</v>
      </c>
      <c r="O17" s="378"/>
      <c r="P17" s="192">
        <v>90000</v>
      </c>
      <c r="Q17" s="316" t="s">
        <v>755</v>
      </c>
      <c r="R17" s="316" t="s">
        <v>746</v>
      </c>
    </row>
    <row r="18" spans="1:18" ht="71.25" customHeight="1" x14ac:dyDescent="0.25">
      <c r="A18" s="314">
        <v>12</v>
      </c>
      <c r="B18" s="316">
        <v>6</v>
      </c>
      <c r="C18" s="316">
        <v>1</v>
      </c>
      <c r="D18" s="316">
        <v>13</v>
      </c>
      <c r="E18" s="316" t="s">
        <v>788</v>
      </c>
      <c r="F18" s="316" t="s">
        <v>789</v>
      </c>
      <c r="G18" s="316" t="s">
        <v>758</v>
      </c>
      <c r="H18" s="316" t="s">
        <v>758</v>
      </c>
      <c r="I18" s="316">
        <v>1000</v>
      </c>
      <c r="J18" s="316" t="s">
        <v>790</v>
      </c>
      <c r="K18" s="316"/>
      <c r="L18" s="316" t="s">
        <v>34</v>
      </c>
      <c r="M18" s="378"/>
      <c r="N18" s="378">
        <v>10000</v>
      </c>
      <c r="O18" s="378"/>
      <c r="P18" s="378">
        <v>10000</v>
      </c>
      <c r="Q18" s="316" t="s">
        <v>755</v>
      </c>
      <c r="R18" s="316" t="s">
        <v>746</v>
      </c>
    </row>
    <row r="19" spans="1:18" ht="78.75" customHeight="1" x14ac:dyDescent="0.25">
      <c r="A19" s="310">
        <v>13</v>
      </c>
      <c r="B19" s="316">
        <v>6</v>
      </c>
      <c r="C19" s="316">
        <v>1</v>
      </c>
      <c r="D19" s="316">
        <v>13</v>
      </c>
      <c r="E19" s="316" t="s">
        <v>791</v>
      </c>
      <c r="F19" s="316" t="s">
        <v>789</v>
      </c>
      <c r="G19" s="316" t="s">
        <v>758</v>
      </c>
      <c r="H19" s="316" t="s">
        <v>758</v>
      </c>
      <c r="I19" s="316">
        <v>1000</v>
      </c>
      <c r="J19" s="316" t="s">
        <v>790</v>
      </c>
      <c r="K19" s="316"/>
      <c r="L19" s="316" t="s">
        <v>34</v>
      </c>
      <c r="M19" s="378"/>
      <c r="N19" s="378">
        <v>10000</v>
      </c>
      <c r="O19" s="378"/>
      <c r="P19" s="378">
        <v>10000</v>
      </c>
      <c r="Q19" s="316" t="s">
        <v>755</v>
      </c>
      <c r="R19" s="316" t="s">
        <v>746</v>
      </c>
    </row>
    <row r="20" spans="1:18" ht="61.5" customHeight="1" x14ac:dyDescent="0.25">
      <c r="A20" s="314">
        <v>14</v>
      </c>
      <c r="B20" s="316">
        <v>6</v>
      </c>
      <c r="C20" s="316">
        <v>1</v>
      </c>
      <c r="D20" s="316">
        <v>13</v>
      </c>
      <c r="E20" s="316" t="s">
        <v>792</v>
      </c>
      <c r="F20" s="316" t="s">
        <v>793</v>
      </c>
      <c r="G20" s="316" t="s">
        <v>794</v>
      </c>
      <c r="H20" s="316" t="s">
        <v>794</v>
      </c>
      <c r="I20" s="316">
        <v>20</v>
      </c>
      <c r="J20" s="316" t="s">
        <v>795</v>
      </c>
      <c r="K20" s="316"/>
      <c r="L20" s="316" t="s">
        <v>34</v>
      </c>
      <c r="M20" s="378"/>
      <c r="N20" s="378">
        <v>40000</v>
      </c>
      <c r="O20" s="378"/>
      <c r="P20" s="378">
        <v>40000</v>
      </c>
      <c r="Q20" s="316" t="s">
        <v>755</v>
      </c>
      <c r="R20" s="316" t="s">
        <v>746</v>
      </c>
    </row>
    <row r="21" spans="1:18" ht="46.5" customHeight="1" x14ac:dyDescent="0.25">
      <c r="A21" s="310">
        <v>15</v>
      </c>
      <c r="B21" s="312">
        <v>6</v>
      </c>
      <c r="C21" s="312">
        <v>1</v>
      </c>
      <c r="D21" s="311">
        <v>13</v>
      </c>
      <c r="E21" s="311" t="s">
        <v>764</v>
      </c>
      <c r="F21" s="311" t="s">
        <v>765</v>
      </c>
      <c r="G21" s="311" t="s">
        <v>57</v>
      </c>
      <c r="H21" s="311" t="s">
        <v>57</v>
      </c>
      <c r="I21" s="79" t="s">
        <v>41</v>
      </c>
      <c r="J21" s="311" t="s">
        <v>766</v>
      </c>
      <c r="K21" s="80"/>
      <c r="L21" s="80" t="s">
        <v>34</v>
      </c>
      <c r="M21" s="76"/>
      <c r="N21" s="76">
        <v>30000</v>
      </c>
      <c r="O21" s="76"/>
      <c r="P21" s="76">
        <v>30000</v>
      </c>
      <c r="Q21" s="311" t="s">
        <v>755</v>
      </c>
      <c r="R21" s="311" t="s">
        <v>746</v>
      </c>
    </row>
    <row r="23" spans="1:18" x14ac:dyDescent="0.25">
      <c r="M23" s="699"/>
      <c r="N23" s="749" t="s">
        <v>35</v>
      </c>
      <c r="O23" s="750"/>
      <c r="P23" s="748"/>
    </row>
    <row r="24" spans="1:18" x14ac:dyDescent="0.25">
      <c r="M24" s="700"/>
      <c r="N24" s="702" t="s">
        <v>36</v>
      </c>
      <c r="O24" s="749" t="s">
        <v>37</v>
      </c>
      <c r="P24" s="748"/>
    </row>
    <row r="25" spans="1:18" x14ac:dyDescent="0.25">
      <c r="M25" s="701"/>
      <c r="N25" s="702"/>
      <c r="O25" s="57">
        <v>2020</v>
      </c>
      <c r="P25" s="57">
        <v>2021</v>
      </c>
    </row>
    <row r="26" spans="1:18" x14ac:dyDescent="0.25">
      <c r="M26" s="57" t="s">
        <v>2931</v>
      </c>
      <c r="N26" s="55">
        <v>15</v>
      </c>
      <c r="O26" s="25">
        <f>O7+O8+O9</f>
        <v>120000</v>
      </c>
      <c r="P26" s="31">
        <f>P21+P20+P19+P18+P17+P16+P15+P13+P12+P11+P10+P14</f>
        <v>432000</v>
      </c>
      <c r="Q26" s="144"/>
    </row>
  </sheetData>
  <mergeCells count="18">
    <mergeCell ref="F4:F5"/>
    <mergeCell ref="A4:A5"/>
    <mergeCell ref="B4:B5"/>
    <mergeCell ref="C4:C5"/>
    <mergeCell ref="D4:D5"/>
    <mergeCell ref="E4:E5"/>
    <mergeCell ref="Q4:Q5"/>
    <mergeCell ref="R4:R5"/>
    <mergeCell ref="G4:G5"/>
    <mergeCell ref="M23:M25"/>
    <mergeCell ref="N23:P23"/>
    <mergeCell ref="N24:N25"/>
    <mergeCell ref="O24:P24"/>
    <mergeCell ref="H4:I4"/>
    <mergeCell ref="J4:J5"/>
    <mergeCell ref="K4:L4"/>
    <mergeCell ref="M4:N4"/>
    <mergeCell ref="O4:P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W26"/>
  <sheetViews>
    <sheetView topLeftCell="A19" zoomScale="70" zoomScaleNormal="70" workbookViewId="0">
      <selection activeCell="M27" sqref="M27"/>
    </sheetView>
  </sheetViews>
  <sheetFormatPr defaultRowHeight="15" x14ac:dyDescent="0.25"/>
  <cols>
    <col min="1" max="1" width="4.7109375" style="41" customWidth="1"/>
    <col min="2" max="2" width="8.85546875" style="41" customWidth="1"/>
    <col min="3" max="3" width="11.42578125" style="41" customWidth="1"/>
    <col min="4" max="4" width="9.7109375" style="41" customWidth="1"/>
    <col min="5" max="5" width="45.7109375" style="41" customWidth="1"/>
    <col min="6" max="6" width="61.42578125" style="41" customWidth="1"/>
    <col min="7" max="7" width="35.7109375" style="41" customWidth="1"/>
    <col min="8" max="8" width="20.42578125" style="41" customWidth="1"/>
    <col min="9" max="9" width="12.140625" style="41" customWidth="1"/>
    <col min="10" max="10" width="32.140625" style="41" customWidth="1"/>
    <col min="11" max="11" width="12.140625" style="41" customWidth="1"/>
    <col min="12" max="12" width="12.7109375" style="41" customWidth="1"/>
    <col min="13" max="13" width="21.140625" style="41" customWidth="1"/>
    <col min="14" max="14" width="17.28515625" style="41" customWidth="1"/>
    <col min="15" max="16" width="18" style="41" customWidth="1"/>
    <col min="17" max="17" width="21.28515625" style="41" customWidth="1"/>
    <col min="18" max="18" width="23.5703125" style="41" customWidth="1"/>
    <col min="19" max="19" width="19.5703125" style="41" customWidth="1"/>
    <col min="20" max="258" width="9.140625" style="41"/>
    <col min="259" max="259" width="4.7109375" style="41" bestFit="1" customWidth="1"/>
    <col min="260" max="260" width="9.7109375" style="41" bestFit="1" customWidth="1"/>
    <col min="261" max="261" width="10" style="41" bestFit="1" customWidth="1"/>
    <col min="262" max="262" width="8.85546875" style="41" bestFit="1" customWidth="1"/>
    <col min="263" max="263" width="22.85546875" style="41" customWidth="1"/>
    <col min="264" max="264" width="59.7109375" style="41" bestFit="1" customWidth="1"/>
    <col min="265" max="265" width="57.85546875" style="41" bestFit="1" customWidth="1"/>
    <col min="266" max="266" width="35.28515625" style="41" bestFit="1" customWidth="1"/>
    <col min="267" max="267" width="28.140625" style="41" bestFit="1" customWidth="1"/>
    <col min="268" max="268" width="33.140625" style="41" bestFit="1" customWidth="1"/>
    <col min="269" max="269" width="26" style="41" bestFit="1" customWidth="1"/>
    <col min="270" max="270" width="19.140625" style="41" bestFit="1" customWidth="1"/>
    <col min="271" max="271" width="10.42578125" style="41" customWidth="1"/>
    <col min="272" max="272" width="11.85546875" style="41" customWidth="1"/>
    <col min="273" max="273" width="14.7109375" style="41" customWidth="1"/>
    <col min="274" max="274" width="9" style="41" bestFit="1" customWidth="1"/>
    <col min="275" max="514" width="9.140625" style="41"/>
    <col min="515" max="515" width="4.7109375" style="41" bestFit="1" customWidth="1"/>
    <col min="516" max="516" width="9.7109375" style="41" bestFit="1" customWidth="1"/>
    <col min="517" max="517" width="10" style="41" bestFit="1" customWidth="1"/>
    <col min="518" max="518" width="8.85546875" style="41" bestFit="1" customWidth="1"/>
    <col min="519" max="519" width="22.85546875" style="41" customWidth="1"/>
    <col min="520" max="520" width="59.7109375" style="41" bestFit="1" customWidth="1"/>
    <col min="521" max="521" width="57.85546875" style="41" bestFit="1" customWidth="1"/>
    <col min="522" max="522" width="35.28515625" style="41" bestFit="1" customWidth="1"/>
    <col min="523" max="523" width="28.140625" style="41" bestFit="1" customWidth="1"/>
    <col min="524" max="524" width="33.140625" style="41" bestFit="1" customWidth="1"/>
    <col min="525" max="525" width="26" style="41" bestFit="1" customWidth="1"/>
    <col min="526" max="526" width="19.140625" style="41" bestFit="1" customWidth="1"/>
    <col min="527" max="527" width="10.42578125" style="41" customWidth="1"/>
    <col min="528" max="528" width="11.85546875" style="41" customWidth="1"/>
    <col min="529" max="529" width="14.7109375" style="41" customWidth="1"/>
    <col min="530" max="530" width="9" style="41" bestFit="1" customWidth="1"/>
    <col min="531" max="770" width="9.140625" style="41"/>
    <col min="771" max="771" width="4.7109375" style="41" bestFit="1" customWidth="1"/>
    <col min="772" max="772" width="9.7109375" style="41" bestFit="1" customWidth="1"/>
    <col min="773" max="773" width="10" style="41" bestFit="1" customWidth="1"/>
    <col min="774" max="774" width="8.85546875" style="41" bestFit="1" customWidth="1"/>
    <col min="775" max="775" width="22.85546875" style="41" customWidth="1"/>
    <col min="776" max="776" width="59.7109375" style="41" bestFit="1" customWidth="1"/>
    <col min="777" max="777" width="57.85546875" style="41" bestFit="1" customWidth="1"/>
    <col min="778" max="778" width="35.28515625" style="41" bestFit="1" customWidth="1"/>
    <col min="779" max="779" width="28.140625" style="41" bestFit="1" customWidth="1"/>
    <col min="780" max="780" width="33.140625" style="41" bestFit="1" customWidth="1"/>
    <col min="781" max="781" width="26" style="41" bestFit="1" customWidth="1"/>
    <col min="782" max="782" width="19.140625" style="41" bestFit="1" customWidth="1"/>
    <col min="783" max="783" width="10.42578125" style="41" customWidth="1"/>
    <col min="784" max="784" width="11.85546875" style="41" customWidth="1"/>
    <col min="785" max="785" width="14.7109375" style="41" customWidth="1"/>
    <col min="786" max="786" width="9" style="41" bestFit="1" customWidth="1"/>
    <col min="787" max="1026" width="9.140625" style="41"/>
    <col min="1027" max="1027" width="4.7109375" style="41" bestFit="1" customWidth="1"/>
    <col min="1028" max="1028" width="9.7109375" style="41" bestFit="1" customWidth="1"/>
    <col min="1029" max="1029" width="10" style="41" bestFit="1" customWidth="1"/>
    <col min="1030" max="1030" width="8.85546875" style="41" bestFit="1" customWidth="1"/>
    <col min="1031" max="1031" width="22.85546875" style="41" customWidth="1"/>
    <col min="1032" max="1032" width="59.7109375" style="41" bestFit="1" customWidth="1"/>
    <col min="1033" max="1033" width="57.85546875" style="41" bestFit="1" customWidth="1"/>
    <col min="1034" max="1034" width="35.28515625" style="41" bestFit="1" customWidth="1"/>
    <col min="1035" max="1035" width="28.140625" style="41" bestFit="1" customWidth="1"/>
    <col min="1036" max="1036" width="33.140625" style="41" bestFit="1" customWidth="1"/>
    <col min="1037" max="1037" width="26" style="41" bestFit="1" customWidth="1"/>
    <col min="1038" max="1038" width="19.140625" style="41" bestFit="1" customWidth="1"/>
    <col min="1039" max="1039" width="10.42578125" style="41" customWidth="1"/>
    <col min="1040" max="1040" width="11.85546875" style="41" customWidth="1"/>
    <col min="1041" max="1041" width="14.7109375" style="41" customWidth="1"/>
    <col min="1042" max="1042" width="9" style="41" bestFit="1" customWidth="1"/>
    <col min="1043" max="1282" width="9.140625" style="41"/>
    <col min="1283" max="1283" width="4.7109375" style="41" bestFit="1" customWidth="1"/>
    <col min="1284" max="1284" width="9.7109375" style="41" bestFit="1" customWidth="1"/>
    <col min="1285" max="1285" width="10" style="41" bestFit="1" customWidth="1"/>
    <col min="1286" max="1286" width="8.85546875" style="41" bestFit="1" customWidth="1"/>
    <col min="1287" max="1287" width="22.85546875" style="41" customWidth="1"/>
    <col min="1288" max="1288" width="59.7109375" style="41" bestFit="1" customWidth="1"/>
    <col min="1289" max="1289" width="57.85546875" style="41" bestFit="1" customWidth="1"/>
    <col min="1290" max="1290" width="35.28515625" style="41" bestFit="1" customWidth="1"/>
    <col min="1291" max="1291" width="28.140625" style="41" bestFit="1" customWidth="1"/>
    <col min="1292" max="1292" width="33.140625" style="41" bestFit="1" customWidth="1"/>
    <col min="1293" max="1293" width="26" style="41" bestFit="1" customWidth="1"/>
    <col min="1294" max="1294" width="19.140625" style="41" bestFit="1" customWidth="1"/>
    <col min="1295" max="1295" width="10.42578125" style="41" customWidth="1"/>
    <col min="1296" max="1296" width="11.85546875" style="41" customWidth="1"/>
    <col min="1297" max="1297" width="14.7109375" style="41" customWidth="1"/>
    <col min="1298" max="1298" width="9" style="41" bestFit="1" customWidth="1"/>
    <col min="1299" max="1538" width="9.140625" style="41"/>
    <col min="1539" max="1539" width="4.7109375" style="41" bestFit="1" customWidth="1"/>
    <col min="1540" max="1540" width="9.7109375" style="41" bestFit="1" customWidth="1"/>
    <col min="1541" max="1541" width="10" style="41" bestFit="1" customWidth="1"/>
    <col min="1542" max="1542" width="8.85546875" style="41" bestFit="1" customWidth="1"/>
    <col min="1543" max="1543" width="22.85546875" style="41" customWidth="1"/>
    <col min="1544" max="1544" width="59.7109375" style="41" bestFit="1" customWidth="1"/>
    <col min="1545" max="1545" width="57.85546875" style="41" bestFit="1" customWidth="1"/>
    <col min="1546" max="1546" width="35.28515625" style="41" bestFit="1" customWidth="1"/>
    <col min="1547" max="1547" width="28.140625" style="41" bestFit="1" customWidth="1"/>
    <col min="1548" max="1548" width="33.140625" style="41" bestFit="1" customWidth="1"/>
    <col min="1549" max="1549" width="26" style="41" bestFit="1" customWidth="1"/>
    <col min="1550" max="1550" width="19.140625" style="41" bestFit="1" customWidth="1"/>
    <col min="1551" max="1551" width="10.42578125" style="41" customWidth="1"/>
    <col min="1552" max="1552" width="11.85546875" style="41" customWidth="1"/>
    <col min="1553" max="1553" width="14.7109375" style="41" customWidth="1"/>
    <col min="1554" max="1554" width="9" style="41" bestFit="1" customWidth="1"/>
    <col min="1555" max="1794" width="9.140625" style="41"/>
    <col min="1795" max="1795" width="4.7109375" style="41" bestFit="1" customWidth="1"/>
    <col min="1796" max="1796" width="9.7109375" style="41" bestFit="1" customWidth="1"/>
    <col min="1797" max="1797" width="10" style="41" bestFit="1" customWidth="1"/>
    <col min="1798" max="1798" width="8.85546875" style="41" bestFit="1" customWidth="1"/>
    <col min="1799" max="1799" width="22.85546875" style="41" customWidth="1"/>
    <col min="1800" max="1800" width="59.7109375" style="41" bestFit="1" customWidth="1"/>
    <col min="1801" max="1801" width="57.85546875" style="41" bestFit="1" customWidth="1"/>
    <col min="1802" max="1802" width="35.28515625" style="41" bestFit="1" customWidth="1"/>
    <col min="1803" max="1803" width="28.140625" style="41" bestFit="1" customWidth="1"/>
    <col min="1804" max="1804" width="33.140625" style="41" bestFit="1" customWidth="1"/>
    <col min="1805" max="1805" width="26" style="41" bestFit="1" customWidth="1"/>
    <col min="1806" max="1806" width="19.140625" style="41" bestFit="1" customWidth="1"/>
    <col min="1807" max="1807" width="10.42578125" style="41" customWidth="1"/>
    <col min="1808" max="1808" width="11.85546875" style="41" customWidth="1"/>
    <col min="1809" max="1809" width="14.7109375" style="41" customWidth="1"/>
    <col min="1810" max="1810" width="9" style="41" bestFit="1" customWidth="1"/>
    <col min="1811" max="2050" width="9.140625" style="41"/>
    <col min="2051" max="2051" width="4.7109375" style="41" bestFit="1" customWidth="1"/>
    <col min="2052" max="2052" width="9.7109375" style="41" bestFit="1" customWidth="1"/>
    <col min="2053" max="2053" width="10" style="41" bestFit="1" customWidth="1"/>
    <col min="2054" max="2054" width="8.85546875" style="41" bestFit="1" customWidth="1"/>
    <col min="2055" max="2055" width="22.85546875" style="41" customWidth="1"/>
    <col min="2056" max="2056" width="59.7109375" style="41" bestFit="1" customWidth="1"/>
    <col min="2057" max="2057" width="57.85546875" style="41" bestFit="1" customWidth="1"/>
    <col min="2058" max="2058" width="35.28515625" style="41" bestFit="1" customWidth="1"/>
    <col min="2059" max="2059" width="28.140625" style="41" bestFit="1" customWidth="1"/>
    <col min="2060" max="2060" width="33.140625" style="41" bestFit="1" customWidth="1"/>
    <col min="2061" max="2061" width="26" style="41" bestFit="1" customWidth="1"/>
    <col min="2062" max="2062" width="19.140625" style="41" bestFit="1" customWidth="1"/>
    <col min="2063" max="2063" width="10.42578125" style="41" customWidth="1"/>
    <col min="2064" max="2064" width="11.85546875" style="41" customWidth="1"/>
    <col min="2065" max="2065" width="14.7109375" style="41" customWidth="1"/>
    <col min="2066" max="2066" width="9" style="41" bestFit="1" customWidth="1"/>
    <col min="2067" max="2306" width="9.140625" style="41"/>
    <col min="2307" max="2307" width="4.7109375" style="41" bestFit="1" customWidth="1"/>
    <col min="2308" max="2308" width="9.7109375" style="41" bestFit="1" customWidth="1"/>
    <col min="2309" max="2309" width="10" style="41" bestFit="1" customWidth="1"/>
    <col min="2310" max="2310" width="8.85546875" style="41" bestFit="1" customWidth="1"/>
    <col min="2311" max="2311" width="22.85546875" style="41" customWidth="1"/>
    <col min="2312" max="2312" width="59.7109375" style="41" bestFit="1" customWidth="1"/>
    <col min="2313" max="2313" width="57.85546875" style="41" bestFit="1" customWidth="1"/>
    <col min="2314" max="2314" width="35.28515625" style="41" bestFit="1" customWidth="1"/>
    <col min="2315" max="2315" width="28.140625" style="41" bestFit="1" customWidth="1"/>
    <col min="2316" max="2316" width="33.140625" style="41" bestFit="1" customWidth="1"/>
    <col min="2317" max="2317" width="26" style="41" bestFit="1" customWidth="1"/>
    <col min="2318" max="2318" width="19.140625" style="41" bestFit="1" customWidth="1"/>
    <col min="2319" max="2319" width="10.42578125" style="41" customWidth="1"/>
    <col min="2320" max="2320" width="11.85546875" style="41" customWidth="1"/>
    <col min="2321" max="2321" width="14.7109375" style="41" customWidth="1"/>
    <col min="2322" max="2322" width="9" style="41" bestFit="1" customWidth="1"/>
    <col min="2323" max="2562" width="9.140625" style="41"/>
    <col min="2563" max="2563" width="4.7109375" style="41" bestFit="1" customWidth="1"/>
    <col min="2564" max="2564" width="9.7109375" style="41" bestFit="1" customWidth="1"/>
    <col min="2565" max="2565" width="10" style="41" bestFit="1" customWidth="1"/>
    <col min="2566" max="2566" width="8.85546875" style="41" bestFit="1" customWidth="1"/>
    <col min="2567" max="2567" width="22.85546875" style="41" customWidth="1"/>
    <col min="2568" max="2568" width="59.7109375" style="41" bestFit="1" customWidth="1"/>
    <col min="2569" max="2569" width="57.85546875" style="41" bestFit="1" customWidth="1"/>
    <col min="2570" max="2570" width="35.28515625" style="41" bestFit="1" customWidth="1"/>
    <col min="2571" max="2571" width="28.140625" style="41" bestFit="1" customWidth="1"/>
    <col min="2572" max="2572" width="33.140625" style="41" bestFit="1" customWidth="1"/>
    <col min="2573" max="2573" width="26" style="41" bestFit="1" customWidth="1"/>
    <col min="2574" max="2574" width="19.140625" style="41" bestFit="1" customWidth="1"/>
    <col min="2575" max="2575" width="10.42578125" style="41" customWidth="1"/>
    <col min="2576" max="2576" width="11.85546875" style="41" customWidth="1"/>
    <col min="2577" max="2577" width="14.7109375" style="41" customWidth="1"/>
    <col min="2578" max="2578" width="9" style="41" bestFit="1" customWidth="1"/>
    <col min="2579" max="2818" width="9.140625" style="41"/>
    <col min="2819" max="2819" width="4.7109375" style="41" bestFit="1" customWidth="1"/>
    <col min="2820" max="2820" width="9.7109375" style="41" bestFit="1" customWidth="1"/>
    <col min="2821" max="2821" width="10" style="41" bestFit="1" customWidth="1"/>
    <col min="2822" max="2822" width="8.85546875" style="41" bestFit="1" customWidth="1"/>
    <col min="2823" max="2823" width="22.85546875" style="41" customWidth="1"/>
    <col min="2824" max="2824" width="59.7109375" style="41" bestFit="1" customWidth="1"/>
    <col min="2825" max="2825" width="57.85546875" style="41" bestFit="1" customWidth="1"/>
    <col min="2826" max="2826" width="35.28515625" style="41" bestFit="1" customWidth="1"/>
    <col min="2827" max="2827" width="28.140625" style="41" bestFit="1" customWidth="1"/>
    <col min="2828" max="2828" width="33.140625" style="41" bestFit="1" customWidth="1"/>
    <col min="2829" max="2829" width="26" style="41" bestFit="1" customWidth="1"/>
    <col min="2830" max="2830" width="19.140625" style="41" bestFit="1" customWidth="1"/>
    <col min="2831" max="2831" width="10.42578125" style="41" customWidth="1"/>
    <col min="2832" max="2832" width="11.85546875" style="41" customWidth="1"/>
    <col min="2833" max="2833" width="14.7109375" style="41" customWidth="1"/>
    <col min="2834" max="2834" width="9" style="41" bestFit="1" customWidth="1"/>
    <col min="2835" max="3074" width="9.140625" style="41"/>
    <col min="3075" max="3075" width="4.7109375" style="41" bestFit="1" customWidth="1"/>
    <col min="3076" max="3076" width="9.7109375" style="41" bestFit="1" customWidth="1"/>
    <col min="3077" max="3077" width="10" style="41" bestFit="1" customWidth="1"/>
    <col min="3078" max="3078" width="8.85546875" style="41" bestFit="1" customWidth="1"/>
    <col min="3079" max="3079" width="22.85546875" style="41" customWidth="1"/>
    <col min="3080" max="3080" width="59.7109375" style="41" bestFit="1" customWidth="1"/>
    <col min="3081" max="3081" width="57.85546875" style="41" bestFit="1" customWidth="1"/>
    <col min="3082" max="3082" width="35.28515625" style="41" bestFit="1" customWidth="1"/>
    <col min="3083" max="3083" width="28.140625" style="41" bestFit="1" customWidth="1"/>
    <col min="3084" max="3084" width="33.140625" style="41" bestFit="1" customWidth="1"/>
    <col min="3085" max="3085" width="26" style="41" bestFit="1" customWidth="1"/>
    <col min="3086" max="3086" width="19.140625" style="41" bestFit="1" customWidth="1"/>
    <col min="3087" max="3087" width="10.42578125" style="41" customWidth="1"/>
    <col min="3088" max="3088" width="11.85546875" style="41" customWidth="1"/>
    <col min="3089" max="3089" width="14.7109375" style="41" customWidth="1"/>
    <col min="3090" max="3090" width="9" style="41" bestFit="1" customWidth="1"/>
    <col min="3091" max="3330" width="9.140625" style="41"/>
    <col min="3331" max="3331" width="4.7109375" style="41" bestFit="1" customWidth="1"/>
    <col min="3332" max="3332" width="9.7109375" style="41" bestFit="1" customWidth="1"/>
    <col min="3333" max="3333" width="10" style="41" bestFit="1" customWidth="1"/>
    <col min="3334" max="3334" width="8.85546875" style="41" bestFit="1" customWidth="1"/>
    <col min="3335" max="3335" width="22.85546875" style="41" customWidth="1"/>
    <col min="3336" max="3336" width="59.7109375" style="41" bestFit="1" customWidth="1"/>
    <col min="3337" max="3337" width="57.85546875" style="41" bestFit="1" customWidth="1"/>
    <col min="3338" max="3338" width="35.28515625" style="41" bestFit="1" customWidth="1"/>
    <col min="3339" max="3339" width="28.140625" style="41" bestFit="1" customWidth="1"/>
    <col min="3340" max="3340" width="33.140625" style="41" bestFit="1" customWidth="1"/>
    <col min="3341" max="3341" width="26" style="41" bestFit="1" customWidth="1"/>
    <col min="3342" max="3342" width="19.140625" style="41" bestFit="1" customWidth="1"/>
    <col min="3343" max="3343" width="10.42578125" style="41" customWidth="1"/>
    <col min="3344" max="3344" width="11.85546875" style="41" customWidth="1"/>
    <col min="3345" max="3345" width="14.7109375" style="41" customWidth="1"/>
    <col min="3346" max="3346" width="9" style="41" bestFit="1" customWidth="1"/>
    <col min="3347" max="3586" width="9.140625" style="41"/>
    <col min="3587" max="3587" width="4.7109375" style="41" bestFit="1" customWidth="1"/>
    <col min="3588" max="3588" width="9.7109375" style="41" bestFit="1" customWidth="1"/>
    <col min="3589" max="3589" width="10" style="41" bestFit="1" customWidth="1"/>
    <col min="3590" max="3590" width="8.85546875" style="41" bestFit="1" customWidth="1"/>
    <col min="3591" max="3591" width="22.85546875" style="41" customWidth="1"/>
    <col min="3592" max="3592" width="59.7109375" style="41" bestFit="1" customWidth="1"/>
    <col min="3593" max="3593" width="57.85546875" style="41" bestFit="1" customWidth="1"/>
    <col min="3594" max="3594" width="35.28515625" style="41" bestFit="1" customWidth="1"/>
    <col min="3595" max="3595" width="28.140625" style="41" bestFit="1" customWidth="1"/>
    <col min="3596" max="3596" width="33.140625" style="41" bestFit="1" customWidth="1"/>
    <col min="3597" max="3597" width="26" style="41" bestFit="1" customWidth="1"/>
    <col min="3598" max="3598" width="19.140625" style="41" bestFit="1" customWidth="1"/>
    <col min="3599" max="3599" width="10.42578125" style="41" customWidth="1"/>
    <col min="3600" max="3600" width="11.85546875" style="41" customWidth="1"/>
    <col min="3601" max="3601" width="14.7109375" style="41" customWidth="1"/>
    <col min="3602" max="3602" width="9" style="41" bestFit="1" customWidth="1"/>
    <col min="3603" max="3842" width="9.140625" style="41"/>
    <col min="3843" max="3843" width="4.7109375" style="41" bestFit="1" customWidth="1"/>
    <col min="3844" max="3844" width="9.7109375" style="41" bestFit="1" customWidth="1"/>
    <col min="3845" max="3845" width="10" style="41" bestFit="1" customWidth="1"/>
    <col min="3846" max="3846" width="8.85546875" style="41" bestFit="1" customWidth="1"/>
    <col min="3847" max="3847" width="22.85546875" style="41" customWidth="1"/>
    <col min="3848" max="3848" width="59.7109375" style="41" bestFit="1" customWidth="1"/>
    <col min="3849" max="3849" width="57.85546875" style="41" bestFit="1" customWidth="1"/>
    <col min="3850" max="3850" width="35.28515625" style="41" bestFit="1" customWidth="1"/>
    <col min="3851" max="3851" width="28.140625" style="41" bestFit="1" customWidth="1"/>
    <col min="3852" max="3852" width="33.140625" style="41" bestFit="1" customWidth="1"/>
    <col min="3853" max="3853" width="26" style="41" bestFit="1" customWidth="1"/>
    <col min="3854" max="3854" width="19.140625" style="41" bestFit="1" customWidth="1"/>
    <col min="3855" max="3855" width="10.42578125" style="41" customWidth="1"/>
    <col min="3856" max="3856" width="11.85546875" style="41" customWidth="1"/>
    <col min="3857" max="3857" width="14.7109375" style="41" customWidth="1"/>
    <col min="3858" max="3858" width="9" style="41" bestFit="1" customWidth="1"/>
    <col min="3859" max="4098" width="9.140625" style="41"/>
    <col min="4099" max="4099" width="4.7109375" style="41" bestFit="1" customWidth="1"/>
    <col min="4100" max="4100" width="9.7109375" style="41" bestFit="1" customWidth="1"/>
    <col min="4101" max="4101" width="10" style="41" bestFit="1" customWidth="1"/>
    <col min="4102" max="4102" width="8.85546875" style="41" bestFit="1" customWidth="1"/>
    <col min="4103" max="4103" width="22.85546875" style="41" customWidth="1"/>
    <col min="4104" max="4104" width="59.7109375" style="41" bestFit="1" customWidth="1"/>
    <col min="4105" max="4105" width="57.85546875" style="41" bestFit="1" customWidth="1"/>
    <col min="4106" max="4106" width="35.28515625" style="41" bestFit="1" customWidth="1"/>
    <col min="4107" max="4107" width="28.140625" style="41" bestFit="1" customWidth="1"/>
    <col min="4108" max="4108" width="33.140625" style="41" bestFit="1" customWidth="1"/>
    <col min="4109" max="4109" width="26" style="41" bestFit="1" customWidth="1"/>
    <col min="4110" max="4110" width="19.140625" style="41" bestFit="1" customWidth="1"/>
    <col min="4111" max="4111" width="10.42578125" style="41" customWidth="1"/>
    <col min="4112" max="4112" width="11.85546875" style="41" customWidth="1"/>
    <col min="4113" max="4113" width="14.7109375" style="41" customWidth="1"/>
    <col min="4114" max="4114" width="9" style="41" bestFit="1" customWidth="1"/>
    <col min="4115" max="4354" width="9.140625" style="41"/>
    <col min="4355" max="4355" width="4.7109375" style="41" bestFit="1" customWidth="1"/>
    <col min="4356" max="4356" width="9.7109375" style="41" bestFit="1" customWidth="1"/>
    <col min="4357" max="4357" width="10" style="41" bestFit="1" customWidth="1"/>
    <col min="4358" max="4358" width="8.85546875" style="41" bestFit="1" customWidth="1"/>
    <col min="4359" max="4359" width="22.85546875" style="41" customWidth="1"/>
    <col min="4360" max="4360" width="59.7109375" style="41" bestFit="1" customWidth="1"/>
    <col min="4361" max="4361" width="57.85546875" style="41" bestFit="1" customWidth="1"/>
    <col min="4362" max="4362" width="35.28515625" style="41" bestFit="1" customWidth="1"/>
    <col min="4363" max="4363" width="28.140625" style="41" bestFit="1" customWidth="1"/>
    <col min="4364" max="4364" width="33.140625" style="41" bestFit="1" customWidth="1"/>
    <col min="4365" max="4365" width="26" style="41" bestFit="1" customWidth="1"/>
    <col min="4366" max="4366" width="19.140625" style="41" bestFit="1" customWidth="1"/>
    <col min="4367" max="4367" width="10.42578125" style="41" customWidth="1"/>
    <col min="4368" max="4368" width="11.85546875" style="41" customWidth="1"/>
    <col min="4369" max="4369" width="14.7109375" style="41" customWidth="1"/>
    <col min="4370" max="4370" width="9" style="41" bestFit="1" customWidth="1"/>
    <col min="4371" max="4610" width="9.140625" style="41"/>
    <col min="4611" max="4611" width="4.7109375" style="41" bestFit="1" customWidth="1"/>
    <col min="4612" max="4612" width="9.7109375" style="41" bestFit="1" customWidth="1"/>
    <col min="4613" max="4613" width="10" style="41" bestFit="1" customWidth="1"/>
    <col min="4614" max="4614" width="8.85546875" style="41" bestFit="1" customWidth="1"/>
    <col min="4615" max="4615" width="22.85546875" style="41" customWidth="1"/>
    <col min="4616" max="4616" width="59.7109375" style="41" bestFit="1" customWidth="1"/>
    <col min="4617" max="4617" width="57.85546875" style="41" bestFit="1" customWidth="1"/>
    <col min="4618" max="4618" width="35.28515625" style="41" bestFit="1" customWidth="1"/>
    <col min="4619" max="4619" width="28.140625" style="41" bestFit="1" customWidth="1"/>
    <col min="4620" max="4620" width="33.140625" style="41" bestFit="1" customWidth="1"/>
    <col min="4621" max="4621" width="26" style="41" bestFit="1" customWidth="1"/>
    <col min="4622" max="4622" width="19.140625" style="41" bestFit="1" customWidth="1"/>
    <col min="4623" max="4623" width="10.42578125" style="41" customWidth="1"/>
    <col min="4624" max="4624" width="11.85546875" style="41" customWidth="1"/>
    <col min="4625" max="4625" width="14.7109375" style="41" customWidth="1"/>
    <col min="4626" max="4626" width="9" style="41" bestFit="1" customWidth="1"/>
    <col min="4627" max="4866" width="9.140625" style="41"/>
    <col min="4867" max="4867" width="4.7109375" style="41" bestFit="1" customWidth="1"/>
    <col min="4868" max="4868" width="9.7109375" style="41" bestFit="1" customWidth="1"/>
    <col min="4869" max="4869" width="10" style="41" bestFit="1" customWidth="1"/>
    <col min="4870" max="4870" width="8.85546875" style="41" bestFit="1" customWidth="1"/>
    <col min="4871" max="4871" width="22.85546875" style="41" customWidth="1"/>
    <col min="4872" max="4872" width="59.7109375" style="41" bestFit="1" customWidth="1"/>
    <col min="4873" max="4873" width="57.85546875" style="41" bestFit="1" customWidth="1"/>
    <col min="4874" max="4874" width="35.28515625" style="41" bestFit="1" customWidth="1"/>
    <col min="4875" max="4875" width="28.140625" style="41" bestFit="1" customWidth="1"/>
    <col min="4876" max="4876" width="33.140625" style="41" bestFit="1" customWidth="1"/>
    <col min="4877" max="4877" width="26" style="41" bestFit="1" customWidth="1"/>
    <col min="4878" max="4878" width="19.140625" style="41" bestFit="1" customWidth="1"/>
    <col min="4879" max="4879" width="10.42578125" style="41" customWidth="1"/>
    <col min="4880" max="4880" width="11.85546875" style="41" customWidth="1"/>
    <col min="4881" max="4881" width="14.7109375" style="41" customWidth="1"/>
    <col min="4882" max="4882" width="9" style="41" bestFit="1" customWidth="1"/>
    <col min="4883" max="5122" width="9.140625" style="41"/>
    <col min="5123" max="5123" width="4.7109375" style="41" bestFit="1" customWidth="1"/>
    <col min="5124" max="5124" width="9.7109375" style="41" bestFit="1" customWidth="1"/>
    <col min="5125" max="5125" width="10" style="41" bestFit="1" customWidth="1"/>
    <col min="5126" max="5126" width="8.85546875" style="41" bestFit="1" customWidth="1"/>
    <col min="5127" max="5127" width="22.85546875" style="41" customWidth="1"/>
    <col min="5128" max="5128" width="59.7109375" style="41" bestFit="1" customWidth="1"/>
    <col min="5129" max="5129" width="57.85546875" style="41" bestFit="1" customWidth="1"/>
    <col min="5130" max="5130" width="35.28515625" style="41" bestFit="1" customWidth="1"/>
    <col min="5131" max="5131" width="28.140625" style="41" bestFit="1" customWidth="1"/>
    <col min="5132" max="5132" width="33.140625" style="41" bestFit="1" customWidth="1"/>
    <col min="5133" max="5133" width="26" style="41" bestFit="1" customWidth="1"/>
    <col min="5134" max="5134" width="19.140625" style="41" bestFit="1" customWidth="1"/>
    <col min="5135" max="5135" width="10.42578125" style="41" customWidth="1"/>
    <col min="5136" max="5136" width="11.85546875" style="41" customWidth="1"/>
    <col min="5137" max="5137" width="14.7109375" style="41" customWidth="1"/>
    <col min="5138" max="5138" width="9" style="41" bestFit="1" customWidth="1"/>
    <col min="5139" max="5378" width="9.140625" style="41"/>
    <col min="5379" max="5379" width="4.7109375" style="41" bestFit="1" customWidth="1"/>
    <col min="5380" max="5380" width="9.7109375" style="41" bestFit="1" customWidth="1"/>
    <col min="5381" max="5381" width="10" style="41" bestFit="1" customWidth="1"/>
    <col min="5382" max="5382" width="8.85546875" style="41" bestFit="1" customWidth="1"/>
    <col min="5383" max="5383" width="22.85546875" style="41" customWidth="1"/>
    <col min="5384" max="5384" width="59.7109375" style="41" bestFit="1" customWidth="1"/>
    <col min="5385" max="5385" width="57.85546875" style="41" bestFit="1" customWidth="1"/>
    <col min="5386" max="5386" width="35.28515625" style="41" bestFit="1" customWidth="1"/>
    <col min="5387" max="5387" width="28.140625" style="41" bestFit="1" customWidth="1"/>
    <col min="5388" max="5388" width="33.140625" style="41" bestFit="1" customWidth="1"/>
    <col min="5389" max="5389" width="26" style="41" bestFit="1" customWidth="1"/>
    <col min="5390" max="5390" width="19.140625" style="41" bestFit="1" customWidth="1"/>
    <col min="5391" max="5391" width="10.42578125" style="41" customWidth="1"/>
    <col min="5392" max="5392" width="11.85546875" style="41" customWidth="1"/>
    <col min="5393" max="5393" width="14.7109375" style="41" customWidth="1"/>
    <col min="5394" max="5394" width="9" style="41" bestFit="1" customWidth="1"/>
    <col min="5395" max="5634" width="9.140625" style="41"/>
    <col min="5635" max="5635" width="4.7109375" style="41" bestFit="1" customWidth="1"/>
    <col min="5636" max="5636" width="9.7109375" style="41" bestFit="1" customWidth="1"/>
    <col min="5637" max="5637" width="10" style="41" bestFit="1" customWidth="1"/>
    <col min="5638" max="5638" width="8.85546875" style="41" bestFit="1" customWidth="1"/>
    <col min="5639" max="5639" width="22.85546875" style="41" customWidth="1"/>
    <col min="5640" max="5640" width="59.7109375" style="41" bestFit="1" customWidth="1"/>
    <col min="5641" max="5641" width="57.85546875" style="41" bestFit="1" customWidth="1"/>
    <col min="5642" max="5642" width="35.28515625" style="41" bestFit="1" customWidth="1"/>
    <col min="5643" max="5643" width="28.140625" style="41" bestFit="1" customWidth="1"/>
    <col min="5644" max="5644" width="33.140625" style="41" bestFit="1" customWidth="1"/>
    <col min="5645" max="5645" width="26" style="41" bestFit="1" customWidth="1"/>
    <col min="5646" max="5646" width="19.140625" style="41" bestFit="1" customWidth="1"/>
    <col min="5647" max="5647" width="10.42578125" style="41" customWidth="1"/>
    <col min="5648" max="5648" width="11.85546875" style="41" customWidth="1"/>
    <col min="5649" max="5649" width="14.7109375" style="41" customWidth="1"/>
    <col min="5650" max="5650" width="9" style="41" bestFit="1" customWidth="1"/>
    <col min="5651" max="5890" width="9.140625" style="41"/>
    <col min="5891" max="5891" width="4.7109375" style="41" bestFit="1" customWidth="1"/>
    <col min="5892" max="5892" width="9.7109375" style="41" bestFit="1" customWidth="1"/>
    <col min="5893" max="5893" width="10" style="41" bestFit="1" customWidth="1"/>
    <col min="5894" max="5894" width="8.85546875" style="41" bestFit="1" customWidth="1"/>
    <col min="5895" max="5895" width="22.85546875" style="41" customWidth="1"/>
    <col min="5896" max="5896" width="59.7109375" style="41" bestFit="1" customWidth="1"/>
    <col min="5897" max="5897" width="57.85546875" style="41" bestFit="1" customWidth="1"/>
    <col min="5898" max="5898" width="35.28515625" style="41" bestFit="1" customWidth="1"/>
    <col min="5899" max="5899" width="28.140625" style="41" bestFit="1" customWidth="1"/>
    <col min="5900" max="5900" width="33.140625" style="41" bestFit="1" customWidth="1"/>
    <col min="5901" max="5901" width="26" style="41" bestFit="1" customWidth="1"/>
    <col min="5902" max="5902" width="19.140625" style="41" bestFit="1" customWidth="1"/>
    <col min="5903" max="5903" width="10.42578125" style="41" customWidth="1"/>
    <col min="5904" max="5904" width="11.85546875" style="41" customWidth="1"/>
    <col min="5905" max="5905" width="14.7109375" style="41" customWidth="1"/>
    <col min="5906" max="5906" width="9" style="41" bestFit="1" customWidth="1"/>
    <col min="5907" max="6146" width="9.140625" style="41"/>
    <col min="6147" max="6147" width="4.7109375" style="41" bestFit="1" customWidth="1"/>
    <col min="6148" max="6148" width="9.7109375" style="41" bestFit="1" customWidth="1"/>
    <col min="6149" max="6149" width="10" style="41" bestFit="1" customWidth="1"/>
    <col min="6150" max="6150" width="8.85546875" style="41" bestFit="1" customWidth="1"/>
    <col min="6151" max="6151" width="22.85546875" style="41" customWidth="1"/>
    <col min="6152" max="6152" width="59.7109375" style="41" bestFit="1" customWidth="1"/>
    <col min="6153" max="6153" width="57.85546875" style="41" bestFit="1" customWidth="1"/>
    <col min="6154" max="6154" width="35.28515625" style="41" bestFit="1" customWidth="1"/>
    <col min="6155" max="6155" width="28.140625" style="41" bestFit="1" customWidth="1"/>
    <col min="6156" max="6156" width="33.140625" style="41" bestFit="1" customWidth="1"/>
    <col min="6157" max="6157" width="26" style="41" bestFit="1" customWidth="1"/>
    <col min="6158" max="6158" width="19.140625" style="41" bestFit="1" customWidth="1"/>
    <col min="6159" max="6159" width="10.42578125" style="41" customWidth="1"/>
    <col min="6160" max="6160" width="11.85546875" style="41" customWidth="1"/>
    <col min="6161" max="6161" width="14.7109375" style="41" customWidth="1"/>
    <col min="6162" max="6162" width="9" style="41" bestFit="1" customWidth="1"/>
    <col min="6163" max="6402" width="9.140625" style="41"/>
    <col min="6403" max="6403" width="4.7109375" style="41" bestFit="1" customWidth="1"/>
    <col min="6404" max="6404" width="9.7109375" style="41" bestFit="1" customWidth="1"/>
    <col min="6405" max="6405" width="10" style="41" bestFit="1" customWidth="1"/>
    <col min="6406" max="6406" width="8.85546875" style="41" bestFit="1" customWidth="1"/>
    <col min="6407" max="6407" width="22.85546875" style="41" customWidth="1"/>
    <col min="6408" max="6408" width="59.7109375" style="41" bestFit="1" customWidth="1"/>
    <col min="6409" max="6409" width="57.85546875" style="41" bestFit="1" customWidth="1"/>
    <col min="6410" max="6410" width="35.28515625" style="41" bestFit="1" customWidth="1"/>
    <col min="6411" max="6411" width="28.140625" style="41" bestFit="1" customWidth="1"/>
    <col min="6412" max="6412" width="33.140625" style="41" bestFit="1" customWidth="1"/>
    <col min="6413" max="6413" width="26" style="41" bestFit="1" customWidth="1"/>
    <col min="6414" max="6414" width="19.140625" style="41" bestFit="1" customWidth="1"/>
    <col min="6415" max="6415" width="10.42578125" style="41" customWidth="1"/>
    <col min="6416" max="6416" width="11.85546875" style="41" customWidth="1"/>
    <col min="6417" max="6417" width="14.7109375" style="41" customWidth="1"/>
    <col min="6418" max="6418" width="9" style="41" bestFit="1" customWidth="1"/>
    <col min="6419" max="6658" width="9.140625" style="41"/>
    <col min="6659" max="6659" width="4.7109375" style="41" bestFit="1" customWidth="1"/>
    <col min="6660" max="6660" width="9.7109375" style="41" bestFit="1" customWidth="1"/>
    <col min="6661" max="6661" width="10" style="41" bestFit="1" customWidth="1"/>
    <col min="6662" max="6662" width="8.85546875" style="41" bestFit="1" customWidth="1"/>
    <col min="6663" max="6663" width="22.85546875" style="41" customWidth="1"/>
    <col min="6664" max="6664" width="59.7109375" style="41" bestFit="1" customWidth="1"/>
    <col min="6665" max="6665" width="57.85546875" style="41" bestFit="1" customWidth="1"/>
    <col min="6666" max="6666" width="35.28515625" style="41" bestFit="1" customWidth="1"/>
    <col min="6667" max="6667" width="28.140625" style="41" bestFit="1" customWidth="1"/>
    <col min="6668" max="6668" width="33.140625" style="41" bestFit="1" customWidth="1"/>
    <col min="6669" max="6669" width="26" style="41" bestFit="1" customWidth="1"/>
    <col min="6670" max="6670" width="19.140625" style="41" bestFit="1" customWidth="1"/>
    <col min="6671" max="6671" width="10.42578125" style="41" customWidth="1"/>
    <col min="6672" max="6672" width="11.85546875" style="41" customWidth="1"/>
    <col min="6673" max="6673" width="14.7109375" style="41" customWidth="1"/>
    <col min="6674" max="6674" width="9" style="41" bestFit="1" customWidth="1"/>
    <col min="6675" max="6914" width="9.140625" style="41"/>
    <col min="6915" max="6915" width="4.7109375" style="41" bestFit="1" customWidth="1"/>
    <col min="6916" max="6916" width="9.7109375" style="41" bestFit="1" customWidth="1"/>
    <col min="6917" max="6917" width="10" style="41" bestFit="1" customWidth="1"/>
    <col min="6918" max="6918" width="8.85546875" style="41" bestFit="1" customWidth="1"/>
    <col min="6919" max="6919" width="22.85546875" style="41" customWidth="1"/>
    <col min="6920" max="6920" width="59.7109375" style="41" bestFit="1" customWidth="1"/>
    <col min="6921" max="6921" width="57.85546875" style="41" bestFit="1" customWidth="1"/>
    <col min="6922" max="6922" width="35.28515625" style="41" bestFit="1" customWidth="1"/>
    <col min="6923" max="6923" width="28.140625" style="41" bestFit="1" customWidth="1"/>
    <col min="6924" max="6924" width="33.140625" style="41" bestFit="1" customWidth="1"/>
    <col min="6925" max="6925" width="26" style="41" bestFit="1" customWidth="1"/>
    <col min="6926" max="6926" width="19.140625" style="41" bestFit="1" customWidth="1"/>
    <col min="6927" max="6927" width="10.42578125" style="41" customWidth="1"/>
    <col min="6928" max="6928" width="11.85546875" style="41" customWidth="1"/>
    <col min="6929" max="6929" width="14.7109375" style="41" customWidth="1"/>
    <col min="6930" max="6930" width="9" style="41" bestFit="1" customWidth="1"/>
    <col min="6931" max="7170" width="9.140625" style="41"/>
    <col min="7171" max="7171" width="4.7109375" style="41" bestFit="1" customWidth="1"/>
    <col min="7172" max="7172" width="9.7109375" style="41" bestFit="1" customWidth="1"/>
    <col min="7173" max="7173" width="10" style="41" bestFit="1" customWidth="1"/>
    <col min="7174" max="7174" width="8.85546875" style="41" bestFit="1" customWidth="1"/>
    <col min="7175" max="7175" width="22.85546875" style="41" customWidth="1"/>
    <col min="7176" max="7176" width="59.7109375" style="41" bestFit="1" customWidth="1"/>
    <col min="7177" max="7177" width="57.85546875" style="41" bestFit="1" customWidth="1"/>
    <col min="7178" max="7178" width="35.28515625" style="41" bestFit="1" customWidth="1"/>
    <col min="7179" max="7179" width="28.140625" style="41" bestFit="1" customWidth="1"/>
    <col min="7180" max="7180" width="33.140625" style="41" bestFit="1" customWidth="1"/>
    <col min="7181" max="7181" width="26" style="41" bestFit="1" customWidth="1"/>
    <col min="7182" max="7182" width="19.140625" style="41" bestFit="1" customWidth="1"/>
    <col min="7183" max="7183" width="10.42578125" style="41" customWidth="1"/>
    <col min="7184" max="7184" width="11.85546875" style="41" customWidth="1"/>
    <col min="7185" max="7185" width="14.7109375" style="41" customWidth="1"/>
    <col min="7186" max="7186" width="9" style="41" bestFit="1" customWidth="1"/>
    <col min="7187" max="7426" width="9.140625" style="41"/>
    <col min="7427" max="7427" width="4.7109375" style="41" bestFit="1" customWidth="1"/>
    <col min="7428" max="7428" width="9.7109375" style="41" bestFit="1" customWidth="1"/>
    <col min="7429" max="7429" width="10" style="41" bestFit="1" customWidth="1"/>
    <col min="7430" max="7430" width="8.85546875" style="41" bestFit="1" customWidth="1"/>
    <col min="7431" max="7431" width="22.85546875" style="41" customWidth="1"/>
    <col min="7432" max="7432" width="59.7109375" style="41" bestFit="1" customWidth="1"/>
    <col min="7433" max="7433" width="57.85546875" style="41" bestFit="1" customWidth="1"/>
    <col min="7434" max="7434" width="35.28515625" style="41" bestFit="1" customWidth="1"/>
    <col min="7435" max="7435" width="28.140625" style="41" bestFit="1" customWidth="1"/>
    <col min="7436" max="7436" width="33.140625" style="41" bestFit="1" customWidth="1"/>
    <col min="7437" max="7437" width="26" style="41" bestFit="1" customWidth="1"/>
    <col min="7438" max="7438" width="19.140625" style="41" bestFit="1" customWidth="1"/>
    <col min="7439" max="7439" width="10.42578125" style="41" customWidth="1"/>
    <col min="7440" max="7440" width="11.85546875" style="41" customWidth="1"/>
    <col min="7441" max="7441" width="14.7109375" style="41" customWidth="1"/>
    <col min="7442" max="7442" width="9" style="41" bestFit="1" customWidth="1"/>
    <col min="7443" max="7682" width="9.140625" style="41"/>
    <col min="7683" max="7683" width="4.7109375" style="41" bestFit="1" customWidth="1"/>
    <col min="7684" max="7684" width="9.7109375" style="41" bestFit="1" customWidth="1"/>
    <col min="7685" max="7685" width="10" style="41" bestFit="1" customWidth="1"/>
    <col min="7686" max="7686" width="8.85546875" style="41" bestFit="1" customWidth="1"/>
    <col min="7687" max="7687" width="22.85546875" style="41" customWidth="1"/>
    <col min="7688" max="7688" width="59.7109375" style="41" bestFit="1" customWidth="1"/>
    <col min="7689" max="7689" width="57.85546875" style="41" bestFit="1" customWidth="1"/>
    <col min="7690" max="7690" width="35.28515625" style="41" bestFit="1" customWidth="1"/>
    <col min="7691" max="7691" width="28.140625" style="41" bestFit="1" customWidth="1"/>
    <col min="7692" max="7692" width="33.140625" style="41" bestFit="1" customWidth="1"/>
    <col min="7693" max="7693" width="26" style="41" bestFit="1" customWidth="1"/>
    <col min="7694" max="7694" width="19.140625" style="41" bestFit="1" customWidth="1"/>
    <col min="7695" max="7695" width="10.42578125" style="41" customWidth="1"/>
    <col min="7696" max="7696" width="11.85546875" style="41" customWidth="1"/>
    <col min="7697" max="7697" width="14.7109375" style="41" customWidth="1"/>
    <col min="7698" max="7698" width="9" style="41" bestFit="1" customWidth="1"/>
    <col min="7699" max="7938" width="9.140625" style="41"/>
    <col min="7939" max="7939" width="4.7109375" style="41" bestFit="1" customWidth="1"/>
    <col min="7940" max="7940" width="9.7109375" style="41" bestFit="1" customWidth="1"/>
    <col min="7941" max="7941" width="10" style="41" bestFit="1" customWidth="1"/>
    <col min="7942" max="7942" width="8.85546875" style="41" bestFit="1" customWidth="1"/>
    <col min="7943" max="7943" width="22.85546875" style="41" customWidth="1"/>
    <col min="7944" max="7944" width="59.7109375" style="41" bestFit="1" customWidth="1"/>
    <col min="7945" max="7945" width="57.85546875" style="41" bestFit="1" customWidth="1"/>
    <col min="7946" max="7946" width="35.28515625" style="41" bestFit="1" customWidth="1"/>
    <col min="7947" max="7947" width="28.140625" style="41" bestFit="1" customWidth="1"/>
    <col min="7948" max="7948" width="33.140625" style="41" bestFit="1" customWidth="1"/>
    <col min="7949" max="7949" width="26" style="41" bestFit="1" customWidth="1"/>
    <col min="7950" max="7950" width="19.140625" style="41" bestFit="1" customWidth="1"/>
    <col min="7951" max="7951" width="10.42578125" style="41" customWidth="1"/>
    <col min="7952" max="7952" width="11.85546875" style="41" customWidth="1"/>
    <col min="7953" max="7953" width="14.7109375" style="41" customWidth="1"/>
    <col min="7954" max="7954" width="9" style="41" bestFit="1" customWidth="1"/>
    <col min="7955" max="8194" width="9.140625" style="41"/>
    <col min="8195" max="8195" width="4.7109375" style="41" bestFit="1" customWidth="1"/>
    <col min="8196" max="8196" width="9.7109375" style="41" bestFit="1" customWidth="1"/>
    <col min="8197" max="8197" width="10" style="41" bestFit="1" customWidth="1"/>
    <col min="8198" max="8198" width="8.85546875" style="41" bestFit="1" customWidth="1"/>
    <col min="8199" max="8199" width="22.85546875" style="41" customWidth="1"/>
    <col min="8200" max="8200" width="59.7109375" style="41" bestFit="1" customWidth="1"/>
    <col min="8201" max="8201" width="57.85546875" style="41" bestFit="1" customWidth="1"/>
    <col min="8202" max="8202" width="35.28515625" style="41" bestFit="1" customWidth="1"/>
    <col min="8203" max="8203" width="28.140625" style="41" bestFit="1" customWidth="1"/>
    <col min="8204" max="8204" width="33.140625" style="41" bestFit="1" customWidth="1"/>
    <col min="8205" max="8205" width="26" style="41" bestFit="1" customWidth="1"/>
    <col min="8206" max="8206" width="19.140625" style="41" bestFit="1" customWidth="1"/>
    <col min="8207" max="8207" width="10.42578125" style="41" customWidth="1"/>
    <col min="8208" max="8208" width="11.85546875" style="41" customWidth="1"/>
    <col min="8209" max="8209" width="14.7109375" style="41" customWidth="1"/>
    <col min="8210" max="8210" width="9" style="41" bestFit="1" customWidth="1"/>
    <col min="8211" max="8450" width="9.140625" style="41"/>
    <col min="8451" max="8451" width="4.7109375" style="41" bestFit="1" customWidth="1"/>
    <col min="8452" max="8452" width="9.7109375" style="41" bestFit="1" customWidth="1"/>
    <col min="8453" max="8453" width="10" style="41" bestFit="1" customWidth="1"/>
    <col min="8454" max="8454" width="8.85546875" style="41" bestFit="1" customWidth="1"/>
    <col min="8455" max="8455" width="22.85546875" style="41" customWidth="1"/>
    <col min="8456" max="8456" width="59.7109375" style="41" bestFit="1" customWidth="1"/>
    <col min="8457" max="8457" width="57.85546875" style="41" bestFit="1" customWidth="1"/>
    <col min="8458" max="8458" width="35.28515625" style="41" bestFit="1" customWidth="1"/>
    <col min="8459" max="8459" width="28.140625" style="41" bestFit="1" customWidth="1"/>
    <col min="8460" max="8460" width="33.140625" style="41" bestFit="1" customWidth="1"/>
    <col min="8461" max="8461" width="26" style="41" bestFit="1" customWidth="1"/>
    <col min="8462" max="8462" width="19.140625" style="41" bestFit="1" customWidth="1"/>
    <col min="8463" max="8463" width="10.42578125" style="41" customWidth="1"/>
    <col min="8464" max="8464" width="11.85546875" style="41" customWidth="1"/>
    <col min="8465" max="8465" width="14.7109375" style="41" customWidth="1"/>
    <col min="8466" max="8466" width="9" style="41" bestFit="1" customWidth="1"/>
    <col min="8467" max="8706" width="9.140625" style="41"/>
    <col min="8707" max="8707" width="4.7109375" style="41" bestFit="1" customWidth="1"/>
    <col min="8708" max="8708" width="9.7109375" style="41" bestFit="1" customWidth="1"/>
    <col min="8709" max="8709" width="10" style="41" bestFit="1" customWidth="1"/>
    <col min="8710" max="8710" width="8.85546875" style="41" bestFit="1" customWidth="1"/>
    <col min="8711" max="8711" width="22.85546875" style="41" customWidth="1"/>
    <col min="8712" max="8712" width="59.7109375" style="41" bestFit="1" customWidth="1"/>
    <col min="8713" max="8713" width="57.85546875" style="41" bestFit="1" customWidth="1"/>
    <col min="8714" max="8714" width="35.28515625" style="41" bestFit="1" customWidth="1"/>
    <col min="8715" max="8715" width="28.140625" style="41" bestFit="1" customWidth="1"/>
    <col min="8716" max="8716" width="33.140625" style="41" bestFit="1" customWidth="1"/>
    <col min="8717" max="8717" width="26" style="41" bestFit="1" customWidth="1"/>
    <col min="8718" max="8718" width="19.140625" style="41" bestFit="1" customWidth="1"/>
    <col min="8719" max="8719" width="10.42578125" style="41" customWidth="1"/>
    <col min="8720" max="8720" width="11.85546875" style="41" customWidth="1"/>
    <col min="8721" max="8721" width="14.7109375" style="41" customWidth="1"/>
    <col min="8722" max="8722" width="9" style="41" bestFit="1" customWidth="1"/>
    <col min="8723" max="8962" width="9.140625" style="41"/>
    <col min="8963" max="8963" width="4.7109375" style="41" bestFit="1" customWidth="1"/>
    <col min="8964" max="8964" width="9.7109375" style="41" bestFit="1" customWidth="1"/>
    <col min="8965" max="8965" width="10" style="41" bestFit="1" customWidth="1"/>
    <col min="8966" max="8966" width="8.85546875" style="41" bestFit="1" customWidth="1"/>
    <col min="8967" max="8967" width="22.85546875" style="41" customWidth="1"/>
    <col min="8968" max="8968" width="59.7109375" style="41" bestFit="1" customWidth="1"/>
    <col min="8969" max="8969" width="57.85546875" style="41" bestFit="1" customWidth="1"/>
    <col min="8970" max="8970" width="35.28515625" style="41" bestFit="1" customWidth="1"/>
    <col min="8971" max="8971" width="28.140625" style="41" bestFit="1" customWidth="1"/>
    <col min="8972" max="8972" width="33.140625" style="41" bestFit="1" customWidth="1"/>
    <col min="8973" max="8973" width="26" style="41" bestFit="1" customWidth="1"/>
    <col min="8974" max="8974" width="19.140625" style="41" bestFit="1" customWidth="1"/>
    <col min="8975" max="8975" width="10.42578125" style="41" customWidth="1"/>
    <col min="8976" max="8976" width="11.85546875" style="41" customWidth="1"/>
    <col min="8977" max="8977" width="14.7109375" style="41" customWidth="1"/>
    <col min="8978" max="8978" width="9" style="41" bestFit="1" customWidth="1"/>
    <col min="8979" max="9218" width="9.140625" style="41"/>
    <col min="9219" max="9219" width="4.7109375" style="41" bestFit="1" customWidth="1"/>
    <col min="9220" max="9220" width="9.7109375" style="41" bestFit="1" customWidth="1"/>
    <col min="9221" max="9221" width="10" style="41" bestFit="1" customWidth="1"/>
    <col min="9222" max="9222" width="8.85546875" style="41" bestFit="1" customWidth="1"/>
    <col min="9223" max="9223" width="22.85546875" style="41" customWidth="1"/>
    <col min="9224" max="9224" width="59.7109375" style="41" bestFit="1" customWidth="1"/>
    <col min="9225" max="9225" width="57.85546875" style="41" bestFit="1" customWidth="1"/>
    <col min="9226" max="9226" width="35.28515625" style="41" bestFit="1" customWidth="1"/>
    <col min="9227" max="9227" width="28.140625" style="41" bestFit="1" customWidth="1"/>
    <col min="9228" max="9228" width="33.140625" style="41" bestFit="1" customWidth="1"/>
    <col min="9229" max="9229" width="26" style="41" bestFit="1" customWidth="1"/>
    <col min="9230" max="9230" width="19.140625" style="41" bestFit="1" customWidth="1"/>
    <col min="9231" max="9231" width="10.42578125" style="41" customWidth="1"/>
    <col min="9232" max="9232" width="11.85546875" style="41" customWidth="1"/>
    <col min="9233" max="9233" width="14.7109375" style="41" customWidth="1"/>
    <col min="9234" max="9234" width="9" style="41" bestFit="1" customWidth="1"/>
    <col min="9235" max="9474" width="9.140625" style="41"/>
    <col min="9475" max="9475" width="4.7109375" style="41" bestFit="1" customWidth="1"/>
    <col min="9476" max="9476" width="9.7109375" style="41" bestFit="1" customWidth="1"/>
    <col min="9477" max="9477" width="10" style="41" bestFit="1" customWidth="1"/>
    <col min="9478" max="9478" width="8.85546875" style="41" bestFit="1" customWidth="1"/>
    <col min="9479" max="9479" width="22.85546875" style="41" customWidth="1"/>
    <col min="9480" max="9480" width="59.7109375" style="41" bestFit="1" customWidth="1"/>
    <col min="9481" max="9481" width="57.85546875" style="41" bestFit="1" customWidth="1"/>
    <col min="9482" max="9482" width="35.28515625" style="41" bestFit="1" customWidth="1"/>
    <col min="9483" max="9483" width="28.140625" style="41" bestFit="1" customWidth="1"/>
    <col min="9484" max="9484" width="33.140625" style="41" bestFit="1" customWidth="1"/>
    <col min="9485" max="9485" width="26" style="41" bestFit="1" customWidth="1"/>
    <col min="9486" max="9486" width="19.140625" style="41" bestFit="1" customWidth="1"/>
    <col min="9487" max="9487" width="10.42578125" style="41" customWidth="1"/>
    <col min="9488" max="9488" width="11.85546875" style="41" customWidth="1"/>
    <col min="9489" max="9489" width="14.7109375" style="41" customWidth="1"/>
    <col min="9490" max="9490" width="9" style="41" bestFit="1" customWidth="1"/>
    <col min="9491" max="9730" width="9.140625" style="41"/>
    <col min="9731" max="9731" width="4.7109375" style="41" bestFit="1" customWidth="1"/>
    <col min="9732" max="9732" width="9.7109375" style="41" bestFit="1" customWidth="1"/>
    <col min="9733" max="9733" width="10" style="41" bestFit="1" customWidth="1"/>
    <col min="9734" max="9734" width="8.85546875" style="41" bestFit="1" customWidth="1"/>
    <col min="9735" max="9735" width="22.85546875" style="41" customWidth="1"/>
    <col min="9736" max="9736" width="59.7109375" style="41" bestFit="1" customWidth="1"/>
    <col min="9737" max="9737" width="57.85546875" style="41" bestFit="1" customWidth="1"/>
    <col min="9738" max="9738" width="35.28515625" style="41" bestFit="1" customWidth="1"/>
    <col min="9739" max="9739" width="28.140625" style="41" bestFit="1" customWidth="1"/>
    <col min="9740" max="9740" width="33.140625" style="41" bestFit="1" customWidth="1"/>
    <col min="9741" max="9741" width="26" style="41" bestFit="1" customWidth="1"/>
    <col min="9742" max="9742" width="19.140625" style="41" bestFit="1" customWidth="1"/>
    <col min="9743" max="9743" width="10.42578125" style="41" customWidth="1"/>
    <col min="9744" max="9744" width="11.85546875" style="41" customWidth="1"/>
    <col min="9745" max="9745" width="14.7109375" style="41" customWidth="1"/>
    <col min="9746" max="9746" width="9" style="41" bestFit="1" customWidth="1"/>
    <col min="9747" max="9986" width="9.140625" style="41"/>
    <col min="9987" max="9987" width="4.7109375" style="41" bestFit="1" customWidth="1"/>
    <col min="9988" max="9988" width="9.7109375" style="41" bestFit="1" customWidth="1"/>
    <col min="9989" max="9989" width="10" style="41" bestFit="1" customWidth="1"/>
    <col min="9990" max="9990" width="8.85546875" style="41" bestFit="1" customWidth="1"/>
    <col min="9991" max="9991" width="22.85546875" style="41" customWidth="1"/>
    <col min="9992" max="9992" width="59.7109375" style="41" bestFit="1" customWidth="1"/>
    <col min="9993" max="9993" width="57.85546875" style="41" bestFit="1" customWidth="1"/>
    <col min="9994" max="9994" width="35.28515625" style="41" bestFit="1" customWidth="1"/>
    <col min="9995" max="9995" width="28.140625" style="41" bestFit="1" customWidth="1"/>
    <col min="9996" max="9996" width="33.140625" style="41" bestFit="1" customWidth="1"/>
    <col min="9997" max="9997" width="26" style="41" bestFit="1" customWidth="1"/>
    <col min="9998" max="9998" width="19.140625" style="41" bestFit="1" customWidth="1"/>
    <col min="9999" max="9999" width="10.42578125" style="41" customWidth="1"/>
    <col min="10000" max="10000" width="11.85546875" style="41" customWidth="1"/>
    <col min="10001" max="10001" width="14.7109375" style="41" customWidth="1"/>
    <col min="10002" max="10002" width="9" style="41" bestFit="1" customWidth="1"/>
    <col min="10003" max="10242" width="9.140625" style="41"/>
    <col min="10243" max="10243" width="4.7109375" style="41" bestFit="1" customWidth="1"/>
    <col min="10244" max="10244" width="9.7109375" style="41" bestFit="1" customWidth="1"/>
    <col min="10245" max="10245" width="10" style="41" bestFit="1" customWidth="1"/>
    <col min="10246" max="10246" width="8.85546875" style="41" bestFit="1" customWidth="1"/>
    <col min="10247" max="10247" width="22.85546875" style="41" customWidth="1"/>
    <col min="10248" max="10248" width="59.7109375" style="41" bestFit="1" customWidth="1"/>
    <col min="10249" max="10249" width="57.85546875" style="41" bestFit="1" customWidth="1"/>
    <col min="10250" max="10250" width="35.28515625" style="41" bestFit="1" customWidth="1"/>
    <col min="10251" max="10251" width="28.140625" style="41" bestFit="1" customWidth="1"/>
    <col min="10252" max="10252" width="33.140625" style="41" bestFit="1" customWidth="1"/>
    <col min="10253" max="10253" width="26" style="41" bestFit="1" customWidth="1"/>
    <col min="10254" max="10254" width="19.140625" style="41" bestFit="1" customWidth="1"/>
    <col min="10255" max="10255" width="10.42578125" style="41" customWidth="1"/>
    <col min="10256" max="10256" width="11.85546875" style="41" customWidth="1"/>
    <col min="10257" max="10257" width="14.7109375" style="41" customWidth="1"/>
    <col min="10258" max="10258" width="9" style="41" bestFit="1" customWidth="1"/>
    <col min="10259" max="10498" width="9.140625" style="41"/>
    <col min="10499" max="10499" width="4.7109375" style="41" bestFit="1" customWidth="1"/>
    <col min="10500" max="10500" width="9.7109375" style="41" bestFit="1" customWidth="1"/>
    <col min="10501" max="10501" width="10" style="41" bestFit="1" customWidth="1"/>
    <col min="10502" max="10502" width="8.85546875" style="41" bestFit="1" customWidth="1"/>
    <col min="10503" max="10503" width="22.85546875" style="41" customWidth="1"/>
    <col min="10504" max="10504" width="59.7109375" style="41" bestFit="1" customWidth="1"/>
    <col min="10505" max="10505" width="57.85546875" style="41" bestFit="1" customWidth="1"/>
    <col min="10506" max="10506" width="35.28515625" style="41" bestFit="1" customWidth="1"/>
    <col min="10507" max="10507" width="28.140625" style="41" bestFit="1" customWidth="1"/>
    <col min="10508" max="10508" width="33.140625" style="41" bestFit="1" customWidth="1"/>
    <col min="10509" max="10509" width="26" style="41" bestFit="1" customWidth="1"/>
    <col min="10510" max="10510" width="19.140625" style="41" bestFit="1" customWidth="1"/>
    <col min="10511" max="10511" width="10.42578125" style="41" customWidth="1"/>
    <col min="10512" max="10512" width="11.85546875" style="41" customWidth="1"/>
    <col min="10513" max="10513" width="14.7109375" style="41" customWidth="1"/>
    <col min="10514" max="10514" width="9" style="41" bestFit="1" customWidth="1"/>
    <col min="10515" max="10754" width="9.140625" style="41"/>
    <col min="10755" max="10755" width="4.7109375" style="41" bestFit="1" customWidth="1"/>
    <col min="10756" max="10756" width="9.7109375" style="41" bestFit="1" customWidth="1"/>
    <col min="10757" max="10757" width="10" style="41" bestFit="1" customWidth="1"/>
    <col min="10758" max="10758" width="8.85546875" style="41" bestFit="1" customWidth="1"/>
    <col min="10759" max="10759" width="22.85546875" style="41" customWidth="1"/>
    <col min="10760" max="10760" width="59.7109375" style="41" bestFit="1" customWidth="1"/>
    <col min="10761" max="10761" width="57.85546875" style="41" bestFit="1" customWidth="1"/>
    <col min="10762" max="10762" width="35.28515625" style="41" bestFit="1" customWidth="1"/>
    <col min="10763" max="10763" width="28.140625" style="41" bestFit="1" customWidth="1"/>
    <col min="10764" max="10764" width="33.140625" style="41" bestFit="1" customWidth="1"/>
    <col min="10765" max="10765" width="26" style="41" bestFit="1" customWidth="1"/>
    <col min="10766" max="10766" width="19.140625" style="41" bestFit="1" customWidth="1"/>
    <col min="10767" max="10767" width="10.42578125" style="41" customWidth="1"/>
    <col min="10768" max="10768" width="11.85546875" style="41" customWidth="1"/>
    <col min="10769" max="10769" width="14.7109375" style="41" customWidth="1"/>
    <col min="10770" max="10770" width="9" style="41" bestFit="1" customWidth="1"/>
    <col min="10771" max="11010" width="9.140625" style="41"/>
    <col min="11011" max="11011" width="4.7109375" style="41" bestFit="1" customWidth="1"/>
    <col min="11012" max="11012" width="9.7109375" style="41" bestFit="1" customWidth="1"/>
    <col min="11013" max="11013" width="10" style="41" bestFit="1" customWidth="1"/>
    <col min="11014" max="11014" width="8.85546875" style="41" bestFit="1" customWidth="1"/>
    <col min="11015" max="11015" width="22.85546875" style="41" customWidth="1"/>
    <col min="11016" max="11016" width="59.7109375" style="41" bestFit="1" customWidth="1"/>
    <col min="11017" max="11017" width="57.85546875" style="41" bestFit="1" customWidth="1"/>
    <col min="11018" max="11018" width="35.28515625" style="41" bestFit="1" customWidth="1"/>
    <col min="11019" max="11019" width="28.140625" style="41" bestFit="1" customWidth="1"/>
    <col min="11020" max="11020" width="33.140625" style="41" bestFit="1" customWidth="1"/>
    <col min="11021" max="11021" width="26" style="41" bestFit="1" customWidth="1"/>
    <col min="11022" max="11022" width="19.140625" style="41" bestFit="1" customWidth="1"/>
    <col min="11023" max="11023" width="10.42578125" style="41" customWidth="1"/>
    <col min="11024" max="11024" width="11.85546875" style="41" customWidth="1"/>
    <col min="11025" max="11025" width="14.7109375" style="41" customWidth="1"/>
    <col min="11026" max="11026" width="9" style="41" bestFit="1" customWidth="1"/>
    <col min="11027" max="11266" width="9.140625" style="41"/>
    <col min="11267" max="11267" width="4.7109375" style="41" bestFit="1" customWidth="1"/>
    <col min="11268" max="11268" width="9.7109375" style="41" bestFit="1" customWidth="1"/>
    <col min="11269" max="11269" width="10" style="41" bestFit="1" customWidth="1"/>
    <col min="11270" max="11270" width="8.85546875" style="41" bestFit="1" customWidth="1"/>
    <col min="11271" max="11271" width="22.85546875" style="41" customWidth="1"/>
    <col min="11272" max="11272" width="59.7109375" style="41" bestFit="1" customWidth="1"/>
    <col min="11273" max="11273" width="57.85546875" style="41" bestFit="1" customWidth="1"/>
    <col min="11274" max="11274" width="35.28515625" style="41" bestFit="1" customWidth="1"/>
    <col min="11275" max="11275" width="28.140625" style="41" bestFit="1" customWidth="1"/>
    <col min="11276" max="11276" width="33.140625" style="41" bestFit="1" customWidth="1"/>
    <col min="11277" max="11277" width="26" style="41" bestFit="1" customWidth="1"/>
    <col min="11278" max="11278" width="19.140625" style="41" bestFit="1" customWidth="1"/>
    <col min="11279" max="11279" width="10.42578125" style="41" customWidth="1"/>
    <col min="11280" max="11280" width="11.85546875" style="41" customWidth="1"/>
    <col min="11281" max="11281" width="14.7109375" style="41" customWidth="1"/>
    <col min="11282" max="11282" width="9" style="41" bestFit="1" customWidth="1"/>
    <col min="11283" max="11522" width="9.140625" style="41"/>
    <col min="11523" max="11523" width="4.7109375" style="41" bestFit="1" customWidth="1"/>
    <col min="11524" max="11524" width="9.7109375" style="41" bestFit="1" customWidth="1"/>
    <col min="11525" max="11525" width="10" style="41" bestFit="1" customWidth="1"/>
    <col min="11526" max="11526" width="8.85546875" style="41" bestFit="1" customWidth="1"/>
    <col min="11527" max="11527" width="22.85546875" style="41" customWidth="1"/>
    <col min="11528" max="11528" width="59.7109375" style="41" bestFit="1" customWidth="1"/>
    <col min="11529" max="11529" width="57.85546875" style="41" bestFit="1" customWidth="1"/>
    <col min="11530" max="11530" width="35.28515625" style="41" bestFit="1" customWidth="1"/>
    <col min="11531" max="11531" width="28.140625" style="41" bestFit="1" customWidth="1"/>
    <col min="11532" max="11532" width="33.140625" style="41" bestFit="1" customWidth="1"/>
    <col min="11533" max="11533" width="26" style="41" bestFit="1" customWidth="1"/>
    <col min="11534" max="11534" width="19.140625" style="41" bestFit="1" customWidth="1"/>
    <col min="11535" max="11535" width="10.42578125" style="41" customWidth="1"/>
    <col min="11536" max="11536" width="11.85546875" style="41" customWidth="1"/>
    <col min="11537" max="11537" width="14.7109375" style="41" customWidth="1"/>
    <col min="11538" max="11538" width="9" style="41" bestFit="1" customWidth="1"/>
    <col min="11539" max="11778" width="9.140625" style="41"/>
    <col min="11779" max="11779" width="4.7109375" style="41" bestFit="1" customWidth="1"/>
    <col min="11780" max="11780" width="9.7109375" style="41" bestFit="1" customWidth="1"/>
    <col min="11781" max="11781" width="10" style="41" bestFit="1" customWidth="1"/>
    <col min="11782" max="11782" width="8.85546875" style="41" bestFit="1" customWidth="1"/>
    <col min="11783" max="11783" width="22.85546875" style="41" customWidth="1"/>
    <col min="11784" max="11784" width="59.7109375" style="41" bestFit="1" customWidth="1"/>
    <col min="11785" max="11785" width="57.85546875" style="41" bestFit="1" customWidth="1"/>
    <col min="11786" max="11786" width="35.28515625" style="41" bestFit="1" customWidth="1"/>
    <col min="11787" max="11787" width="28.140625" style="41" bestFit="1" customWidth="1"/>
    <col min="11788" max="11788" width="33.140625" style="41" bestFit="1" customWidth="1"/>
    <col min="11789" max="11789" width="26" style="41" bestFit="1" customWidth="1"/>
    <col min="11790" max="11790" width="19.140625" style="41" bestFit="1" customWidth="1"/>
    <col min="11791" max="11791" width="10.42578125" style="41" customWidth="1"/>
    <col min="11792" max="11792" width="11.85546875" style="41" customWidth="1"/>
    <col min="11793" max="11793" width="14.7109375" style="41" customWidth="1"/>
    <col min="11794" max="11794" width="9" style="41" bestFit="1" customWidth="1"/>
    <col min="11795" max="12034" width="9.140625" style="41"/>
    <col min="12035" max="12035" width="4.7109375" style="41" bestFit="1" customWidth="1"/>
    <col min="12036" max="12036" width="9.7109375" style="41" bestFit="1" customWidth="1"/>
    <col min="12037" max="12037" width="10" style="41" bestFit="1" customWidth="1"/>
    <col min="12038" max="12038" width="8.85546875" style="41" bestFit="1" customWidth="1"/>
    <col min="12039" max="12039" width="22.85546875" style="41" customWidth="1"/>
    <col min="12040" max="12040" width="59.7109375" style="41" bestFit="1" customWidth="1"/>
    <col min="12041" max="12041" width="57.85546875" style="41" bestFit="1" customWidth="1"/>
    <col min="12042" max="12042" width="35.28515625" style="41" bestFit="1" customWidth="1"/>
    <col min="12043" max="12043" width="28.140625" style="41" bestFit="1" customWidth="1"/>
    <col min="12044" max="12044" width="33.140625" style="41" bestFit="1" customWidth="1"/>
    <col min="12045" max="12045" width="26" style="41" bestFit="1" customWidth="1"/>
    <col min="12046" max="12046" width="19.140625" style="41" bestFit="1" customWidth="1"/>
    <col min="12047" max="12047" width="10.42578125" style="41" customWidth="1"/>
    <col min="12048" max="12048" width="11.85546875" style="41" customWidth="1"/>
    <col min="12049" max="12049" width="14.7109375" style="41" customWidth="1"/>
    <col min="12050" max="12050" width="9" style="41" bestFit="1" customWidth="1"/>
    <col min="12051" max="12290" width="9.140625" style="41"/>
    <col min="12291" max="12291" width="4.7109375" style="41" bestFit="1" customWidth="1"/>
    <col min="12292" max="12292" width="9.7109375" style="41" bestFit="1" customWidth="1"/>
    <col min="12293" max="12293" width="10" style="41" bestFit="1" customWidth="1"/>
    <col min="12294" max="12294" width="8.85546875" style="41" bestFit="1" customWidth="1"/>
    <col min="12295" max="12295" width="22.85546875" style="41" customWidth="1"/>
    <col min="12296" max="12296" width="59.7109375" style="41" bestFit="1" customWidth="1"/>
    <col min="12297" max="12297" width="57.85546875" style="41" bestFit="1" customWidth="1"/>
    <col min="12298" max="12298" width="35.28515625" style="41" bestFit="1" customWidth="1"/>
    <col min="12299" max="12299" width="28.140625" style="41" bestFit="1" customWidth="1"/>
    <col min="12300" max="12300" width="33.140625" style="41" bestFit="1" customWidth="1"/>
    <col min="12301" max="12301" width="26" style="41" bestFit="1" customWidth="1"/>
    <col min="12302" max="12302" width="19.140625" style="41" bestFit="1" customWidth="1"/>
    <col min="12303" max="12303" width="10.42578125" style="41" customWidth="1"/>
    <col min="12304" max="12304" width="11.85546875" style="41" customWidth="1"/>
    <col min="12305" max="12305" width="14.7109375" style="41" customWidth="1"/>
    <col min="12306" max="12306" width="9" style="41" bestFit="1" customWidth="1"/>
    <col min="12307" max="12546" width="9.140625" style="41"/>
    <col min="12547" max="12547" width="4.7109375" style="41" bestFit="1" customWidth="1"/>
    <col min="12548" max="12548" width="9.7109375" style="41" bestFit="1" customWidth="1"/>
    <col min="12549" max="12549" width="10" style="41" bestFit="1" customWidth="1"/>
    <col min="12550" max="12550" width="8.85546875" style="41" bestFit="1" customWidth="1"/>
    <col min="12551" max="12551" width="22.85546875" style="41" customWidth="1"/>
    <col min="12552" max="12552" width="59.7109375" style="41" bestFit="1" customWidth="1"/>
    <col min="12553" max="12553" width="57.85546875" style="41" bestFit="1" customWidth="1"/>
    <col min="12554" max="12554" width="35.28515625" style="41" bestFit="1" customWidth="1"/>
    <col min="12555" max="12555" width="28.140625" style="41" bestFit="1" customWidth="1"/>
    <col min="12556" max="12556" width="33.140625" style="41" bestFit="1" customWidth="1"/>
    <col min="12557" max="12557" width="26" style="41" bestFit="1" customWidth="1"/>
    <col min="12558" max="12558" width="19.140625" style="41" bestFit="1" customWidth="1"/>
    <col min="12559" max="12559" width="10.42578125" style="41" customWidth="1"/>
    <col min="12560" max="12560" width="11.85546875" style="41" customWidth="1"/>
    <col min="12561" max="12561" width="14.7109375" style="41" customWidth="1"/>
    <col min="12562" max="12562" width="9" style="41" bestFit="1" customWidth="1"/>
    <col min="12563" max="12802" width="9.140625" style="41"/>
    <col min="12803" max="12803" width="4.7109375" style="41" bestFit="1" customWidth="1"/>
    <col min="12804" max="12804" width="9.7109375" style="41" bestFit="1" customWidth="1"/>
    <col min="12805" max="12805" width="10" style="41" bestFit="1" customWidth="1"/>
    <col min="12806" max="12806" width="8.85546875" style="41" bestFit="1" customWidth="1"/>
    <col min="12807" max="12807" width="22.85546875" style="41" customWidth="1"/>
    <col min="12808" max="12808" width="59.7109375" style="41" bestFit="1" customWidth="1"/>
    <col min="12809" max="12809" width="57.85546875" style="41" bestFit="1" customWidth="1"/>
    <col min="12810" max="12810" width="35.28515625" style="41" bestFit="1" customWidth="1"/>
    <col min="12811" max="12811" width="28.140625" style="41" bestFit="1" customWidth="1"/>
    <col min="12812" max="12812" width="33.140625" style="41" bestFit="1" customWidth="1"/>
    <col min="12813" max="12813" width="26" style="41" bestFit="1" customWidth="1"/>
    <col min="12814" max="12814" width="19.140625" style="41" bestFit="1" customWidth="1"/>
    <col min="12815" max="12815" width="10.42578125" style="41" customWidth="1"/>
    <col min="12816" max="12816" width="11.85546875" style="41" customWidth="1"/>
    <col min="12817" max="12817" width="14.7109375" style="41" customWidth="1"/>
    <col min="12818" max="12818" width="9" style="41" bestFit="1" customWidth="1"/>
    <col min="12819" max="13058" width="9.140625" style="41"/>
    <col min="13059" max="13059" width="4.7109375" style="41" bestFit="1" customWidth="1"/>
    <col min="13060" max="13060" width="9.7109375" style="41" bestFit="1" customWidth="1"/>
    <col min="13061" max="13061" width="10" style="41" bestFit="1" customWidth="1"/>
    <col min="13062" max="13062" width="8.85546875" style="41" bestFit="1" customWidth="1"/>
    <col min="13063" max="13063" width="22.85546875" style="41" customWidth="1"/>
    <col min="13064" max="13064" width="59.7109375" style="41" bestFit="1" customWidth="1"/>
    <col min="13065" max="13065" width="57.85546875" style="41" bestFit="1" customWidth="1"/>
    <col min="13066" max="13066" width="35.28515625" style="41" bestFit="1" customWidth="1"/>
    <col min="13067" max="13067" width="28.140625" style="41" bestFit="1" customWidth="1"/>
    <col min="13068" max="13068" width="33.140625" style="41" bestFit="1" customWidth="1"/>
    <col min="13069" max="13069" width="26" style="41" bestFit="1" customWidth="1"/>
    <col min="13070" max="13070" width="19.140625" style="41" bestFit="1" customWidth="1"/>
    <col min="13071" max="13071" width="10.42578125" style="41" customWidth="1"/>
    <col min="13072" max="13072" width="11.85546875" style="41" customWidth="1"/>
    <col min="13073" max="13073" width="14.7109375" style="41" customWidth="1"/>
    <col min="13074" max="13074" width="9" style="41" bestFit="1" customWidth="1"/>
    <col min="13075" max="13314" width="9.140625" style="41"/>
    <col min="13315" max="13315" width="4.7109375" style="41" bestFit="1" customWidth="1"/>
    <col min="13316" max="13316" width="9.7109375" style="41" bestFit="1" customWidth="1"/>
    <col min="13317" max="13317" width="10" style="41" bestFit="1" customWidth="1"/>
    <col min="13318" max="13318" width="8.85546875" style="41" bestFit="1" customWidth="1"/>
    <col min="13319" max="13319" width="22.85546875" style="41" customWidth="1"/>
    <col min="13320" max="13320" width="59.7109375" style="41" bestFit="1" customWidth="1"/>
    <col min="13321" max="13321" width="57.85546875" style="41" bestFit="1" customWidth="1"/>
    <col min="13322" max="13322" width="35.28515625" style="41" bestFit="1" customWidth="1"/>
    <col min="13323" max="13323" width="28.140625" style="41" bestFit="1" customWidth="1"/>
    <col min="13324" max="13324" width="33.140625" style="41" bestFit="1" customWidth="1"/>
    <col min="13325" max="13325" width="26" style="41" bestFit="1" customWidth="1"/>
    <col min="13326" max="13326" width="19.140625" style="41" bestFit="1" customWidth="1"/>
    <col min="13327" max="13327" width="10.42578125" style="41" customWidth="1"/>
    <col min="13328" max="13328" width="11.85546875" style="41" customWidth="1"/>
    <col min="13329" max="13329" width="14.7109375" style="41" customWidth="1"/>
    <col min="13330" max="13330" width="9" style="41" bestFit="1" customWidth="1"/>
    <col min="13331" max="13570" width="9.140625" style="41"/>
    <col min="13571" max="13571" width="4.7109375" style="41" bestFit="1" customWidth="1"/>
    <col min="13572" max="13572" width="9.7109375" style="41" bestFit="1" customWidth="1"/>
    <col min="13573" max="13573" width="10" style="41" bestFit="1" customWidth="1"/>
    <col min="13574" max="13574" width="8.85546875" style="41" bestFit="1" customWidth="1"/>
    <col min="13575" max="13575" width="22.85546875" style="41" customWidth="1"/>
    <col min="13576" max="13576" width="59.7109375" style="41" bestFit="1" customWidth="1"/>
    <col min="13577" max="13577" width="57.85546875" style="41" bestFit="1" customWidth="1"/>
    <col min="13578" max="13578" width="35.28515625" style="41" bestFit="1" customWidth="1"/>
    <col min="13579" max="13579" width="28.140625" style="41" bestFit="1" customWidth="1"/>
    <col min="13580" max="13580" width="33.140625" style="41" bestFit="1" customWidth="1"/>
    <col min="13581" max="13581" width="26" style="41" bestFit="1" customWidth="1"/>
    <col min="13582" max="13582" width="19.140625" style="41" bestFit="1" customWidth="1"/>
    <col min="13583" max="13583" width="10.42578125" style="41" customWidth="1"/>
    <col min="13584" max="13584" width="11.85546875" style="41" customWidth="1"/>
    <col min="13585" max="13585" width="14.7109375" style="41" customWidth="1"/>
    <col min="13586" max="13586" width="9" style="41" bestFit="1" customWidth="1"/>
    <col min="13587" max="13826" width="9.140625" style="41"/>
    <col min="13827" max="13827" width="4.7109375" style="41" bestFit="1" customWidth="1"/>
    <col min="13828" max="13828" width="9.7109375" style="41" bestFit="1" customWidth="1"/>
    <col min="13829" max="13829" width="10" style="41" bestFit="1" customWidth="1"/>
    <col min="13830" max="13830" width="8.85546875" style="41" bestFit="1" customWidth="1"/>
    <col min="13831" max="13831" width="22.85546875" style="41" customWidth="1"/>
    <col min="13832" max="13832" width="59.7109375" style="41" bestFit="1" customWidth="1"/>
    <col min="13833" max="13833" width="57.85546875" style="41" bestFit="1" customWidth="1"/>
    <col min="13834" max="13834" width="35.28515625" style="41" bestFit="1" customWidth="1"/>
    <col min="13835" max="13835" width="28.140625" style="41" bestFit="1" customWidth="1"/>
    <col min="13836" max="13836" width="33.140625" style="41" bestFit="1" customWidth="1"/>
    <col min="13837" max="13837" width="26" style="41" bestFit="1" customWidth="1"/>
    <col min="13838" max="13838" width="19.140625" style="41" bestFit="1" customWidth="1"/>
    <col min="13839" max="13839" width="10.42578125" style="41" customWidth="1"/>
    <col min="13840" max="13840" width="11.85546875" style="41" customWidth="1"/>
    <col min="13841" max="13841" width="14.7109375" style="41" customWidth="1"/>
    <col min="13842" max="13842" width="9" style="41" bestFit="1" customWidth="1"/>
    <col min="13843" max="14082" width="9.140625" style="41"/>
    <col min="14083" max="14083" width="4.7109375" style="41" bestFit="1" customWidth="1"/>
    <col min="14084" max="14084" width="9.7109375" style="41" bestFit="1" customWidth="1"/>
    <col min="14085" max="14085" width="10" style="41" bestFit="1" customWidth="1"/>
    <col min="14086" max="14086" width="8.85546875" style="41" bestFit="1" customWidth="1"/>
    <col min="14087" max="14087" width="22.85546875" style="41" customWidth="1"/>
    <col min="14088" max="14088" width="59.7109375" style="41" bestFit="1" customWidth="1"/>
    <col min="14089" max="14089" width="57.85546875" style="41" bestFit="1" customWidth="1"/>
    <col min="14090" max="14090" width="35.28515625" style="41" bestFit="1" customWidth="1"/>
    <col min="14091" max="14091" width="28.140625" style="41" bestFit="1" customWidth="1"/>
    <col min="14092" max="14092" width="33.140625" style="41" bestFit="1" customWidth="1"/>
    <col min="14093" max="14093" width="26" style="41" bestFit="1" customWidth="1"/>
    <col min="14094" max="14094" width="19.140625" style="41" bestFit="1" customWidth="1"/>
    <col min="14095" max="14095" width="10.42578125" style="41" customWidth="1"/>
    <col min="14096" max="14096" width="11.85546875" style="41" customWidth="1"/>
    <col min="14097" max="14097" width="14.7109375" style="41" customWidth="1"/>
    <col min="14098" max="14098" width="9" style="41" bestFit="1" customWidth="1"/>
    <col min="14099" max="14338" width="9.140625" style="41"/>
    <col min="14339" max="14339" width="4.7109375" style="41" bestFit="1" customWidth="1"/>
    <col min="14340" max="14340" width="9.7109375" style="41" bestFit="1" customWidth="1"/>
    <col min="14341" max="14341" width="10" style="41" bestFit="1" customWidth="1"/>
    <col min="14342" max="14342" width="8.85546875" style="41" bestFit="1" customWidth="1"/>
    <col min="14343" max="14343" width="22.85546875" style="41" customWidth="1"/>
    <col min="14344" max="14344" width="59.7109375" style="41" bestFit="1" customWidth="1"/>
    <col min="14345" max="14345" width="57.85546875" style="41" bestFit="1" customWidth="1"/>
    <col min="14346" max="14346" width="35.28515625" style="41" bestFit="1" customWidth="1"/>
    <col min="14347" max="14347" width="28.140625" style="41" bestFit="1" customWidth="1"/>
    <col min="14348" max="14348" width="33.140625" style="41" bestFit="1" customWidth="1"/>
    <col min="14349" max="14349" width="26" style="41" bestFit="1" customWidth="1"/>
    <col min="14350" max="14350" width="19.140625" style="41" bestFit="1" customWidth="1"/>
    <col min="14351" max="14351" width="10.42578125" style="41" customWidth="1"/>
    <col min="14352" max="14352" width="11.85546875" style="41" customWidth="1"/>
    <col min="14353" max="14353" width="14.7109375" style="41" customWidth="1"/>
    <col min="14354" max="14354" width="9" style="41" bestFit="1" customWidth="1"/>
    <col min="14355" max="14594" width="9.140625" style="41"/>
    <col min="14595" max="14595" width="4.7109375" style="41" bestFit="1" customWidth="1"/>
    <col min="14596" max="14596" width="9.7109375" style="41" bestFit="1" customWidth="1"/>
    <col min="14597" max="14597" width="10" style="41" bestFit="1" customWidth="1"/>
    <col min="14598" max="14598" width="8.85546875" style="41" bestFit="1" customWidth="1"/>
    <col min="14599" max="14599" width="22.85546875" style="41" customWidth="1"/>
    <col min="14600" max="14600" width="59.7109375" style="41" bestFit="1" customWidth="1"/>
    <col min="14601" max="14601" width="57.85546875" style="41" bestFit="1" customWidth="1"/>
    <col min="14602" max="14602" width="35.28515625" style="41" bestFit="1" customWidth="1"/>
    <col min="14603" max="14603" width="28.140625" style="41" bestFit="1" customWidth="1"/>
    <col min="14604" max="14604" width="33.140625" style="41" bestFit="1" customWidth="1"/>
    <col min="14605" max="14605" width="26" style="41" bestFit="1" customWidth="1"/>
    <col min="14606" max="14606" width="19.140625" style="41" bestFit="1" customWidth="1"/>
    <col min="14607" max="14607" width="10.42578125" style="41" customWidth="1"/>
    <col min="14608" max="14608" width="11.85546875" style="41" customWidth="1"/>
    <col min="14609" max="14609" width="14.7109375" style="41" customWidth="1"/>
    <col min="14610" max="14610" width="9" style="41" bestFit="1" customWidth="1"/>
    <col min="14611" max="14850" width="9.140625" style="41"/>
    <col min="14851" max="14851" width="4.7109375" style="41" bestFit="1" customWidth="1"/>
    <col min="14852" max="14852" width="9.7109375" style="41" bestFit="1" customWidth="1"/>
    <col min="14853" max="14853" width="10" style="41" bestFit="1" customWidth="1"/>
    <col min="14854" max="14854" width="8.85546875" style="41" bestFit="1" customWidth="1"/>
    <col min="14855" max="14855" width="22.85546875" style="41" customWidth="1"/>
    <col min="14856" max="14856" width="59.7109375" style="41" bestFit="1" customWidth="1"/>
    <col min="14857" max="14857" width="57.85546875" style="41" bestFit="1" customWidth="1"/>
    <col min="14858" max="14858" width="35.28515625" style="41" bestFit="1" customWidth="1"/>
    <col min="14859" max="14859" width="28.140625" style="41" bestFit="1" customWidth="1"/>
    <col min="14860" max="14860" width="33.140625" style="41" bestFit="1" customWidth="1"/>
    <col min="14861" max="14861" width="26" style="41" bestFit="1" customWidth="1"/>
    <col min="14862" max="14862" width="19.140625" style="41" bestFit="1" customWidth="1"/>
    <col min="14863" max="14863" width="10.42578125" style="41" customWidth="1"/>
    <col min="14864" max="14864" width="11.85546875" style="41" customWidth="1"/>
    <col min="14865" max="14865" width="14.7109375" style="41" customWidth="1"/>
    <col min="14866" max="14866" width="9" style="41" bestFit="1" customWidth="1"/>
    <col min="14867" max="15106" width="9.140625" style="41"/>
    <col min="15107" max="15107" width="4.7109375" style="41" bestFit="1" customWidth="1"/>
    <col min="15108" max="15108" width="9.7109375" style="41" bestFit="1" customWidth="1"/>
    <col min="15109" max="15109" width="10" style="41" bestFit="1" customWidth="1"/>
    <col min="15110" max="15110" width="8.85546875" style="41" bestFit="1" customWidth="1"/>
    <col min="15111" max="15111" width="22.85546875" style="41" customWidth="1"/>
    <col min="15112" max="15112" width="59.7109375" style="41" bestFit="1" customWidth="1"/>
    <col min="15113" max="15113" width="57.85546875" style="41" bestFit="1" customWidth="1"/>
    <col min="15114" max="15114" width="35.28515625" style="41" bestFit="1" customWidth="1"/>
    <col min="15115" max="15115" width="28.140625" style="41" bestFit="1" customWidth="1"/>
    <col min="15116" max="15116" width="33.140625" style="41" bestFit="1" customWidth="1"/>
    <col min="15117" max="15117" width="26" style="41" bestFit="1" customWidth="1"/>
    <col min="15118" max="15118" width="19.140625" style="41" bestFit="1" customWidth="1"/>
    <col min="15119" max="15119" width="10.42578125" style="41" customWidth="1"/>
    <col min="15120" max="15120" width="11.85546875" style="41" customWidth="1"/>
    <col min="15121" max="15121" width="14.7109375" style="41" customWidth="1"/>
    <col min="15122" max="15122" width="9" style="41" bestFit="1" customWidth="1"/>
    <col min="15123" max="15362" width="9.140625" style="41"/>
    <col min="15363" max="15363" width="4.7109375" style="41" bestFit="1" customWidth="1"/>
    <col min="15364" max="15364" width="9.7109375" style="41" bestFit="1" customWidth="1"/>
    <col min="15365" max="15365" width="10" style="41" bestFit="1" customWidth="1"/>
    <col min="15366" max="15366" width="8.85546875" style="41" bestFit="1" customWidth="1"/>
    <col min="15367" max="15367" width="22.85546875" style="41" customWidth="1"/>
    <col min="15368" max="15368" width="59.7109375" style="41" bestFit="1" customWidth="1"/>
    <col min="15369" max="15369" width="57.85546875" style="41" bestFit="1" customWidth="1"/>
    <col min="15370" max="15370" width="35.28515625" style="41" bestFit="1" customWidth="1"/>
    <col min="15371" max="15371" width="28.140625" style="41" bestFit="1" customWidth="1"/>
    <col min="15372" max="15372" width="33.140625" style="41" bestFit="1" customWidth="1"/>
    <col min="15373" max="15373" width="26" style="41" bestFit="1" customWidth="1"/>
    <col min="15374" max="15374" width="19.140625" style="41" bestFit="1" customWidth="1"/>
    <col min="15375" max="15375" width="10.42578125" style="41" customWidth="1"/>
    <col min="15376" max="15376" width="11.85546875" style="41" customWidth="1"/>
    <col min="15377" max="15377" width="14.7109375" style="41" customWidth="1"/>
    <col min="15378" max="15378" width="9" style="41" bestFit="1" customWidth="1"/>
    <col min="15379" max="15618" width="9.140625" style="41"/>
    <col min="15619" max="15619" width="4.7109375" style="41" bestFit="1" customWidth="1"/>
    <col min="15620" max="15620" width="9.7109375" style="41" bestFit="1" customWidth="1"/>
    <col min="15621" max="15621" width="10" style="41" bestFit="1" customWidth="1"/>
    <col min="15622" max="15622" width="8.85546875" style="41" bestFit="1" customWidth="1"/>
    <col min="15623" max="15623" width="22.85546875" style="41" customWidth="1"/>
    <col min="15624" max="15624" width="59.7109375" style="41" bestFit="1" customWidth="1"/>
    <col min="15625" max="15625" width="57.85546875" style="41" bestFit="1" customWidth="1"/>
    <col min="15626" max="15626" width="35.28515625" style="41" bestFit="1" customWidth="1"/>
    <col min="15627" max="15627" width="28.140625" style="41" bestFit="1" customWidth="1"/>
    <col min="15628" max="15628" width="33.140625" style="41" bestFit="1" customWidth="1"/>
    <col min="15629" max="15629" width="26" style="41" bestFit="1" customWidth="1"/>
    <col min="15630" max="15630" width="19.140625" style="41" bestFit="1" customWidth="1"/>
    <col min="15631" max="15631" width="10.42578125" style="41" customWidth="1"/>
    <col min="15632" max="15632" width="11.85546875" style="41" customWidth="1"/>
    <col min="15633" max="15633" width="14.7109375" style="41" customWidth="1"/>
    <col min="15634" max="15634" width="9" style="41" bestFit="1" customWidth="1"/>
    <col min="15635" max="15874" width="9.140625" style="41"/>
    <col min="15875" max="15875" width="4.7109375" style="41" bestFit="1" customWidth="1"/>
    <col min="15876" max="15876" width="9.7109375" style="41" bestFit="1" customWidth="1"/>
    <col min="15877" max="15877" width="10" style="41" bestFit="1" customWidth="1"/>
    <col min="15878" max="15878" width="8.85546875" style="41" bestFit="1" customWidth="1"/>
    <col min="15879" max="15879" width="22.85546875" style="41" customWidth="1"/>
    <col min="15880" max="15880" width="59.7109375" style="41" bestFit="1" customWidth="1"/>
    <col min="15881" max="15881" width="57.85546875" style="41" bestFit="1" customWidth="1"/>
    <col min="15882" max="15882" width="35.28515625" style="41" bestFit="1" customWidth="1"/>
    <col min="15883" max="15883" width="28.140625" style="41" bestFit="1" customWidth="1"/>
    <col min="15884" max="15884" width="33.140625" style="41" bestFit="1" customWidth="1"/>
    <col min="15885" max="15885" width="26" style="41" bestFit="1" customWidth="1"/>
    <col min="15886" max="15886" width="19.140625" style="41" bestFit="1" customWidth="1"/>
    <col min="15887" max="15887" width="10.42578125" style="41" customWidth="1"/>
    <col min="15888" max="15888" width="11.85546875" style="41" customWidth="1"/>
    <col min="15889" max="15889" width="14.7109375" style="41" customWidth="1"/>
    <col min="15890" max="15890" width="9" style="41" bestFit="1" customWidth="1"/>
    <col min="15891" max="16130" width="9.140625" style="41"/>
    <col min="16131" max="16131" width="4.7109375" style="41" bestFit="1" customWidth="1"/>
    <col min="16132" max="16132" width="9.7109375" style="41" bestFit="1" customWidth="1"/>
    <col min="16133" max="16133" width="10" style="41" bestFit="1" customWidth="1"/>
    <col min="16134" max="16134" width="8.85546875" style="41" bestFit="1" customWidth="1"/>
    <col min="16135" max="16135" width="22.85546875" style="41" customWidth="1"/>
    <col min="16136" max="16136" width="59.7109375" style="41" bestFit="1" customWidth="1"/>
    <col min="16137" max="16137" width="57.85546875" style="41" bestFit="1" customWidth="1"/>
    <col min="16138" max="16138" width="35.28515625" style="41" bestFit="1" customWidth="1"/>
    <col min="16139" max="16139" width="28.140625" style="41" bestFit="1" customWidth="1"/>
    <col min="16140" max="16140" width="33.140625" style="41" bestFit="1" customWidth="1"/>
    <col min="16141" max="16141" width="26" style="41" bestFit="1" customWidth="1"/>
    <col min="16142" max="16142" width="19.140625" style="41" bestFit="1" customWidth="1"/>
    <col min="16143" max="16143" width="10.42578125" style="41" customWidth="1"/>
    <col min="16144" max="16144" width="11.85546875" style="41" customWidth="1"/>
    <col min="16145" max="16145" width="14.7109375" style="41" customWidth="1"/>
    <col min="16146" max="16146" width="9" style="41" bestFit="1" customWidth="1"/>
    <col min="16147" max="16384" width="9.140625" style="41"/>
  </cols>
  <sheetData>
    <row r="2" spans="1:19" x14ac:dyDescent="0.25">
      <c r="A2" s="49" t="s">
        <v>1255</v>
      </c>
    </row>
    <row r="3" spans="1:19" x14ac:dyDescent="0.25">
      <c r="M3" s="2"/>
      <c r="N3" s="2"/>
      <c r="O3" s="2"/>
      <c r="P3" s="2"/>
    </row>
    <row r="4" spans="1:19" s="4" customFormat="1" ht="50.25" customHeight="1" x14ac:dyDescent="0.25">
      <c r="A4" s="626" t="s">
        <v>0</v>
      </c>
      <c r="B4" s="628" t="s">
        <v>1</v>
      </c>
      <c r="C4" s="628" t="s">
        <v>2</v>
      </c>
      <c r="D4" s="628" t="s">
        <v>3</v>
      </c>
      <c r="E4" s="626" t="s">
        <v>4</v>
      </c>
      <c r="F4" s="626" t="s">
        <v>5</v>
      </c>
      <c r="G4" s="626" t="s">
        <v>6</v>
      </c>
      <c r="H4" s="644" t="s">
        <v>7</v>
      </c>
      <c r="I4" s="644"/>
      <c r="J4" s="626" t="s">
        <v>8</v>
      </c>
      <c r="K4" s="649" t="s">
        <v>9</v>
      </c>
      <c r="L4" s="650"/>
      <c r="M4" s="651" t="s">
        <v>10</v>
      </c>
      <c r="N4" s="651"/>
      <c r="O4" s="651" t="s">
        <v>11</v>
      </c>
      <c r="P4" s="651"/>
      <c r="Q4" s="626" t="s">
        <v>12</v>
      </c>
      <c r="R4" s="628" t="s">
        <v>13</v>
      </c>
      <c r="S4" s="3"/>
    </row>
    <row r="5" spans="1:19" s="4" customFormat="1" x14ac:dyDescent="0.2">
      <c r="A5" s="627"/>
      <c r="B5" s="629"/>
      <c r="C5" s="629"/>
      <c r="D5" s="629"/>
      <c r="E5" s="627"/>
      <c r="F5" s="627"/>
      <c r="G5" s="627"/>
      <c r="H5" s="58" t="s">
        <v>14</v>
      </c>
      <c r="I5" s="58" t="s">
        <v>15</v>
      </c>
      <c r="J5" s="627"/>
      <c r="K5" s="60">
        <v>2020</v>
      </c>
      <c r="L5" s="60">
        <v>2021</v>
      </c>
      <c r="M5" s="5">
        <v>2020</v>
      </c>
      <c r="N5" s="5">
        <v>2021</v>
      </c>
      <c r="O5" s="5">
        <v>2020</v>
      </c>
      <c r="P5" s="5">
        <v>2021</v>
      </c>
      <c r="Q5" s="627"/>
      <c r="R5" s="629"/>
      <c r="S5" s="3"/>
    </row>
    <row r="6" spans="1:19" s="4" customFormat="1" x14ac:dyDescent="0.2">
      <c r="A6" s="59" t="s">
        <v>16</v>
      </c>
      <c r="B6" s="58" t="s">
        <v>17</v>
      </c>
      <c r="C6" s="58" t="s">
        <v>18</v>
      </c>
      <c r="D6" s="58" t="s">
        <v>19</v>
      </c>
      <c r="E6" s="59" t="s">
        <v>20</v>
      </c>
      <c r="F6" s="59" t="s">
        <v>21</v>
      </c>
      <c r="G6" s="59" t="s">
        <v>22</v>
      </c>
      <c r="H6" s="58" t="s">
        <v>23</v>
      </c>
      <c r="I6" s="58" t="s">
        <v>24</v>
      </c>
      <c r="J6" s="59" t="s">
        <v>25</v>
      </c>
      <c r="K6" s="60" t="s">
        <v>26</v>
      </c>
      <c r="L6" s="60" t="s">
        <v>27</v>
      </c>
      <c r="M6" s="61" t="s">
        <v>28</v>
      </c>
      <c r="N6" s="61" t="s">
        <v>29</v>
      </c>
      <c r="O6" s="61" t="s">
        <v>30</v>
      </c>
      <c r="P6" s="61" t="s">
        <v>31</v>
      </c>
      <c r="Q6" s="59" t="s">
        <v>32</v>
      </c>
      <c r="R6" s="58" t="s">
        <v>33</v>
      </c>
      <c r="S6" s="3"/>
    </row>
    <row r="7" spans="1:19" s="380" customFormat="1" ht="75" x14ac:dyDescent="0.2">
      <c r="A7" s="311">
        <v>1</v>
      </c>
      <c r="B7" s="311" t="s">
        <v>91</v>
      </c>
      <c r="C7" s="311" t="s">
        <v>201</v>
      </c>
      <c r="D7" s="311">
        <v>3</v>
      </c>
      <c r="E7" s="311" t="s">
        <v>796</v>
      </c>
      <c r="F7" s="311" t="s">
        <v>797</v>
      </c>
      <c r="G7" s="312" t="s">
        <v>193</v>
      </c>
      <c r="H7" s="311" t="s">
        <v>798</v>
      </c>
      <c r="I7" s="311" t="s">
        <v>799</v>
      </c>
      <c r="J7" s="311" t="s">
        <v>800</v>
      </c>
      <c r="K7" s="340" t="s">
        <v>34</v>
      </c>
      <c r="L7" s="340"/>
      <c r="M7" s="340">
        <v>30000</v>
      </c>
      <c r="N7" s="340"/>
      <c r="O7" s="340">
        <v>30000</v>
      </c>
      <c r="P7" s="340"/>
      <c r="Q7" s="311" t="s">
        <v>801</v>
      </c>
      <c r="R7" s="311" t="s">
        <v>802</v>
      </c>
      <c r="S7" s="379"/>
    </row>
    <row r="8" spans="1:19" s="380" customFormat="1" ht="75" x14ac:dyDescent="0.2">
      <c r="A8" s="311">
        <v>2</v>
      </c>
      <c r="B8" s="311" t="s">
        <v>91</v>
      </c>
      <c r="C8" s="311" t="s">
        <v>201</v>
      </c>
      <c r="D8" s="311">
        <v>3</v>
      </c>
      <c r="E8" s="311" t="s">
        <v>803</v>
      </c>
      <c r="F8" s="311" t="s">
        <v>797</v>
      </c>
      <c r="G8" s="311" t="s">
        <v>804</v>
      </c>
      <c r="H8" s="311" t="s">
        <v>805</v>
      </c>
      <c r="I8" s="311">
        <v>11</v>
      </c>
      <c r="J8" s="311" t="s">
        <v>800</v>
      </c>
      <c r="K8" s="340" t="s">
        <v>34</v>
      </c>
      <c r="L8" s="340"/>
      <c r="M8" s="340">
        <v>30000</v>
      </c>
      <c r="N8" s="340"/>
      <c r="O8" s="340">
        <v>30000</v>
      </c>
      <c r="P8" s="340"/>
      <c r="Q8" s="311" t="s">
        <v>801</v>
      </c>
      <c r="R8" s="311" t="s">
        <v>806</v>
      </c>
      <c r="S8" s="379"/>
    </row>
    <row r="9" spans="1:19" s="380" customFormat="1" ht="90" x14ac:dyDescent="0.25">
      <c r="A9" s="311">
        <v>3</v>
      </c>
      <c r="B9" s="311" t="s">
        <v>91</v>
      </c>
      <c r="C9" s="311">
        <v>1</v>
      </c>
      <c r="D9" s="311">
        <v>9</v>
      </c>
      <c r="E9" s="311" t="s">
        <v>807</v>
      </c>
      <c r="F9" s="340" t="s">
        <v>808</v>
      </c>
      <c r="G9" s="311" t="s">
        <v>809</v>
      </c>
      <c r="H9" s="311" t="s">
        <v>810</v>
      </c>
      <c r="I9" s="79" t="s">
        <v>41</v>
      </c>
      <c r="J9" s="311" t="s">
        <v>811</v>
      </c>
      <c r="K9" s="311" t="s">
        <v>40</v>
      </c>
      <c r="L9" s="327"/>
      <c r="M9" s="340">
        <v>65000</v>
      </c>
      <c r="N9" s="327"/>
      <c r="O9" s="340">
        <v>50000</v>
      </c>
      <c r="P9" s="327"/>
      <c r="Q9" s="311" t="s">
        <v>801</v>
      </c>
      <c r="R9" s="311" t="s">
        <v>802</v>
      </c>
      <c r="S9" s="379"/>
    </row>
    <row r="10" spans="1:19" s="380" customFormat="1" ht="135" x14ac:dyDescent="0.2">
      <c r="A10" s="311">
        <v>4</v>
      </c>
      <c r="B10" s="311" t="s">
        <v>91</v>
      </c>
      <c r="C10" s="311">
        <v>1</v>
      </c>
      <c r="D10" s="311">
        <v>3</v>
      </c>
      <c r="E10" s="311" t="s">
        <v>812</v>
      </c>
      <c r="F10" s="311" t="s">
        <v>813</v>
      </c>
      <c r="G10" s="312" t="s">
        <v>57</v>
      </c>
      <c r="H10" s="311" t="s">
        <v>814</v>
      </c>
      <c r="I10" s="311" t="s">
        <v>815</v>
      </c>
      <c r="J10" s="311" t="s">
        <v>816</v>
      </c>
      <c r="K10" s="340" t="s">
        <v>162</v>
      </c>
      <c r="L10" s="340"/>
      <c r="M10" s="340">
        <v>50000</v>
      </c>
      <c r="N10" s="340"/>
      <c r="O10" s="340">
        <v>50000</v>
      </c>
      <c r="P10" s="340"/>
      <c r="Q10" s="311" t="s">
        <v>801</v>
      </c>
      <c r="R10" s="311" t="s">
        <v>802</v>
      </c>
      <c r="S10" s="379"/>
    </row>
    <row r="11" spans="1:19" s="380" customFormat="1" ht="105" x14ac:dyDescent="0.2">
      <c r="A11" s="312">
        <v>5</v>
      </c>
      <c r="B11" s="312" t="s">
        <v>91</v>
      </c>
      <c r="C11" s="312">
        <v>3</v>
      </c>
      <c r="D11" s="312">
        <v>13</v>
      </c>
      <c r="E11" s="311" t="s">
        <v>817</v>
      </c>
      <c r="F11" s="311" t="s">
        <v>818</v>
      </c>
      <c r="G11" s="312" t="s">
        <v>819</v>
      </c>
      <c r="H11" s="312" t="s">
        <v>200</v>
      </c>
      <c r="I11" s="312">
        <v>5</v>
      </c>
      <c r="J11" s="311" t="s">
        <v>816</v>
      </c>
      <c r="K11" s="312" t="s">
        <v>162</v>
      </c>
      <c r="L11" s="312"/>
      <c r="M11" s="76">
        <v>30000</v>
      </c>
      <c r="N11" s="337"/>
      <c r="O11" s="346">
        <v>30000</v>
      </c>
      <c r="P11" s="337"/>
      <c r="Q11" s="311" t="s">
        <v>801</v>
      </c>
      <c r="R11" s="311" t="s">
        <v>802</v>
      </c>
      <c r="S11" s="379"/>
    </row>
    <row r="12" spans="1:19" s="380" customFormat="1" ht="90" customHeight="1" x14ac:dyDescent="0.2">
      <c r="A12" s="353">
        <v>6</v>
      </c>
      <c r="B12" s="311" t="s">
        <v>91</v>
      </c>
      <c r="C12" s="311" t="s">
        <v>201</v>
      </c>
      <c r="D12" s="311">
        <v>3</v>
      </c>
      <c r="E12" s="311" t="s">
        <v>796</v>
      </c>
      <c r="F12" s="311" t="s">
        <v>797</v>
      </c>
      <c r="G12" s="312" t="s">
        <v>193</v>
      </c>
      <c r="H12" s="311" t="s">
        <v>798</v>
      </c>
      <c r="I12" s="311" t="s">
        <v>799</v>
      </c>
      <c r="J12" s="311" t="s">
        <v>800</v>
      </c>
      <c r="K12" s="381"/>
      <c r="L12" s="340" t="s">
        <v>34</v>
      </c>
      <c r="M12" s="381"/>
      <c r="N12" s="340">
        <v>30000</v>
      </c>
      <c r="O12" s="381"/>
      <c r="P12" s="340">
        <v>30000</v>
      </c>
      <c r="Q12" s="311" t="s">
        <v>801</v>
      </c>
      <c r="R12" s="311" t="s">
        <v>802</v>
      </c>
      <c r="S12" s="379"/>
    </row>
    <row r="13" spans="1:19" s="380" customFormat="1" ht="85.5" customHeight="1" x14ac:dyDescent="0.2">
      <c r="A13" s="316">
        <v>7</v>
      </c>
      <c r="B13" s="311" t="s">
        <v>91</v>
      </c>
      <c r="C13" s="311" t="s">
        <v>201</v>
      </c>
      <c r="D13" s="311">
        <v>3</v>
      </c>
      <c r="E13" s="311" t="s">
        <v>803</v>
      </c>
      <c r="F13" s="311" t="s">
        <v>797</v>
      </c>
      <c r="G13" s="311" t="s">
        <v>804</v>
      </c>
      <c r="H13" s="311" t="s">
        <v>805</v>
      </c>
      <c r="I13" s="316">
        <v>11</v>
      </c>
      <c r="J13" s="316" t="s">
        <v>800</v>
      </c>
      <c r="K13" s="381"/>
      <c r="L13" s="378" t="s">
        <v>34</v>
      </c>
      <c r="M13" s="381"/>
      <c r="N13" s="378">
        <v>30000</v>
      </c>
      <c r="O13" s="378"/>
      <c r="P13" s="378">
        <v>30000</v>
      </c>
      <c r="Q13" s="311" t="s">
        <v>801</v>
      </c>
      <c r="R13" s="311" t="s">
        <v>806</v>
      </c>
      <c r="S13" s="379"/>
    </row>
    <row r="14" spans="1:19" s="380" customFormat="1" ht="105" x14ac:dyDescent="0.25">
      <c r="A14" s="311">
        <v>8</v>
      </c>
      <c r="B14" s="311" t="s">
        <v>91</v>
      </c>
      <c r="C14" s="311">
        <v>5</v>
      </c>
      <c r="D14" s="311">
        <v>4</v>
      </c>
      <c r="E14" s="311" t="s">
        <v>820</v>
      </c>
      <c r="F14" s="340" t="s">
        <v>821</v>
      </c>
      <c r="G14" s="311" t="s">
        <v>822</v>
      </c>
      <c r="H14" s="311" t="s">
        <v>823</v>
      </c>
      <c r="I14" s="311" t="s">
        <v>824</v>
      </c>
      <c r="J14" s="311" t="s">
        <v>825</v>
      </c>
      <c r="K14" s="382"/>
      <c r="L14" s="311" t="s">
        <v>43</v>
      </c>
      <c r="M14" s="382"/>
      <c r="N14" s="340">
        <v>70000</v>
      </c>
      <c r="O14" s="382"/>
      <c r="P14" s="340">
        <v>70000</v>
      </c>
      <c r="Q14" s="311" t="s">
        <v>801</v>
      </c>
      <c r="R14" s="311" t="s">
        <v>802</v>
      </c>
      <c r="S14" s="379"/>
    </row>
    <row r="15" spans="1:19" s="295" customFormat="1" ht="90" x14ac:dyDescent="0.25">
      <c r="A15" s="316">
        <v>9</v>
      </c>
      <c r="B15" s="316" t="s">
        <v>91</v>
      </c>
      <c r="C15" s="316">
        <v>5</v>
      </c>
      <c r="D15" s="316">
        <v>4</v>
      </c>
      <c r="E15" s="311" t="s">
        <v>826</v>
      </c>
      <c r="F15" s="340" t="s">
        <v>827</v>
      </c>
      <c r="G15" s="311" t="s">
        <v>828</v>
      </c>
      <c r="H15" s="311" t="s">
        <v>829</v>
      </c>
      <c r="I15" s="316">
        <v>1</v>
      </c>
      <c r="J15" s="316" t="s">
        <v>225</v>
      </c>
      <c r="K15" s="380"/>
      <c r="L15" s="316" t="s">
        <v>53</v>
      </c>
      <c r="M15" s="380"/>
      <c r="N15" s="378">
        <v>15000</v>
      </c>
      <c r="O15" s="378"/>
      <c r="P15" s="378">
        <v>15000</v>
      </c>
      <c r="Q15" s="311" t="s">
        <v>801</v>
      </c>
      <c r="R15" s="311" t="s">
        <v>802</v>
      </c>
      <c r="S15" s="383"/>
    </row>
    <row r="16" spans="1:19" s="38" customFormat="1" ht="135" x14ac:dyDescent="0.25">
      <c r="A16" s="316">
        <v>10</v>
      </c>
      <c r="B16" s="316" t="s">
        <v>91</v>
      </c>
      <c r="C16" s="316">
        <v>1</v>
      </c>
      <c r="D16" s="316">
        <v>6</v>
      </c>
      <c r="E16" s="316" t="s">
        <v>830</v>
      </c>
      <c r="F16" s="316" t="s">
        <v>831</v>
      </c>
      <c r="G16" s="316" t="s">
        <v>828</v>
      </c>
      <c r="H16" s="316" t="s">
        <v>829</v>
      </c>
      <c r="I16" s="316">
        <v>1</v>
      </c>
      <c r="J16" s="316" t="s">
        <v>832</v>
      </c>
      <c r="K16" s="382"/>
      <c r="L16" s="316" t="s">
        <v>34</v>
      </c>
      <c r="M16" s="382"/>
      <c r="N16" s="378">
        <v>40000</v>
      </c>
      <c r="O16" s="382"/>
      <c r="P16" s="378">
        <v>40000</v>
      </c>
      <c r="Q16" s="311" t="s">
        <v>801</v>
      </c>
      <c r="R16" s="311" t="s">
        <v>802</v>
      </c>
      <c r="S16" s="81"/>
    </row>
    <row r="17" spans="1:23" s="38" customFormat="1" ht="90" x14ac:dyDescent="0.25">
      <c r="A17" s="311">
        <v>11</v>
      </c>
      <c r="B17" s="311" t="s">
        <v>91</v>
      </c>
      <c r="C17" s="316">
        <v>2</v>
      </c>
      <c r="D17" s="316">
        <v>12</v>
      </c>
      <c r="E17" s="311" t="s">
        <v>833</v>
      </c>
      <c r="F17" s="311" t="s">
        <v>834</v>
      </c>
      <c r="G17" s="312" t="s">
        <v>57</v>
      </c>
      <c r="H17" s="311" t="s">
        <v>58</v>
      </c>
      <c r="I17" s="311">
        <v>1</v>
      </c>
      <c r="J17" s="311" t="s">
        <v>835</v>
      </c>
      <c r="K17" s="340"/>
      <c r="L17" s="340" t="s">
        <v>228</v>
      </c>
      <c r="M17" s="340"/>
      <c r="N17" s="340">
        <v>311500</v>
      </c>
      <c r="O17" s="340"/>
      <c r="P17" s="340">
        <v>40000</v>
      </c>
      <c r="Q17" s="311" t="s">
        <v>801</v>
      </c>
      <c r="R17" s="311" t="s">
        <v>802</v>
      </c>
    </row>
    <row r="18" spans="1:23" s="295" customFormat="1" ht="105" x14ac:dyDescent="0.25">
      <c r="A18" s="312">
        <v>12</v>
      </c>
      <c r="B18" s="311" t="s">
        <v>91</v>
      </c>
      <c r="C18" s="311">
        <v>1</v>
      </c>
      <c r="D18" s="311">
        <v>6</v>
      </c>
      <c r="E18" s="311" t="s">
        <v>836</v>
      </c>
      <c r="F18" s="311" t="s">
        <v>837</v>
      </c>
      <c r="G18" s="311" t="s">
        <v>670</v>
      </c>
      <c r="H18" s="311" t="s">
        <v>810</v>
      </c>
      <c r="I18" s="311">
        <v>1</v>
      </c>
      <c r="J18" s="311" t="s">
        <v>838</v>
      </c>
      <c r="K18" s="340"/>
      <c r="L18" s="340" t="s">
        <v>43</v>
      </c>
      <c r="M18" s="340"/>
      <c r="N18" s="340">
        <v>35000</v>
      </c>
      <c r="O18" s="340"/>
      <c r="P18" s="340">
        <v>35000</v>
      </c>
      <c r="Q18" s="311" t="s">
        <v>801</v>
      </c>
      <c r="R18" s="311" t="s">
        <v>806</v>
      </c>
      <c r="S18" s="383"/>
    </row>
    <row r="19" spans="1:23" s="295" customFormat="1" ht="90" x14ac:dyDescent="0.25">
      <c r="A19" s="311">
        <v>13</v>
      </c>
      <c r="B19" s="311" t="s">
        <v>91</v>
      </c>
      <c r="C19" s="316">
        <v>2</v>
      </c>
      <c r="D19" s="311">
        <v>12</v>
      </c>
      <c r="E19" s="311" t="s">
        <v>839</v>
      </c>
      <c r="F19" s="316" t="s">
        <v>840</v>
      </c>
      <c r="G19" s="311" t="s">
        <v>57</v>
      </c>
      <c r="H19" s="311" t="s">
        <v>58</v>
      </c>
      <c r="I19" s="79" t="s">
        <v>41</v>
      </c>
      <c r="J19" s="311" t="s">
        <v>816</v>
      </c>
      <c r="K19" s="311"/>
      <c r="L19" s="312" t="s">
        <v>162</v>
      </c>
      <c r="M19" s="340"/>
      <c r="N19" s="76">
        <v>30000</v>
      </c>
      <c r="O19" s="340"/>
      <c r="P19" s="76">
        <v>30000</v>
      </c>
      <c r="Q19" s="311" t="s">
        <v>801</v>
      </c>
      <c r="R19" s="311" t="s">
        <v>802</v>
      </c>
      <c r="S19" s="835"/>
      <c r="T19" s="835"/>
      <c r="U19" s="835"/>
      <c r="V19" s="835"/>
      <c r="W19" s="835"/>
    </row>
    <row r="20" spans="1:23" s="38" customFormat="1" ht="105" x14ac:dyDescent="0.25">
      <c r="A20" s="312">
        <v>14</v>
      </c>
      <c r="B20" s="311" t="s">
        <v>53</v>
      </c>
      <c r="C20" s="316">
        <v>5</v>
      </c>
      <c r="D20" s="311">
        <v>11</v>
      </c>
      <c r="E20" s="311" t="s">
        <v>841</v>
      </c>
      <c r="F20" s="311" t="s">
        <v>842</v>
      </c>
      <c r="G20" s="311" t="s">
        <v>843</v>
      </c>
      <c r="H20" s="311" t="s">
        <v>343</v>
      </c>
      <c r="I20" s="311">
        <v>3</v>
      </c>
      <c r="J20" s="311" t="s">
        <v>844</v>
      </c>
      <c r="K20" s="340"/>
      <c r="L20" s="340" t="s">
        <v>162</v>
      </c>
      <c r="M20" s="340"/>
      <c r="N20" s="340">
        <v>30000</v>
      </c>
      <c r="O20" s="340"/>
      <c r="P20" s="340">
        <v>30000</v>
      </c>
      <c r="Q20" s="311" t="s">
        <v>801</v>
      </c>
      <c r="R20" s="311" t="s">
        <v>802</v>
      </c>
    </row>
    <row r="21" spans="1:23" s="38" customFormat="1" ht="150" x14ac:dyDescent="0.25">
      <c r="A21" s="308">
        <v>15</v>
      </c>
      <c r="B21" s="312" t="s">
        <v>40</v>
      </c>
      <c r="C21" s="312">
        <v>1</v>
      </c>
      <c r="D21" s="312">
        <v>6</v>
      </c>
      <c r="E21" s="311" t="s">
        <v>845</v>
      </c>
      <c r="F21" s="311" t="s">
        <v>846</v>
      </c>
      <c r="G21" s="312" t="s">
        <v>847</v>
      </c>
      <c r="H21" s="312" t="s">
        <v>848</v>
      </c>
      <c r="I21" s="312">
        <v>1</v>
      </c>
      <c r="J21" s="311" t="s">
        <v>849</v>
      </c>
      <c r="K21" s="312"/>
      <c r="L21" s="312" t="s">
        <v>850</v>
      </c>
      <c r="M21" s="384"/>
      <c r="N21" s="76">
        <v>94500</v>
      </c>
      <c r="O21" s="346"/>
      <c r="P21" s="76">
        <v>80000</v>
      </c>
      <c r="Q21" s="311" t="s">
        <v>801</v>
      </c>
      <c r="R21" s="311" t="s">
        <v>802</v>
      </c>
    </row>
    <row r="23" spans="1:23" x14ac:dyDescent="0.25">
      <c r="M23" s="699"/>
      <c r="N23" s="749" t="s">
        <v>35</v>
      </c>
      <c r="O23" s="750"/>
      <c r="P23" s="748"/>
    </row>
    <row r="24" spans="1:23" x14ac:dyDescent="0.25">
      <c r="M24" s="700"/>
      <c r="N24" s="702" t="s">
        <v>36</v>
      </c>
      <c r="O24" s="749" t="s">
        <v>37</v>
      </c>
      <c r="P24" s="748"/>
    </row>
    <row r="25" spans="1:23" x14ac:dyDescent="0.25">
      <c r="M25" s="701"/>
      <c r="N25" s="702"/>
      <c r="O25" s="57">
        <v>2020</v>
      </c>
      <c r="P25" s="57">
        <v>2021</v>
      </c>
    </row>
    <row r="26" spans="1:23" x14ac:dyDescent="0.25">
      <c r="M26" s="57" t="s">
        <v>2931</v>
      </c>
      <c r="N26" s="55">
        <v>15</v>
      </c>
      <c r="O26" s="25">
        <f>O7+O8+O9+O10+O11</f>
        <v>190000</v>
      </c>
      <c r="P26" s="31">
        <f>P12+P13+P14+P15+P16+P17+P18+P19+P20+P21</f>
        <v>400000</v>
      </c>
      <c r="Q26" s="144"/>
    </row>
  </sheetData>
  <mergeCells count="19">
    <mergeCell ref="F4:F5"/>
    <mergeCell ref="A4:A5"/>
    <mergeCell ref="B4:B5"/>
    <mergeCell ref="C4:C5"/>
    <mergeCell ref="D4:D5"/>
    <mergeCell ref="E4:E5"/>
    <mergeCell ref="Q4:Q5"/>
    <mergeCell ref="R4:R5"/>
    <mergeCell ref="G4:G5"/>
    <mergeCell ref="H4:I4"/>
    <mergeCell ref="J4:J5"/>
    <mergeCell ref="K4:L4"/>
    <mergeCell ref="M4:N4"/>
    <mergeCell ref="O4:P4"/>
    <mergeCell ref="S19:W19"/>
    <mergeCell ref="M23:M25"/>
    <mergeCell ref="N23:P23"/>
    <mergeCell ref="N24:N25"/>
    <mergeCell ref="O24:P2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S37"/>
  <sheetViews>
    <sheetView topLeftCell="A25" zoomScale="80" zoomScaleNormal="80" workbookViewId="0">
      <selection activeCell="N37" sqref="N37"/>
    </sheetView>
  </sheetViews>
  <sheetFormatPr defaultRowHeight="15" x14ac:dyDescent="0.25"/>
  <cols>
    <col min="1" max="1" width="4.7109375" style="41" customWidth="1"/>
    <col min="2" max="2" width="8.85546875" style="41" customWidth="1"/>
    <col min="3" max="3" width="7.85546875" style="41" customWidth="1"/>
    <col min="4" max="4" width="12.5703125" style="41" customWidth="1"/>
    <col min="5" max="5" width="37.7109375" style="41" customWidth="1"/>
    <col min="6" max="6" width="57.7109375" style="41" customWidth="1"/>
    <col min="7" max="7" width="27.140625" style="41" customWidth="1"/>
    <col min="8" max="8" width="20.42578125" style="41" customWidth="1"/>
    <col min="9" max="9" width="10.42578125" style="41" customWidth="1"/>
    <col min="10" max="10" width="28.7109375" style="41" customWidth="1"/>
    <col min="11" max="11" width="10.7109375" style="41" customWidth="1"/>
    <col min="12" max="12" width="14.5703125" style="41" customWidth="1"/>
    <col min="13" max="13" width="14.7109375" style="41" customWidth="1"/>
    <col min="14" max="14" width="21.42578125" style="41" customWidth="1"/>
    <col min="15" max="15" width="14.7109375" style="41" customWidth="1"/>
    <col min="16" max="16" width="14.140625" style="41" customWidth="1"/>
    <col min="17" max="17" width="21.85546875" style="41" customWidth="1"/>
    <col min="18" max="18" width="15.7109375" style="41" customWidth="1"/>
    <col min="19" max="19" width="19.5703125" style="41" customWidth="1"/>
    <col min="20" max="258" width="9.140625" style="41"/>
    <col min="259" max="259" width="4.7109375" style="41" bestFit="1" customWidth="1"/>
    <col min="260" max="260" width="9.7109375" style="41" bestFit="1" customWidth="1"/>
    <col min="261" max="261" width="10" style="41" bestFit="1" customWidth="1"/>
    <col min="262" max="262" width="8.85546875" style="41" bestFit="1" customWidth="1"/>
    <col min="263" max="263" width="22.85546875" style="41" customWidth="1"/>
    <col min="264" max="264" width="59.7109375" style="41" bestFit="1" customWidth="1"/>
    <col min="265" max="265" width="57.85546875" style="41" bestFit="1" customWidth="1"/>
    <col min="266" max="266" width="35.28515625" style="41" bestFit="1" customWidth="1"/>
    <col min="267" max="267" width="28.140625" style="41" bestFit="1" customWidth="1"/>
    <col min="268" max="268" width="33.140625" style="41" bestFit="1" customWidth="1"/>
    <col min="269" max="269" width="26" style="41" bestFit="1" customWidth="1"/>
    <col min="270" max="270" width="19.140625" style="41" bestFit="1" customWidth="1"/>
    <col min="271" max="271" width="10.42578125" style="41" customWidth="1"/>
    <col min="272" max="272" width="11.85546875" style="41" customWidth="1"/>
    <col min="273" max="273" width="14.7109375" style="41" customWidth="1"/>
    <col min="274" max="274" width="9" style="41" bestFit="1" customWidth="1"/>
    <col min="275" max="514" width="9.140625" style="41"/>
    <col min="515" max="515" width="4.7109375" style="41" bestFit="1" customWidth="1"/>
    <col min="516" max="516" width="9.7109375" style="41" bestFit="1" customWidth="1"/>
    <col min="517" max="517" width="10" style="41" bestFit="1" customWidth="1"/>
    <col min="518" max="518" width="8.85546875" style="41" bestFit="1" customWidth="1"/>
    <col min="519" max="519" width="22.85546875" style="41" customWidth="1"/>
    <col min="520" max="520" width="59.7109375" style="41" bestFit="1" customWidth="1"/>
    <col min="521" max="521" width="57.85546875" style="41" bestFit="1" customWidth="1"/>
    <col min="522" max="522" width="35.28515625" style="41" bestFit="1" customWidth="1"/>
    <col min="523" max="523" width="28.140625" style="41" bestFit="1" customWidth="1"/>
    <col min="524" max="524" width="33.140625" style="41" bestFit="1" customWidth="1"/>
    <col min="525" max="525" width="26" style="41" bestFit="1" customWidth="1"/>
    <col min="526" max="526" width="19.140625" style="41" bestFit="1" customWidth="1"/>
    <col min="527" max="527" width="10.42578125" style="41" customWidth="1"/>
    <col min="528" max="528" width="11.85546875" style="41" customWidth="1"/>
    <col min="529" max="529" width="14.7109375" style="41" customWidth="1"/>
    <col min="530" max="530" width="9" style="41" bestFit="1" customWidth="1"/>
    <col min="531" max="770" width="9.140625" style="41"/>
    <col min="771" max="771" width="4.7109375" style="41" bestFit="1" customWidth="1"/>
    <col min="772" max="772" width="9.7109375" style="41" bestFit="1" customWidth="1"/>
    <col min="773" max="773" width="10" style="41" bestFit="1" customWidth="1"/>
    <col min="774" max="774" width="8.85546875" style="41" bestFit="1" customWidth="1"/>
    <col min="775" max="775" width="22.85546875" style="41" customWidth="1"/>
    <col min="776" max="776" width="59.7109375" style="41" bestFit="1" customWidth="1"/>
    <col min="777" max="777" width="57.85546875" style="41" bestFit="1" customWidth="1"/>
    <col min="778" max="778" width="35.28515625" style="41" bestFit="1" customWidth="1"/>
    <col min="779" max="779" width="28.140625" style="41" bestFit="1" customWidth="1"/>
    <col min="780" max="780" width="33.140625" style="41" bestFit="1" customWidth="1"/>
    <col min="781" max="781" width="26" style="41" bestFit="1" customWidth="1"/>
    <col min="782" max="782" width="19.140625" style="41" bestFit="1" customWidth="1"/>
    <col min="783" max="783" width="10.42578125" style="41" customWidth="1"/>
    <col min="784" max="784" width="11.85546875" style="41" customWidth="1"/>
    <col min="785" max="785" width="14.7109375" style="41" customWidth="1"/>
    <col min="786" max="786" width="9" style="41" bestFit="1" customWidth="1"/>
    <col min="787" max="1026" width="9.140625" style="41"/>
    <col min="1027" max="1027" width="4.7109375" style="41" bestFit="1" customWidth="1"/>
    <col min="1028" max="1028" width="9.7109375" style="41" bestFit="1" customWidth="1"/>
    <col min="1029" max="1029" width="10" style="41" bestFit="1" customWidth="1"/>
    <col min="1030" max="1030" width="8.85546875" style="41" bestFit="1" customWidth="1"/>
    <col min="1031" max="1031" width="22.85546875" style="41" customWidth="1"/>
    <col min="1032" max="1032" width="59.7109375" style="41" bestFit="1" customWidth="1"/>
    <col min="1033" max="1033" width="57.85546875" style="41" bestFit="1" customWidth="1"/>
    <col min="1034" max="1034" width="35.28515625" style="41" bestFit="1" customWidth="1"/>
    <col min="1035" max="1035" width="28.140625" style="41" bestFit="1" customWidth="1"/>
    <col min="1036" max="1036" width="33.140625" style="41" bestFit="1" customWidth="1"/>
    <col min="1037" max="1037" width="26" style="41" bestFit="1" customWidth="1"/>
    <col min="1038" max="1038" width="19.140625" style="41" bestFit="1" customWidth="1"/>
    <col min="1039" max="1039" width="10.42578125" style="41" customWidth="1"/>
    <col min="1040" max="1040" width="11.85546875" style="41" customWidth="1"/>
    <col min="1041" max="1041" width="14.7109375" style="41" customWidth="1"/>
    <col min="1042" max="1042" width="9" style="41" bestFit="1" customWidth="1"/>
    <col min="1043" max="1282" width="9.140625" style="41"/>
    <col min="1283" max="1283" width="4.7109375" style="41" bestFit="1" customWidth="1"/>
    <col min="1284" max="1284" width="9.7109375" style="41" bestFit="1" customWidth="1"/>
    <col min="1285" max="1285" width="10" style="41" bestFit="1" customWidth="1"/>
    <col min="1286" max="1286" width="8.85546875" style="41" bestFit="1" customWidth="1"/>
    <col min="1287" max="1287" width="22.85546875" style="41" customWidth="1"/>
    <col min="1288" max="1288" width="59.7109375" style="41" bestFit="1" customWidth="1"/>
    <col min="1289" max="1289" width="57.85546875" style="41" bestFit="1" customWidth="1"/>
    <col min="1290" max="1290" width="35.28515625" style="41" bestFit="1" customWidth="1"/>
    <col min="1291" max="1291" width="28.140625" style="41" bestFit="1" customWidth="1"/>
    <col min="1292" max="1292" width="33.140625" style="41" bestFit="1" customWidth="1"/>
    <col min="1293" max="1293" width="26" style="41" bestFit="1" customWidth="1"/>
    <col min="1294" max="1294" width="19.140625" style="41" bestFit="1" customWidth="1"/>
    <col min="1295" max="1295" width="10.42578125" style="41" customWidth="1"/>
    <col min="1296" max="1296" width="11.85546875" style="41" customWidth="1"/>
    <col min="1297" max="1297" width="14.7109375" style="41" customWidth="1"/>
    <col min="1298" max="1298" width="9" style="41" bestFit="1" customWidth="1"/>
    <col min="1299" max="1538" width="9.140625" style="41"/>
    <col min="1539" max="1539" width="4.7109375" style="41" bestFit="1" customWidth="1"/>
    <col min="1540" max="1540" width="9.7109375" style="41" bestFit="1" customWidth="1"/>
    <col min="1541" max="1541" width="10" style="41" bestFit="1" customWidth="1"/>
    <col min="1542" max="1542" width="8.85546875" style="41" bestFit="1" customWidth="1"/>
    <col min="1543" max="1543" width="22.85546875" style="41" customWidth="1"/>
    <col min="1544" max="1544" width="59.7109375" style="41" bestFit="1" customWidth="1"/>
    <col min="1545" max="1545" width="57.85546875" style="41" bestFit="1" customWidth="1"/>
    <col min="1546" max="1546" width="35.28515625" style="41" bestFit="1" customWidth="1"/>
    <col min="1547" max="1547" width="28.140625" style="41" bestFit="1" customWidth="1"/>
    <col min="1548" max="1548" width="33.140625" style="41" bestFit="1" customWidth="1"/>
    <col min="1549" max="1549" width="26" style="41" bestFit="1" customWidth="1"/>
    <col min="1550" max="1550" width="19.140625" style="41" bestFit="1" customWidth="1"/>
    <col min="1551" max="1551" width="10.42578125" style="41" customWidth="1"/>
    <col min="1552" max="1552" width="11.85546875" style="41" customWidth="1"/>
    <col min="1553" max="1553" width="14.7109375" style="41" customWidth="1"/>
    <col min="1554" max="1554" width="9" style="41" bestFit="1" customWidth="1"/>
    <col min="1555" max="1794" width="9.140625" style="41"/>
    <col min="1795" max="1795" width="4.7109375" style="41" bestFit="1" customWidth="1"/>
    <col min="1796" max="1796" width="9.7109375" style="41" bestFit="1" customWidth="1"/>
    <col min="1797" max="1797" width="10" style="41" bestFit="1" customWidth="1"/>
    <col min="1798" max="1798" width="8.85546875" style="41" bestFit="1" customWidth="1"/>
    <col min="1799" max="1799" width="22.85546875" style="41" customWidth="1"/>
    <col min="1800" max="1800" width="59.7109375" style="41" bestFit="1" customWidth="1"/>
    <col min="1801" max="1801" width="57.85546875" style="41" bestFit="1" customWidth="1"/>
    <col min="1802" max="1802" width="35.28515625" style="41" bestFit="1" customWidth="1"/>
    <col min="1803" max="1803" width="28.140625" style="41" bestFit="1" customWidth="1"/>
    <col min="1804" max="1804" width="33.140625" style="41" bestFit="1" customWidth="1"/>
    <col min="1805" max="1805" width="26" style="41" bestFit="1" customWidth="1"/>
    <col min="1806" max="1806" width="19.140625" style="41" bestFit="1" customWidth="1"/>
    <col min="1807" max="1807" width="10.42578125" style="41" customWidth="1"/>
    <col min="1808" max="1808" width="11.85546875" style="41" customWidth="1"/>
    <col min="1809" max="1809" width="14.7109375" style="41" customWidth="1"/>
    <col min="1810" max="1810" width="9" style="41" bestFit="1" customWidth="1"/>
    <col min="1811" max="2050" width="9.140625" style="41"/>
    <col min="2051" max="2051" width="4.7109375" style="41" bestFit="1" customWidth="1"/>
    <col min="2052" max="2052" width="9.7109375" style="41" bestFit="1" customWidth="1"/>
    <col min="2053" max="2053" width="10" style="41" bestFit="1" customWidth="1"/>
    <col min="2054" max="2054" width="8.85546875" style="41" bestFit="1" customWidth="1"/>
    <col min="2055" max="2055" width="22.85546875" style="41" customWidth="1"/>
    <col min="2056" max="2056" width="59.7109375" style="41" bestFit="1" customWidth="1"/>
    <col min="2057" max="2057" width="57.85546875" style="41" bestFit="1" customWidth="1"/>
    <col min="2058" max="2058" width="35.28515625" style="41" bestFit="1" customWidth="1"/>
    <col min="2059" max="2059" width="28.140625" style="41" bestFit="1" customWidth="1"/>
    <col min="2060" max="2060" width="33.140625" style="41" bestFit="1" customWidth="1"/>
    <col min="2061" max="2061" width="26" style="41" bestFit="1" customWidth="1"/>
    <col min="2062" max="2062" width="19.140625" style="41" bestFit="1" customWidth="1"/>
    <col min="2063" max="2063" width="10.42578125" style="41" customWidth="1"/>
    <col min="2064" max="2064" width="11.85546875" style="41" customWidth="1"/>
    <col min="2065" max="2065" width="14.7109375" style="41" customWidth="1"/>
    <col min="2066" max="2066" width="9" style="41" bestFit="1" customWidth="1"/>
    <col min="2067" max="2306" width="9.140625" style="41"/>
    <col min="2307" max="2307" width="4.7109375" style="41" bestFit="1" customWidth="1"/>
    <col min="2308" max="2308" width="9.7109375" style="41" bestFit="1" customWidth="1"/>
    <col min="2309" max="2309" width="10" style="41" bestFit="1" customWidth="1"/>
    <col min="2310" max="2310" width="8.85546875" style="41" bestFit="1" customWidth="1"/>
    <col min="2311" max="2311" width="22.85546875" style="41" customWidth="1"/>
    <col min="2312" max="2312" width="59.7109375" style="41" bestFit="1" customWidth="1"/>
    <col min="2313" max="2313" width="57.85546875" style="41" bestFit="1" customWidth="1"/>
    <col min="2314" max="2314" width="35.28515625" style="41" bestFit="1" customWidth="1"/>
    <col min="2315" max="2315" width="28.140625" style="41" bestFit="1" customWidth="1"/>
    <col min="2316" max="2316" width="33.140625" style="41" bestFit="1" customWidth="1"/>
    <col min="2317" max="2317" width="26" style="41" bestFit="1" customWidth="1"/>
    <col min="2318" max="2318" width="19.140625" style="41" bestFit="1" customWidth="1"/>
    <col min="2319" max="2319" width="10.42578125" style="41" customWidth="1"/>
    <col min="2320" max="2320" width="11.85546875" style="41" customWidth="1"/>
    <col min="2321" max="2321" width="14.7109375" style="41" customWidth="1"/>
    <col min="2322" max="2322" width="9" style="41" bestFit="1" customWidth="1"/>
    <col min="2323" max="2562" width="9.140625" style="41"/>
    <col min="2563" max="2563" width="4.7109375" style="41" bestFit="1" customWidth="1"/>
    <col min="2564" max="2564" width="9.7109375" style="41" bestFit="1" customWidth="1"/>
    <col min="2565" max="2565" width="10" style="41" bestFit="1" customWidth="1"/>
    <col min="2566" max="2566" width="8.85546875" style="41" bestFit="1" customWidth="1"/>
    <col min="2567" max="2567" width="22.85546875" style="41" customWidth="1"/>
    <col min="2568" max="2568" width="59.7109375" style="41" bestFit="1" customWidth="1"/>
    <col min="2569" max="2569" width="57.85546875" style="41" bestFit="1" customWidth="1"/>
    <col min="2570" max="2570" width="35.28515625" style="41" bestFit="1" customWidth="1"/>
    <col min="2571" max="2571" width="28.140625" style="41" bestFit="1" customWidth="1"/>
    <col min="2572" max="2572" width="33.140625" style="41" bestFit="1" customWidth="1"/>
    <col min="2573" max="2573" width="26" style="41" bestFit="1" customWidth="1"/>
    <col min="2574" max="2574" width="19.140625" style="41" bestFit="1" customWidth="1"/>
    <col min="2575" max="2575" width="10.42578125" style="41" customWidth="1"/>
    <col min="2576" max="2576" width="11.85546875" style="41" customWidth="1"/>
    <col min="2577" max="2577" width="14.7109375" style="41" customWidth="1"/>
    <col min="2578" max="2578" width="9" style="41" bestFit="1" customWidth="1"/>
    <col min="2579" max="2818" width="9.140625" style="41"/>
    <col min="2819" max="2819" width="4.7109375" style="41" bestFit="1" customWidth="1"/>
    <col min="2820" max="2820" width="9.7109375" style="41" bestFit="1" customWidth="1"/>
    <col min="2821" max="2821" width="10" style="41" bestFit="1" customWidth="1"/>
    <col min="2822" max="2822" width="8.85546875" style="41" bestFit="1" customWidth="1"/>
    <col min="2823" max="2823" width="22.85546875" style="41" customWidth="1"/>
    <col min="2824" max="2824" width="59.7109375" style="41" bestFit="1" customWidth="1"/>
    <col min="2825" max="2825" width="57.85546875" style="41" bestFit="1" customWidth="1"/>
    <col min="2826" max="2826" width="35.28515625" style="41" bestFit="1" customWidth="1"/>
    <col min="2827" max="2827" width="28.140625" style="41" bestFit="1" customWidth="1"/>
    <col min="2828" max="2828" width="33.140625" style="41" bestFit="1" customWidth="1"/>
    <col min="2829" max="2829" width="26" style="41" bestFit="1" customWidth="1"/>
    <col min="2830" max="2830" width="19.140625" style="41" bestFit="1" customWidth="1"/>
    <col min="2831" max="2831" width="10.42578125" style="41" customWidth="1"/>
    <col min="2832" max="2832" width="11.85546875" style="41" customWidth="1"/>
    <col min="2833" max="2833" width="14.7109375" style="41" customWidth="1"/>
    <col min="2834" max="2834" width="9" style="41" bestFit="1" customWidth="1"/>
    <col min="2835" max="3074" width="9.140625" style="41"/>
    <col min="3075" max="3075" width="4.7109375" style="41" bestFit="1" customWidth="1"/>
    <col min="3076" max="3076" width="9.7109375" style="41" bestFit="1" customWidth="1"/>
    <col min="3077" max="3077" width="10" style="41" bestFit="1" customWidth="1"/>
    <col min="3078" max="3078" width="8.85546875" style="41" bestFit="1" customWidth="1"/>
    <col min="3079" max="3079" width="22.85546875" style="41" customWidth="1"/>
    <col min="3080" max="3080" width="59.7109375" style="41" bestFit="1" customWidth="1"/>
    <col min="3081" max="3081" width="57.85546875" style="41" bestFit="1" customWidth="1"/>
    <col min="3082" max="3082" width="35.28515625" style="41" bestFit="1" customWidth="1"/>
    <col min="3083" max="3083" width="28.140625" style="41" bestFit="1" customWidth="1"/>
    <col min="3084" max="3084" width="33.140625" style="41" bestFit="1" customWidth="1"/>
    <col min="3085" max="3085" width="26" style="41" bestFit="1" customWidth="1"/>
    <col min="3086" max="3086" width="19.140625" style="41" bestFit="1" customWidth="1"/>
    <col min="3087" max="3087" width="10.42578125" style="41" customWidth="1"/>
    <col min="3088" max="3088" width="11.85546875" style="41" customWidth="1"/>
    <col min="3089" max="3089" width="14.7109375" style="41" customWidth="1"/>
    <col min="3090" max="3090" width="9" style="41" bestFit="1" customWidth="1"/>
    <col min="3091" max="3330" width="9.140625" style="41"/>
    <col min="3331" max="3331" width="4.7109375" style="41" bestFit="1" customWidth="1"/>
    <col min="3332" max="3332" width="9.7109375" style="41" bestFit="1" customWidth="1"/>
    <col min="3333" max="3333" width="10" style="41" bestFit="1" customWidth="1"/>
    <col min="3334" max="3334" width="8.85546875" style="41" bestFit="1" customWidth="1"/>
    <col min="3335" max="3335" width="22.85546875" style="41" customWidth="1"/>
    <col min="3336" max="3336" width="59.7109375" style="41" bestFit="1" customWidth="1"/>
    <col min="3337" max="3337" width="57.85546875" style="41" bestFit="1" customWidth="1"/>
    <col min="3338" max="3338" width="35.28515625" style="41" bestFit="1" customWidth="1"/>
    <col min="3339" max="3339" width="28.140625" style="41" bestFit="1" customWidth="1"/>
    <col min="3340" max="3340" width="33.140625" style="41" bestFit="1" customWidth="1"/>
    <col min="3341" max="3341" width="26" style="41" bestFit="1" customWidth="1"/>
    <col min="3342" max="3342" width="19.140625" style="41" bestFit="1" customWidth="1"/>
    <col min="3343" max="3343" width="10.42578125" style="41" customWidth="1"/>
    <col min="3344" max="3344" width="11.85546875" style="41" customWidth="1"/>
    <col min="3345" max="3345" width="14.7109375" style="41" customWidth="1"/>
    <col min="3346" max="3346" width="9" style="41" bestFit="1" customWidth="1"/>
    <col min="3347" max="3586" width="9.140625" style="41"/>
    <col min="3587" max="3587" width="4.7109375" style="41" bestFit="1" customWidth="1"/>
    <col min="3588" max="3588" width="9.7109375" style="41" bestFit="1" customWidth="1"/>
    <col min="3589" max="3589" width="10" style="41" bestFit="1" customWidth="1"/>
    <col min="3590" max="3590" width="8.85546875" style="41" bestFit="1" customWidth="1"/>
    <col min="3591" max="3591" width="22.85546875" style="41" customWidth="1"/>
    <col min="3592" max="3592" width="59.7109375" style="41" bestFit="1" customWidth="1"/>
    <col min="3593" max="3593" width="57.85546875" style="41" bestFit="1" customWidth="1"/>
    <col min="3594" max="3594" width="35.28515625" style="41" bestFit="1" customWidth="1"/>
    <col min="3595" max="3595" width="28.140625" style="41" bestFit="1" customWidth="1"/>
    <col min="3596" max="3596" width="33.140625" style="41" bestFit="1" customWidth="1"/>
    <col min="3597" max="3597" width="26" style="41" bestFit="1" customWidth="1"/>
    <col min="3598" max="3598" width="19.140625" style="41" bestFit="1" customWidth="1"/>
    <col min="3599" max="3599" width="10.42578125" style="41" customWidth="1"/>
    <col min="3600" max="3600" width="11.85546875" style="41" customWidth="1"/>
    <col min="3601" max="3601" width="14.7109375" style="41" customWidth="1"/>
    <col min="3602" max="3602" width="9" style="41" bestFit="1" customWidth="1"/>
    <col min="3603" max="3842" width="9.140625" style="41"/>
    <col min="3843" max="3843" width="4.7109375" style="41" bestFit="1" customWidth="1"/>
    <col min="3844" max="3844" width="9.7109375" style="41" bestFit="1" customWidth="1"/>
    <col min="3845" max="3845" width="10" style="41" bestFit="1" customWidth="1"/>
    <col min="3846" max="3846" width="8.85546875" style="41" bestFit="1" customWidth="1"/>
    <col min="3847" max="3847" width="22.85546875" style="41" customWidth="1"/>
    <col min="3848" max="3848" width="59.7109375" style="41" bestFit="1" customWidth="1"/>
    <col min="3849" max="3849" width="57.85546875" style="41" bestFit="1" customWidth="1"/>
    <col min="3850" max="3850" width="35.28515625" style="41" bestFit="1" customWidth="1"/>
    <col min="3851" max="3851" width="28.140625" style="41" bestFit="1" customWidth="1"/>
    <col min="3852" max="3852" width="33.140625" style="41" bestFit="1" customWidth="1"/>
    <col min="3853" max="3853" width="26" style="41" bestFit="1" customWidth="1"/>
    <col min="3854" max="3854" width="19.140625" style="41" bestFit="1" customWidth="1"/>
    <col min="3855" max="3855" width="10.42578125" style="41" customWidth="1"/>
    <col min="3856" max="3856" width="11.85546875" style="41" customWidth="1"/>
    <col min="3857" max="3857" width="14.7109375" style="41" customWidth="1"/>
    <col min="3858" max="3858" width="9" style="41" bestFit="1" customWidth="1"/>
    <col min="3859" max="4098" width="9.140625" style="41"/>
    <col min="4099" max="4099" width="4.7109375" style="41" bestFit="1" customWidth="1"/>
    <col min="4100" max="4100" width="9.7109375" style="41" bestFit="1" customWidth="1"/>
    <col min="4101" max="4101" width="10" style="41" bestFit="1" customWidth="1"/>
    <col min="4102" max="4102" width="8.85546875" style="41" bestFit="1" customWidth="1"/>
    <col min="4103" max="4103" width="22.85546875" style="41" customWidth="1"/>
    <col min="4104" max="4104" width="59.7109375" style="41" bestFit="1" customWidth="1"/>
    <col min="4105" max="4105" width="57.85546875" style="41" bestFit="1" customWidth="1"/>
    <col min="4106" max="4106" width="35.28515625" style="41" bestFit="1" customWidth="1"/>
    <col min="4107" max="4107" width="28.140625" style="41" bestFit="1" customWidth="1"/>
    <col min="4108" max="4108" width="33.140625" style="41" bestFit="1" customWidth="1"/>
    <col min="4109" max="4109" width="26" style="41" bestFit="1" customWidth="1"/>
    <col min="4110" max="4110" width="19.140625" style="41" bestFit="1" customWidth="1"/>
    <col min="4111" max="4111" width="10.42578125" style="41" customWidth="1"/>
    <col min="4112" max="4112" width="11.85546875" style="41" customWidth="1"/>
    <col min="4113" max="4113" width="14.7109375" style="41" customWidth="1"/>
    <col min="4114" max="4114" width="9" style="41" bestFit="1" customWidth="1"/>
    <col min="4115" max="4354" width="9.140625" style="41"/>
    <col min="4355" max="4355" width="4.7109375" style="41" bestFit="1" customWidth="1"/>
    <col min="4356" max="4356" width="9.7109375" style="41" bestFit="1" customWidth="1"/>
    <col min="4357" max="4357" width="10" style="41" bestFit="1" customWidth="1"/>
    <col min="4358" max="4358" width="8.85546875" style="41" bestFit="1" customWidth="1"/>
    <col min="4359" max="4359" width="22.85546875" style="41" customWidth="1"/>
    <col min="4360" max="4360" width="59.7109375" style="41" bestFit="1" customWidth="1"/>
    <col min="4361" max="4361" width="57.85546875" style="41" bestFit="1" customWidth="1"/>
    <col min="4362" max="4362" width="35.28515625" style="41" bestFit="1" customWidth="1"/>
    <col min="4363" max="4363" width="28.140625" style="41" bestFit="1" customWidth="1"/>
    <col min="4364" max="4364" width="33.140625" style="41" bestFit="1" customWidth="1"/>
    <col min="4365" max="4365" width="26" style="41" bestFit="1" customWidth="1"/>
    <col min="4366" max="4366" width="19.140625" style="41" bestFit="1" customWidth="1"/>
    <col min="4367" max="4367" width="10.42578125" style="41" customWidth="1"/>
    <col min="4368" max="4368" width="11.85546875" style="41" customWidth="1"/>
    <col min="4369" max="4369" width="14.7109375" style="41" customWidth="1"/>
    <col min="4370" max="4370" width="9" style="41" bestFit="1" customWidth="1"/>
    <col min="4371" max="4610" width="9.140625" style="41"/>
    <col min="4611" max="4611" width="4.7109375" style="41" bestFit="1" customWidth="1"/>
    <col min="4612" max="4612" width="9.7109375" style="41" bestFit="1" customWidth="1"/>
    <col min="4613" max="4613" width="10" style="41" bestFit="1" customWidth="1"/>
    <col min="4614" max="4614" width="8.85546875" style="41" bestFit="1" customWidth="1"/>
    <col min="4615" max="4615" width="22.85546875" style="41" customWidth="1"/>
    <col min="4616" max="4616" width="59.7109375" style="41" bestFit="1" customWidth="1"/>
    <col min="4617" max="4617" width="57.85546875" style="41" bestFit="1" customWidth="1"/>
    <col min="4618" max="4618" width="35.28515625" style="41" bestFit="1" customWidth="1"/>
    <col min="4619" max="4619" width="28.140625" style="41" bestFit="1" customWidth="1"/>
    <col min="4620" max="4620" width="33.140625" style="41" bestFit="1" customWidth="1"/>
    <col min="4621" max="4621" width="26" style="41" bestFit="1" customWidth="1"/>
    <col min="4622" max="4622" width="19.140625" style="41" bestFit="1" customWidth="1"/>
    <col min="4623" max="4623" width="10.42578125" style="41" customWidth="1"/>
    <col min="4624" max="4624" width="11.85546875" style="41" customWidth="1"/>
    <col min="4625" max="4625" width="14.7109375" style="41" customWidth="1"/>
    <col min="4626" max="4626" width="9" style="41" bestFit="1" customWidth="1"/>
    <col min="4627" max="4866" width="9.140625" style="41"/>
    <col min="4867" max="4867" width="4.7109375" style="41" bestFit="1" customWidth="1"/>
    <col min="4868" max="4868" width="9.7109375" style="41" bestFit="1" customWidth="1"/>
    <col min="4869" max="4869" width="10" style="41" bestFit="1" customWidth="1"/>
    <col min="4870" max="4870" width="8.85546875" style="41" bestFit="1" customWidth="1"/>
    <col min="4871" max="4871" width="22.85546875" style="41" customWidth="1"/>
    <col min="4872" max="4872" width="59.7109375" style="41" bestFit="1" customWidth="1"/>
    <col min="4873" max="4873" width="57.85546875" style="41" bestFit="1" customWidth="1"/>
    <col min="4874" max="4874" width="35.28515625" style="41" bestFit="1" customWidth="1"/>
    <col min="4875" max="4875" width="28.140625" style="41" bestFit="1" customWidth="1"/>
    <col min="4876" max="4876" width="33.140625" style="41" bestFit="1" customWidth="1"/>
    <col min="4877" max="4877" width="26" style="41" bestFit="1" customWidth="1"/>
    <col min="4878" max="4878" width="19.140625" style="41" bestFit="1" customWidth="1"/>
    <col min="4879" max="4879" width="10.42578125" style="41" customWidth="1"/>
    <col min="4880" max="4880" width="11.85546875" style="41" customWidth="1"/>
    <col min="4881" max="4881" width="14.7109375" style="41" customWidth="1"/>
    <col min="4882" max="4882" width="9" style="41" bestFit="1" customWidth="1"/>
    <col min="4883" max="5122" width="9.140625" style="41"/>
    <col min="5123" max="5123" width="4.7109375" style="41" bestFit="1" customWidth="1"/>
    <col min="5124" max="5124" width="9.7109375" style="41" bestFit="1" customWidth="1"/>
    <col min="5125" max="5125" width="10" style="41" bestFit="1" customWidth="1"/>
    <col min="5126" max="5126" width="8.85546875" style="41" bestFit="1" customWidth="1"/>
    <col min="5127" max="5127" width="22.85546875" style="41" customWidth="1"/>
    <col min="5128" max="5128" width="59.7109375" style="41" bestFit="1" customWidth="1"/>
    <col min="5129" max="5129" width="57.85546875" style="41" bestFit="1" customWidth="1"/>
    <col min="5130" max="5130" width="35.28515625" style="41" bestFit="1" customWidth="1"/>
    <col min="5131" max="5131" width="28.140625" style="41" bestFit="1" customWidth="1"/>
    <col min="5132" max="5132" width="33.140625" style="41" bestFit="1" customWidth="1"/>
    <col min="5133" max="5133" width="26" style="41" bestFit="1" customWidth="1"/>
    <col min="5134" max="5134" width="19.140625" style="41" bestFit="1" customWidth="1"/>
    <col min="5135" max="5135" width="10.42578125" style="41" customWidth="1"/>
    <col min="5136" max="5136" width="11.85546875" style="41" customWidth="1"/>
    <col min="5137" max="5137" width="14.7109375" style="41" customWidth="1"/>
    <col min="5138" max="5138" width="9" style="41" bestFit="1" customWidth="1"/>
    <col min="5139" max="5378" width="9.140625" style="41"/>
    <col min="5379" max="5379" width="4.7109375" style="41" bestFit="1" customWidth="1"/>
    <col min="5380" max="5380" width="9.7109375" style="41" bestFit="1" customWidth="1"/>
    <col min="5381" max="5381" width="10" style="41" bestFit="1" customWidth="1"/>
    <col min="5382" max="5382" width="8.85546875" style="41" bestFit="1" customWidth="1"/>
    <col min="5383" max="5383" width="22.85546875" style="41" customWidth="1"/>
    <col min="5384" max="5384" width="59.7109375" style="41" bestFit="1" customWidth="1"/>
    <col min="5385" max="5385" width="57.85546875" style="41" bestFit="1" customWidth="1"/>
    <col min="5386" max="5386" width="35.28515625" style="41" bestFit="1" customWidth="1"/>
    <col min="5387" max="5387" width="28.140625" style="41" bestFit="1" customWidth="1"/>
    <col min="5388" max="5388" width="33.140625" style="41" bestFit="1" customWidth="1"/>
    <col min="5389" max="5389" width="26" style="41" bestFit="1" customWidth="1"/>
    <col min="5390" max="5390" width="19.140625" style="41" bestFit="1" customWidth="1"/>
    <col min="5391" max="5391" width="10.42578125" style="41" customWidth="1"/>
    <col min="5392" max="5392" width="11.85546875" style="41" customWidth="1"/>
    <col min="5393" max="5393" width="14.7109375" style="41" customWidth="1"/>
    <col min="5394" max="5394" width="9" style="41" bestFit="1" customWidth="1"/>
    <col min="5395" max="5634" width="9.140625" style="41"/>
    <col min="5635" max="5635" width="4.7109375" style="41" bestFit="1" customWidth="1"/>
    <col min="5636" max="5636" width="9.7109375" style="41" bestFit="1" customWidth="1"/>
    <col min="5637" max="5637" width="10" style="41" bestFit="1" customWidth="1"/>
    <col min="5638" max="5638" width="8.85546875" style="41" bestFit="1" customWidth="1"/>
    <col min="5639" max="5639" width="22.85546875" style="41" customWidth="1"/>
    <col min="5640" max="5640" width="59.7109375" style="41" bestFit="1" customWidth="1"/>
    <col min="5641" max="5641" width="57.85546875" style="41" bestFit="1" customWidth="1"/>
    <col min="5642" max="5642" width="35.28515625" style="41" bestFit="1" customWidth="1"/>
    <col min="5643" max="5643" width="28.140625" style="41" bestFit="1" customWidth="1"/>
    <col min="5644" max="5644" width="33.140625" style="41" bestFit="1" customWidth="1"/>
    <col min="5645" max="5645" width="26" style="41" bestFit="1" customWidth="1"/>
    <col min="5646" max="5646" width="19.140625" style="41" bestFit="1" customWidth="1"/>
    <col min="5647" max="5647" width="10.42578125" style="41" customWidth="1"/>
    <col min="5648" max="5648" width="11.85546875" style="41" customWidth="1"/>
    <col min="5649" max="5649" width="14.7109375" style="41" customWidth="1"/>
    <col min="5650" max="5650" width="9" style="41" bestFit="1" customWidth="1"/>
    <col min="5651" max="5890" width="9.140625" style="41"/>
    <col min="5891" max="5891" width="4.7109375" style="41" bestFit="1" customWidth="1"/>
    <col min="5892" max="5892" width="9.7109375" style="41" bestFit="1" customWidth="1"/>
    <col min="5893" max="5893" width="10" style="41" bestFit="1" customWidth="1"/>
    <col min="5894" max="5894" width="8.85546875" style="41" bestFit="1" customWidth="1"/>
    <col min="5895" max="5895" width="22.85546875" style="41" customWidth="1"/>
    <col min="5896" max="5896" width="59.7109375" style="41" bestFit="1" customWidth="1"/>
    <col min="5897" max="5897" width="57.85546875" style="41" bestFit="1" customWidth="1"/>
    <col min="5898" max="5898" width="35.28515625" style="41" bestFit="1" customWidth="1"/>
    <col min="5899" max="5899" width="28.140625" style="41" bestFit="1" customWidth="1"/>
    <col min="5900" max="5900" width="33.140625" style="41" bestFit="1" customWidth="1"/>
    <col min="5901" max="5901" width="26" style="41" bestFit="1" customWidth="1"/>
    <col min="5902" max="5902" width="19.140625" style="41" bestFit="1" customWidth="1"/>
    <col min="5903" max="5903" width="10.42578125" style="41" customWidth="1"/>
    <col min="5904" max="5904" width="11.85546875" style="41" customWidth="1"/>
    <col min="5905" max="5905" width="14.7109375" style="41" customWidth="1"/>
    <col min="5906" max="5906" width="9" style="41" bestFit="1" customWidth="1"/>
    <col min="5907" max="6146" width="9.140625" style="41"/>
    <col min="6147" max="6147" width="4.7109375" style="41" bestFit="1" customWidth="1"/>
    <col min="6148" max="6148" width="9.7109375" style="41" bestFit="1" customWidth="1"/>
    <col min="6149" max="6149" width="10" style="41" bestFit="1" customWidth="1"/>
    <col min="6150" max="6150" width="8.85546875" style="41" bestFit="1" customWidth="1"/>
    <col min="6151" max="6151" width="22.85546875" style="41" customWidth="1"/>
    <col min="6152" max="6152" width="59.7109375" style="41" bestFit="1" customWidth="1"/>
    <col min="6153" max="6153" width="57.85546875" style="41" bestFit="1" customWidth="1"/>
    <col min="6154" max="6154" width="35.28515625" style="41" bestFit="1" customWidth="1"/>
    <col min="6155" max="6155" width="28.140625" style="41" bestFit="1" customWidth="1"/>
    <col min="6156" max="6156" width="33.140625" style="41" bestFit="1" customWidth="1"/>
    <col min="6157" max="6157" width="26" style="41" bestFit="1" customWidth="1"/>
    <col min="6158" max="6158" width="19.140625" style="41" bestFit="1" customWidth="1"/>
    <col min="6159" max="6159" width="10.42578125" style="41" customWidth="1"/>
    <col min="6160" max="6160" width="11.85546875" style="41" customWidth="1"/>
    <col min="6161" max="6161" width="14.7109375" style="41" customWidth="1"/>
    <col min="6162" max="6162" width="9" style="41" bestFit="1" customWidth="1"/>
    <col min="6163" max="6402" width="9.140625" style="41"/>
    <col min="6403" max="6403" width="4.7109375" style="41" bestFit="1" customWidth="1"/>
    <col min="6404" max="6404" width="9.7109375" style="41" bestFit="1" customWidth="1"/>
    <col min="6405" max="6405" width="10" style="41" bestFit="1" customWidth="1"/>
    <col min="6406" max="6406" width="8.85546875" style="41" bestFit="1" customWidth="1"/>
    <col min="6407" max="6407" width="22.85546875" style="41" customWidth="1"/>
    <col min="6408" max="6408" width="59.7109375" style="41" bestFit="1" customWidth="1"/>
    <col min="6409" max="6409" width="57.85546875" style="41" bestFit="1" customWidth="1"/>
    <col min="6410" max="6410" width="35.28515625" style="41" bestFit="1" customWidth="1"/>
    <col min="6411" max="6411" width="28.140625" style="41" bestFit="1" customWidth="1"/>
    <col min="6412" max="6412" width="33.140625" style="41" bestFit="1" customWidth="1"/>
    <col min="6413" max="6413" width="26" style="41" bestFit="1" customWidth="1"/>
    <col min="6414" max="6414" width="19.140625" style="41" bestFit="1" customWidth="1"/>
    <col min="6415" max="6415" width="10.42578125" style="41" customWidth="1"/>
    <col min="6416" max="6416" width="11.85546875" style="41" customWidth="1"/>
    <col min="6417" max="6417" width="14.7109375" style="41" customWidth="1"/>
    <col min="6418" max="6418" width="9" style="41" bestFit="1" customWidth="1"/>
    <col min="6419" max="6658" width="9.140625" style="41"/>
    <col min="6659" max="6659" width="4.7109375" style="41" bestFit="1" customWidth="1"/>
    <col min="6660" max="6660" width="9.7109375" style="41" bestFit="1" customWidth="1"/>
    <col min="6661" max="6661" width="10" style="41" bestFit="1" customWidth="1"/>
    <col min="6662" max="6662" width="8.85546875" style="41" bestFit="1" customWidth="1"/>
    <col min="6663" max="6663" width="22.85546875" style="41" customWidth="1"/>
    <col min="6664" max="6664" width="59.7109375" style="41" bestFit="1" customWidth="1"/>
    <col min="6665" max="6665" width="57.85546875" style="41" bestFit="1" customWidth="1"/>
    <col min="6666" max="6666" width="35.28515625" style="41" bestFit="1" customWidth="1"/>
    <col min="6667" max="6667" width="28.140625" style="41" bestFit="1" customWidth="1"/>
    <col min="6668" max="6668" width="33.140625" style="41" bestFit="1" customWidth="1"/>
    <col min="6669" max="6669" width="26" style="41" bestFit="1" customWidth="1"/>
    <col min="6670" max="6670" width="19.140625" style="41" bestFit="1" customWidth="1"/>
    <col min="6671" max="6671" width="10.42578125" style="41" customWidth="1"/>
    <col min="6672" max="6672" width="11.85546875" style="41" customWidth="1"/>
    <col min="6673" max="6673" width="14.7109375" style="41" customWidth="1"/>
    <col min="6674" max="6674" width="9" style="41" bestFit="1" customWidth="1"/>
    <col min="6675" max="6914" width="9.140625" style="41"/>
    <col min="6915" max="6915" width="4.7109375" style="41" bestFit="1" customWidth="1"/>
    <col min="6916" max="6916" width="9.7109375" style="41" bestFit="1" customWidth="1"/>
    <col min="6917" max="6917" width="10" style="41" bestFit="1" customWidth="1"/>
    <col min="6918" max="6918" width="8.85546875" style="41" bestFit="1" customWidth="1"/>
    <col min="6919" max="6919" width="22.85546875" style="41" customWidth="1"/>
    <col min="6920" max="6920" width="59.7109375" style="41" bestFit="1" customWidth="1"/>
    <col min="6921" max="6921" width="57.85546875" style="41" bestFit="1" customWidth="1"/>
    <col min="6922" max="6922" width="35.28515625" style="41" bestFit="1" customWidth="1"/>
    <col min="6923" max="6923" width="28.140625" style="41" bestFit="1" customWidth="1"/>
    <col min="6924" max="6924" width="33.140625" style="41" bestFit="1" customWidth="1"/>
    <col min="6925" max="6925" width="26" style="41" bestFit="1" customWidth="1"/>
    <col min="6926" max="6926" width="19.140625" style="41" bestFit="1" customWidth="1"/>
    <col min="6927" max="6927" width="10.42578125" style="41" customWidth="1"/>
    <col min="6928" max="6928" width="11.85546875" style="41" customWidth="1"/>
    <col min="6929" max="6929" width="14.7109375" style="41" customWidth="1"/>
    <col min="6930" max="6930" width="9" style="41" bestFit="1" customWidth="1"/>
    <col min="6931" max="7170" width="9.140625" style="41"/>
    <col min="7171" max="7171" width="4.7109375" style="41" bestFit="1" customWidth="1"/>
    <col min="7172" max="7172" width="9.7109375" style="41" bestFit="1" customWidth="1"/>
    <col min="7173" max="7173" width="10" style="41" bestFit="1" customWidth="1"/>
    <col min="7174" max="7174" width="8.85546875" style="41" bestFit="1" customWidth="1"/>
    <col min="7175" max="7175" width="22.85546875" style="41" customWidth="1"/>
    <col min="7176" max="7176" width="59.7109375" style="41" bestFit="1" customWidth="1"/>
    <col min="7177" max="7177" width="57.85546875" style="41" bestFit="1" customWidth="1"/>
    <col min="7178" max="7178" width="35.28515625" style="41" bestFit="1" customWidth="1"/>
    <col min="7179" max="7179" width="28.140625" style="41" bestFit="1" customWidth="1"/>
    <col min="7180" max="7180" width="33.140625" style="41" bestFit="1" customWidth="1"/>
    <col min="7181" max="7181" width="26" style="41" bestFit="1" customWidth="1"/>
    <col min="7182" max="7182" width="19.140625" style="41" bestFit="1" customWidth="1"/>
    <col min="7183" max="7183" width="10.42578125" style="41" customWidth="1"/>
    <col min="7184" max="7184" width="11.85546875" style="41" customWidth="1"/>
    <col min="7185" max="7185" width="14.7109375" style="41" customWidth="1"/>
    <col min="7186" max="7186" width="9" style="41" bestFit="1" customWidth="1"/>
    <col min="7187" max="7426" width="9.140625" style="41"/>
    <col min="7427" max="7427" width="4.7109375" style="41" bestFit="1" customWidth="1"/>
    <col min="7428" max="7428" width="9.7109375" style="41" bestFit="1" customWidth="1"/>
    <col min="7429" max="7429" width="10" style="41" bestFit="1" customWidth="1"/>
    <col min="7430" max="7430" width="8.85546875" style="41" bestFit="1" customWidth="1"/>
    <col min="7431" max="7431" width="22.85546875" style="41" customWidth="1"/>
    <col min="7432" max="7432" width="59.7109375" style="41" bestFit="1" customWidth="1"/>
    <col min="7433" max="7433" width="57.85546875" style="41" bestFit="1" customWidth="1"/>
    <col min="7434" max="7434" width="35.28515625" style="41" bestFit="1" customWidth="1"/>
    <col min="7435" max="7435" width="28.140625" style="41" bestFit="1" customWidth="1"/>
    <col min="7436" max="7436" width="33.140625" style="41" bestFit="1" customWidth="1"/>
    <col min="7437" max="7437" width="26" style="41" bestFit="1" customWidth="1"/>
    <col min="7438" max="7438" width="19.140625" style="41" bestFit="1" customWidth="1"/>
    <col min="7439" max="7439" width="10.42578125" style="41" customWidth="1"/>
    <col min="7440" max="7440" width="11.85546875" style="41" customWidth="1"/>
    <col min="7441" max="7441" width="14.7109375" style="41" customWidth="1"/>
    <col min="7442" max="7442" width="9" style="41" bestFit="1" customWidth="1"/>
    <col min="7443" max="7682" width="9.140625" style="41"/>
    <col min="7683" max="7683" width="4.7109375" style="41" bestFit="1" customWidth="1"/>
    <col min="7684" max="7684" width="9.7109375" style="41" bestFit="1" customWidth="1"/>
    <col min="7685" max="7685" width="10" style="41" bestFit="1" customWidth="1"/>
    <col min="7686" max="7686" width="8.85546875" style="41" bestFit="1" customWidth="1"/>
    <col min="7687" max="7687" width="22.85546875" style="41" customWidth="1"/>
    <col min="7688" max="7688" width="59.7109375" style="41" bestFit="1" customWidth="1"/>
    <col min="7689" max="7689" width="57.85546875" style="41" bestFit="1" customWidth="1"/>
    <col min="7690" max="7690" width="35.28515625" style="41" bestFit="1" customWidth="1"/>
    <col min="7691" max="7691" width="28.140625" style="41" bestFit="1" customWidth="1"/>
    <col min="7692" max="7692" width="33.140625" style="41" bestFit="1" customWidth="1"/>
    <col min="7693" max="7693" width="26" style="41" bestFit="1" customWidth="1"/>
    <col min="7694" max="7694" width="19.140625" style="41" bestFit="1" customWidth="1"/>
    <col min="7695" max="7695" width="10.42578125" style="41" customWidth="1"/>
    <col min="7696" max="7696" width="11.85546875" style="41" customWidth="1"/>
    <col min="7697" max="7697" width="14.7109375" style="41" customWidth="1"/>
    <col min="7698" max="7698" width="9" style="41" bestFit="1" customWidth="1"/>
    <col min="7699" max="7938" width="9.140625" style="41"/>
    <col min="7939" max="7939" width="4.7109375" style="41" bestFit="1" customWidth="1"/>
    <col min="7940" max="7940" width="9.7109375" style="41" bestFit="1" customWidth="1"/>
    <col min="7941" max="7941" width="10" style="41" bestFit="1" customWidth="1"/>
    <col min="7942" max="7942" width="8.85546875" style="41" bestFit="1" customWidth="1"/>
    <col min="7943" max="7943" width="22.85546875" style="41" customWidth="1"/>
    <col min="7944" max="7944" width="59.7109375" style="41" bestFit="1" customWidth="1"/>
    <col min="7945" max="7945" width="57.85546875" style="41" bestFit="1" customWidth="1"/>
    <col min="7946" max="7946" width="35.28515625" style="41" bestFit="1" customWidth="1"/>
    <col min="7947" max="7947" width="28.140625" style="41" bestFit="1" customWidth="1"/>
    <col min="7948" max="7948" width="33.140625" style="41" bestFit="1" customWidth="1"/>
    <col min="7949" max="7949" width="26" style="41" bestFit="1" customWidth="1"/>
    <col min="7950" max="7950" width="19.140625" style="41" bestFit="1" customWidth="1"/>
    <col min="7951" max="7951" width="10.42578125" style="41" customWidth="1"/>
    <col min="7952" max="7952" width="11.85546875" style="41" customWidth="1"/>
    <col min="7953" max="7953" width="14.7109375" style="41" customWidth="1"/>
    <col min="7954" max="7954" width="9" style="41" bestFit="1" customWidth="1"/>
    <col min="7955" max="8194" width="9.140625" style="41"/>
    <col min="8195" max="8195" width="4.7109375" style="41" bestFit="1" customWidth="1"/>
    <col min="8196" max="8196" width="9.7109375" style="41" bestFit="1" customWidth="1"/>
    <col min="8197" max="8197" width="10" style="41" bestFit="1" customWidth="1"/>
    <col min="8198" max="8198" width="8.85546875" style="41" bestFit="1" customWidth="1"/>
    <col min="8199" max="8199" width="22.85546875" style="41" customWidth="1"/>
    <col min="8200" max="8200" width="59.7109375" style="41" bestFit="1" customWidth="1"/>
    <col min="8201" max="8201" width="57.85546875" style="41" bestFit="1" customWidth="1"/>
    <col min="8202" max="8202" width="35.28515625" style="41" bestFit="1" customWidth="1"/>
    <col min="8203" max="8203" width="28.140625" style="41" bestFit="1" customWidth="1"/>
    <col min="8204" max="8204" width="33.140625" style="41" bestFit="1" customWidth="1"/>
    <col min="8205" max="8205" width="26" style="41" bestFit="1" customWidth="1"/>
    <col min="8206" max="8206" width="19.140625" style="41" bestFit="1" customWidth="1"/>
    <col min="8207" max="8207" width="10.42578125" style="41" customWidth="1"/>
    <col min="8208" max="8208" width="11.85546875" style="41" customWidth="1"/>
    <col min="8209" max="8209" width="14.7109375" style="41" customWidth="1"/>
    <col min="8210" max="8210" width="9" style="41" bestFit="1" customWidth="1"/>
    <col min="8211" max="8450" width="9.140625" style="41"/>
    <col min="8451" max="8451" width="4.7109375" style="41" bestFit="1" customWidth="1"/>
    <col min="8452" max="8452" width="9.7109375" style="41" bestFit="1" customWidth="1"/>
    <col min="8453" max="8453" width="10" style="41" bestFit="1" customWidth="1"/>
    <col min="8454" max="8454" width="8.85546875" style="41" bestFit="1" customWidth="1"/>
    <col min="8455" max="8455" width="22.85546875" style="41" customWidth="1"/>
    <col min="8456" max="8456" width="59.7109375" style="41" bestFit="1" customWidth="1"/>
    <col min="8457" max="8457" width="57.85546875" style="41" bestFit="1" customWidth="1"/>
    <col min="8458" max="8458" width="35.28515625" style="41" bestFit="1" customWidth="1"/>
    <col min="8459" max="8459" width="28.140625" style="41" bestFit="1" customWidth="1"/>
    <col min="8460" max="8460" width="33.140625" style="41" bestFit="1" customWidth="1"/>
    <col min="8461" max="8461" width="26" style="41" bestFit="1" customWidth="1"/>
    <col min="8462" max="8462" width="19.140625" style="41" bestFit="1" customWidth="1"/>
    <col min="8463" max="8463" width="10.42578125" style="41" customWidth="1"/>
    <col min="8464" max="8464" width="11.85546875" style="41" customWidth="1"/>
    <col min="8465" max="8465" width="14.7109375" style="41" customWidth="1"/>
    <col min="8466" max="8466" width="9" style="41" bestFit="1" customWidth="1"/>
    <col min="8467" max="8706" width="9.140625" style="41"/>
    <col min="8707" max="8707" width="4.7109375" style="41" bestFit="1" customWidth="1"/>
    <col min="8708" max="8708" width="9.7109375" style="41" bestFit="1" customWidth="1"/>
    <col min="8709" max="8709" width="10" style="41" bestFit="1" customWidth="1"/>
    <col min="8710" max="8710" width="8.85546875" style="41" bestFit="1" customWidth="1"/>
    <col min="8711" max="8711" width="22.85546875" style="41" customWidth="1"/>
    <col min="8712" max="8712" width="59.7109375" style="41" bestFit="1" customWidth="1"/>
    <col min="8713" max="8713" width="57.85546875" style="41" bestFit="1" customWidth="1"/>
    <col min="8714" max="8714" width="35.28515625" style="41" bestFit="1" customWidth="1"/>
    <col min="8715" max="8715" width="28.140625" style="41" bestFit="1" customWidth="1"/>
    <col min="8716" max="8716" width="33.140625" style="41" bestFit="1" customWidth="1"/>
    <col min="8717" max="8717" width="26" style="41" bestFit="1" customWidth="1"/>
    <col min="8718" max="8718" width="19.140625" style="41" bestFit="1" customWidth="1"/>
    <col min="8719" max="8719" width="10.42578125" style="41" customWidth="1"/>
    <col min="8720" max="8720" width="11.85546875" style="41" customWidth="1"/>
    <col min="8721" max="8721" width="14.7109375" style="41" customWidth="1"/>
    <col min="8722" max="8722" width="9" style="41" bestFit="1" customWidth="1"/>
    <col min="8723" max="8962" width="9.140625" style="41"/>
    <col min="8963" max="8963" width="4.7109375" style="41" bestFit="1" customWidth="1"/>
    <col min="8964" max="8964" width="9.7109375" style="41" bestFit="1" customWidth="1"/>
    <col min="8965" max="8965" width="10" style="41" bestFit="1" customWidth="1"/>
    <col min="8966" max="8966" width="8.85546875" style="41" bestFit="1" customWidth="1"/>
    <col min="8967" max="8967" width="22.85546875" style="41" customWidth="1"/>
    <col min="8968" max="8968" width="59.7109375" style="41" bestFit="1" customWidth="1"/>
    <col min="8969" max="8969" width="57.85546875" style="41" bestFit="1" customWidth="1"/>
    <col min="8970" max="8970" width="35.28515625" style="41" bestFit="1" customWidth="1"/>
    <col min="8971" max="8971" width="28.140625" style="41" bestFit="1" customWidth="1"/>
    <col min="8972" max="8972" width="33.140625" style="41" bestFit="1" customWidth="1"/>
    <col min="8973" max="8973" width="26" style="41" bestFit="1" customWidth="1"/>
    <col min="8974" max="8974" width="19.140625" style="41" bestFit="1" customWidth="1"/>
    <col min="8975" max="8975" width="10.42578125" style="41" customWidth="1"/>
    <col min="8976" max="8976" width="11.85546875" style="41" customWidth="1"/>
    <col min="8977" max="8977" width="14.7109375" style="41" customWidth="1"/>
    <col min="8978" max="8978" width="9" style="41" bestFit="1" customWidth="1"/>
    <col min="8979" max="9218" width="9.140625" style="41"/>
    <col min="9219" max="9219" width="4.7109375" style="41" bestFit="1" customWidth="1"/>
    <col min="9220" max="9220" width="9.7109375" style="41" bestFit="1" customWidth="1"/>
    <col min="9221" max="9221" width="10" style="41" bestFit="1" customWidth="1"/>
    <col min="9222" max="9222" width="8.85546875" style="41" bestFit="1" customWidth="1"/>
    <col min="9223" max="9223" width="22.85546875" style="41" customWidth="1"/>
    <col min="9224" max="9224" width="59.7109375" style="41" bestFit="1" customWidth="1"/>
    <col min="9225" max="9225" width="57.85546875" style="41" bestFit="1" customWidth="1"/>
    <col min="9226" max="9226" width="35.28515625" style="41" bestFit="1" customWidth="1"/>
    <col min="9227" max="9227" width="28.140625" style="41" bestFit="1" customWidth="1"/>
    <col min="9228" max="9228" width="33.140625" style="41" bestFit="1" customWidth="1"/>
    <col min="9229" max="9229" width="26" style="41" bestFit="1" customWidth="1"/>
    <col min="9230" max="9230" width="19.140625" style="41" bestFit="1" customWidth="1"/>
    <col min="9231" max="9231" width="10.42578125" style="41" customWidth="1"/>
    <col min="9232" max="9232" width="11.85546875" style="41" customWidth="1"/>
    <col min="9233" max="9233" width="14.7109375" style="41" customWidth="1"/>
    <col min="9234" max="9234" width="9" style="41" bestFit="1" customWidth="1"/>
    <col min="9235" max="9474" width="9.140625" style="41"/>
    <col min="9475" max="9475" width="4.7109375" style="41" bestFit="1" customWidth="1"/>
    <col min="9476" max="9476" width="9.7109375" style="41" bestFit="1" customWidth="1"/>
    <col min="9477" max="9477" width="10" style="41" bestFit="1" customWidth="1"/>
    <col min="9478" max="9478" width="8.85546875" style="41" bestFit="1" customWidth="1"/>
    <col min="9479" max="9479" width="22.85546875" style="41" customWidth="1"/>
    <col min="9480" max="9480" width="59.7109375" style="41" bestFit="1" customWidth="1"/>
    <col min="9481" max="9481" width="57.85546875" style="41" bestFit="1" customWidth="1"/>
    <col min="9482" max="9482" width="35.28515625" style="41" bestFit="1" customWidth="1"/>
    <col min="9483" max="9483" width="28.140625" style="41" bestFit="1" customWidth="1"/>
    <col min="9484" max="9484" width="33.140625" style="41" bestFit="1" customWidth="1"/>
    <col min="9485" max="9485" width="26" style="41" bestFit="1" customWidth="1"/>
    <col min="9486" max="9486" width="19.140625" style="41" bestFit="1" customWidth="1"/>
    <col min="9487" max="9487" width="10.42578125" style="41" customWidth="1"/>
    <col min="9488" max="9488" width="11.85546875" style="41" customWidth="1"/>
    <col min="9489" max="9489" width="14.7109375" style="41" customWidth="1"/>
    <col min="9490" max="9490" width="9" style="41" bestFit="1" customWidth="1"/>
    <col min="9491" max="9730" width="9.140625" style="41"/>
    <col min="9731" max="9731" width="4.7109375" style="41" bestFit="1" customWidth="1"/>
    <col min="9732" max="9732" width="9.7109375" style="41" bestFit="1" customWidth="1"/>
    <col min="9733" max="9733" width="10" style="41" bestFit="1" customWidth="1"/>
    <col min="9734" max="9734" width="8.85546875" style="41" bestFit="1" customWidth="1"/>
    <col min="9735" max="9735" width="22.85546875" style="41" customWidth="1"/>
    <col min="9736" max="9736" width="59.7109375" style="41" bestFit="1" customWidth="1"/>
    <col min="9737" max="9737" width="57.85546875" style="41" bestFit="1" customWidth="1"/>
    <col min="9738" max="9738" width="35.28515625" style="41" bestFit="1" customWidth="1"/>
    <col min="9739" max="9739" width="28.140625" style="41" bestFit="1" customWidth="1"/>
    <col min="9740" max="9740" width="33.140625" style="41" bestFit="1" customWidth="1"/>
    <col min="9741" max="9741" width="26" style="41" bestFit="1" customWidth="1"/>
    <col min="9742" max="9742" width="19.140625" style="41" bestFit="1" customWidth="1"/>
    <col min="9743" max="9743" width="10.42578125" style="41" customWidth="1"/>
    <col min="9744" max="9744" width="11.85546875" style="41" customWidth="1"/>
    <col min="9745" max="9745" width="14.7109375" style="41" customWidth="1"/>
    <col min="9746" max="9746" width="9" style="41" bestFit="1" customWidth="1"/>
    <col min="9747" max="9986" width="9.140625" style="41"/>
    <col min="9987" max="9987" width="4.7109375" style="41" bestFit="1" customWidth="1"/>
    <col min="9988" max="9988" width="9.7109375" style="41" bestFit="1" customWidth="1"/>
    <col min="9989" max="9989" width="10" style="41" bestFit="1" customWidth="1"/>
    <col min="9990" max="9990" width="8.85546875" style="41" bestFit="1" customWidth="1"/>
    <col min="9991" max="9991" width="22.85546875" style="41" customWidth="1"/>
    <col min="9992" max="9992" width="59.7109375" style="41" bestFit="1" customWidth="1"/>
    <col min="9993" max="9993" width="57.85546875" style="41" bestFit="1" customWidth="1"/>
    <col min="9994" max="9994" width="35.28515625" style="41" bestFit="1" customWidth="1"/>
    <col min="9995" max="9995" width="28.140625" style="41" bestFit="1" customWidth="1"/>
    <col min="9996" max="9996" width="33.140625" style="41" bestFit="1" customWidth="1"/>
    <col min="9997" max="9997" width="26" style="41" bestFit="1" customWidth="1"/>
    <col min="9998" max="9998" width="19.140625" style="41" bestFit="1" customWidth="1"/>
    <col min="9999" max="9999" width="10.42578125" style="41" customWidth="1"/>
    <col min="10000" max="10000" width="11.85546875" style="41" customWidth="1"/>
    <col min="10001" max="10001" width="14.7109375" style="41" customWidth="1"/>
    <col min="10002" max="10002" width="9" style="41" bestFit="1" customWidth="1"/>
    <col min="10003" max="10242" width="9.140625" style="41"/>
    <col min="10243" max="10243" width="4.7109375" style="41" bestFit="1" customWidth="1"/>
    <col min="10244" max="10244" width="9.7109375" style="41" bestFit="1" customWidth="1"/>
    <col min="10245" max="10245" width="10" style="41" bestFit="1" customWidth="1"/>
    <col min="10246" max="10246" width="8.85546875" style="41" bestFit="1" customWidth="1"/>
    <col min="10247" max="10247" width="22.85546875" style="41" customWidth="1"/>
    <col min="10248" max="10248" width="59.7109375" style="41" bestFit="1" customWidth="1"/>
    <col min="10249" max="10249" width="57.85546875" style="41" bestFit="1" customWidth="1"/>
    <col min="10250" max="10250" width="35.28515625" style="41" bestFit="1" customWidth="1"/>
    <col min="10251" max="10251" width="28.140625" style="41" bestFit="1" customWidth="1"/>
    <col min="10252" max="10252" width="33.140625" style="41" bestFit="1" customWidth="1"/>
    <col min="10253" max="10253" width="26" style="41" bestFit="1" customWidth="1"/>
    <col min="10254" max="10254" width="19.140625" style="41" bestFit="1" customWidth="1"/>
    <col min="10255" max="10255" width="10.42578125" style="41" customWidth="1"/>
    <col min="10256" max="10256" width="11.85546875" style="41" customWidth="1"/>
    <col min="10257" max="10257" width="14.7109375" style="41" customWidth="1"/>
    <col min="10258" max="10258" width="9" style="41" bestFit="1" customWidth="1"/>
    <col min="10259" max="10498" width="9.140625" style="41"/>
    <col min="10499" max="10499" width="4.7109375" style="41" bestFit="1" customWidth="1"/>
    <col min="10500" max="10500" width="9.7109375" style="41" bestFit="1" customWidth="1"/>
    <col min="10501" max="10501" width="10" style="41" bestFit="1" customWidth="1"/>
    <col min="10502" max="10502" width="8.85546875" style="41" bestFit="1" customWidth="1"/>
    <col min="10503" max="10503" width="22.85546875" style="41" customWidth="1"/>
    <col min="10504" max="10504" width="59.7109375" style="41" bestFit="1" customWidth="1"/>
    <col min="10505" max="10505" width="57.85546875" style="41" bestFit="1" customWidth="1"/>
    <col min="10506" max="10506" width="35.28515625" style="41" bestFit="1" customWidth="1"/>
    <col min="10507" max="10507" width="28.140625" style="41" bestFit="1" customWidth="1"/>
    <col min="10508" max="10508" width="33.140625" style="41" bestFit="1" customWidth="1"/>
    <col min="10509" max="10509" width="26" style="41" bestFit="1" customWidth="1"/>
    <col min="10510" max="10510" width="19.140625" style="41" bestFit="1" customWidth="1"/>
    <col min="10511" max="10511" width="10.42578125" style="41" customWidth="1"/>
    <col min="10512" max="10512" width="11.85546875" style="41" customWidth="1"/>
    <col min="10513" max="10513" width="14.7109375" style="41" customWidth="1"/>
    <col min="10514" max="10514" width="9" style="41" bestFit="1" customWidth="1"/>
    <col min="10515" max="10754" width="9.140625" style="41"/>
    <col min="10755" max="10755" width="4.7109375" style="41" bestFit="1" customWidth="1"/>
    <col min="10756" max="10756" width="9.7109375" style="41" bestFit="1" customWidth="1"/>
    <col min="10757" max="10757" width="10" style="41" bestFit="1" customWidth="1"/>
    <col min="10758" max="10758" width="8.85546875" style="41" bestFit="1" customWidth="1"/>
    <col min="10759" max="10759" width="22.85546875" style="41" customWidth="1"/>
    <col min="10760" max="10760" width="59.7109375" style="41" bestFit="1" customWidth="1"/>
    <col min="10761" max="10761" width="57.85546875" style="41" bestFit="1" customWidth="1"/>
    <col min="10762" max="10762" width="35.28515625" style="41" bestFit="1" customWidth="1"/>
    <col min="10763" max="10763" width="28.140625" style="41" bestFit="1" customWidth="1"/>
    <col min="10764" max="10764" width="33.140625" style="41" bestFit="1" customWidth="1"/>
    <col min="10765" max="10765" width="26" style="41" bestFit="1" customWidth="1"/>
    <col min="10766" max="10766" width="19.140625" style="41" bestFit="1" customWidth="1"/>
    <col min="10767" max="10767" width="10.42578125" style="41" customWidth="1"/>
    <col min="10768" max="10768" width="11.85546875" style="41" customWidth="1"/>
    <col min="10769" max="10769" width="14.7109375" style="41" customWidth="1"/>
    <col min="10770" max="10770" width="9" style="41" bestFit="1" customWidth="1"/>
    <col min="10771" max="11010" width="9.140625" style="41"/>
    <col min="11011" max="11011" width="4.7109375" style="41" bestFit="1" customWidth="1"/>
    <col min="11012" max="11012" width="9.7109375" style="41" bestFit="1" customWidth="1"/>
    <col min="11013" max="11013" width="10" style="41" bestFit="1" customWidth="1"/>
    <col min="11014" max="11014" width="8.85546875" style="41" bestFit="1" customWidth="1"/>
    <col min="11015" max="11015" width="22.85546875" style="41" customWidth="1"/>
    <col min="11016" max="11016" width="59.7109375" style="41" bestFit="1" customWidth="1"/>
    <col min="11017" max="11017" width="57.85546875" style="41" bestFit="1" customWidth="1"/>
    <col min="11018" max="11018" width="35.28515625" style="41" bestFit="1" customWidth="1"/>
    <col min="11019" max="11019" width="28.140625" style="41" bestFit="1" customWidth="1"/>
    <col min="11020" max="11020" width="33.140625" style="41" bestFit="1" customWidth="1"/>
    <col min="11021" max="11021" width="26" style="41" bestFit="1" customWidth="1"/>
    <col min="11022" max="11022" width="19.140625" style="41" bestFit="1" customWidth="1"/>
    <col min="11023" max="11023" width="10.42578125" style="41" customWidth="1"/>
    <col min="11024" max="11024" width="11.85546875" style="41" customWidth="1"/>
    <col min="11025" max="11025" width="14.7109375" style="41" customWidth="1"/>
    <col min="11026" max="11026" width="9" style="41" bestFit="1" customWidth="1"/>
    <col min="11027" max="11266" width="9.140625" style="41"/>
    <col min="11267" max="11267" width="4.7109375" style="41" bestFit="1" customWidth="1"/>
    <col min="11268" max="11268" width="9.7109375" style="41" bestFit="1" customWidth="1"/>
    <col min="11269" max="11269" width="10" style="41" bestFit="1" customWidth="1"/>
    <col min="11270" max="11270" width="8.85546875" style="41" bestFit="1" customWidth="1"/>
    <col min="11271" max="11271" width="22.85546875" style="41" customWidth="1"/>
    <col min="11272" max="11272" width="59.7109375" style="41" bestFit="1" customWidth="1"/>
    <col min="11273" max="11273" width="57.85546875" style="41" bestFit="1" customWidth="1"/>
    <col min="11274" max="11274" width="35.28515625" style="41" bestFit="1" customWidth="1"/>
    <col min="11275" max="11275" width="28.140625" style="41" bestFit="1" customWidth="1"/>
    <col min="11276" max="11276" width="33.140625" style="41" bestFit="1" customWidth="1"/>
    <col min="11277" max="11277" width="26" style="41" bestFit="1" customWidth="1"/>
    <col min="11278" max="11278" width="19.140625" style="41" bestFit="1" customWidth="1"/>
    <col min="11279" max="11279" width="10.42578125" style="41" customWidth="1"/>
    <col min="11280" max="11280" width="11.85546875" style="41" customWidth="1"/>
    <col min="11281" max="11281" width="14.7109375" style="41" customWidth="1"/>
    <col min="11282" max="11282" width="9" style="41" bestFit="1" customWidth="1"/>
    <col min="11283" max="11522" width="9.140625" style="41"/>
    <col min="11523" max="11523" width="4.7109375" style="41" bestFit="1" customWidth="1"/>
    <col min="11524" max="11524" width="9.7109375" style="41" bestFit="1" customWidth="1"/>
    <col min="11525" max="11525" width="10" style="41" bestFit="1" customWidth="1"/>
    <col min="11526" max="11526" width="8.85546875" style="41" bestFit="1" customWidth="1"/>
    <col min="11527" max="11527" width="22.85546875" style="41" customWidth="1"/>
    <col min="11528" max="11528" width="59.7109375" style="41" bestFit="1" customWidth="1"/>
    <col min="11529" max="11529" width="57.85546875" style="41" bestFit="1" customWidth="1"/>
    <col min="11530" max="11530" width="35.28515625" style="41" bestFit="1" customWidth="1"/>
    <col min="11531" max="11531" width="28.140625" style="41" bestFit="1" customWidth="1"/>
    <col min="11532" max="11532" width="33.140625" style="41" bestFit="1" customWidth="1"/>
    <col min="11533" max="11533" width="26" style="41" bestFit="1" customWidth="1"/>
    <col min="11534" max="11534" width="19.140625" style="41" bestFit="1" customWidth="1"/>
    <col min="11535" max="11535" width="10.42578125" style="41" customWidth="1"/>
    <col min="11536" max="11536" width="11.85546875" style="41" customWidth="1"/>
    <col min="11537" max="11537" width="14.7109375" style="41" customWidth="1"/>
    <col min="11538" max="11538" width="9" style="41" bestFit="1" customWidth="1"/>
    <col min="11539" max="11778" width="9.140625" style="41"/>
    <col min="11779" max="11779" width="4.7109375" style="41" bestFit="1" customWidth="1"/>
    <col min="11780" max="11780" width="9.7109375" style="41" bestFit="1" customWidth="1"/>
    <col min="11781" max="11781" width="10" style="41" bestFit="1" customWidth="1"/>
    <col min="11782" max="11782" width="8.85546875" style="41" bestFit="1" customWidth="1"/>
    <col min="11783" max="11783" width="22.85546875" style="41" customWidth="1"/>
    <col min="11784" max="11784" width="59.7109375" style="41" bestFit="1" customWidth="1"/>
    <col min="11785" max="11785" width="57.85546875" style="41" bestFit="1" customWidth="1"/>
    <col min="11786" max="11786" width="35.28515625" style="41" bestFit="1" customWidth="1"/>
    <col min="11787" max="11787" width="28.140625" style="41" bestFit="1" customWidth="1"/>
    <col min="11788" max="11788" width="33.140625" style="41" bestFit="1" customWidth="1"/>
    <col min="11789" max="11789" width="26" style="41" bestFit="1" customWidth="1"/>
    <col min="11790" max="11790" width="19.140625" style="41" bestFit="1" customWidth="1"/>
    <col min="11791" max="11791" width="10.42578125" style="41" customWidth="1"/>
    <col min="11792" max="11792" width="11.85546875" style="41" customWidth="1"/>
    <col min="11793" max="11793" width="14.7109375" style="41" customWidth="1"/>
    <col min="11794" max="11794" width="9" style="41" bestFit="1" customWidth="1"/>
    <col min="11795" max="12034" width="9.140625" style="41"/>
    <col min="12035" max="12035" width="4.7109375" style="41" bestFit="1" customWidth="1"/>
    <col min="12036" max="12036" width="9.7109375" style="41" bestFit="1" customWidth="1"/>
    <col min="12037" max="12037" width="10" style="41" bestFit="1" customWidth="1"/>
    <col min="12038" max="12038" width="8.85546875" style="41" bestFit="1" customWidth="1"/>
    <col min="12039" max="12039" width="22.85546875" style="41" customWidth="1"/>
    <col min="12040" max="12040" width="59.7109375" style="41" bestFit="1" customWidth="1"/>
    <col min="12041" max="12041" width="57.85546875" style="41" bestFit="1" customWidth="1"/>
    <col min="12042" max="12042" width="35.28515625" style="41" bestFit="1" customWidth="1"/>
    <col min="12043" max="12043" width="28.140625" style="41" bestFit="1" customWidth="1"/>
    <col min="12044" max="12044" width="33.140625" style="41" bestFit="1" customWidth="1"/>
    <col min="12045" max="12045" width="26" style="41" bestFit="1" customWidth="1"/>
    <col min="12046" max="12046" width="19.140625" style="41" bestFit="1" customWidth="1"/>
    <col min="12047" max="12047" width="10.42578125" style="41" customWidth="1"/>
    <col min="12048" max="12048" width="11.85546875" style="41" customWidth="1"/>
    <col min="12049" max="12049" width="14.7109375" style="41" customWidth="1"/>
    <col min="12050" max="12050" width="9" style="41" bestFit="1" customWidth="1"/>
    <col min="12051" max="12290" width="9.140625" style="41"/>
    <col min="12291" max="12291" width="4.7109375" style="41" bestFit="1" customWidth="1"/>
    <col min="12292" max="12292" width="9.7109375" style="41" bestFit="1" customWidth="1"/>
    <col min="12293" max="12293" width="10" style="41" bestFit="1" customWidth="1"/>
    <col min="12294" max="12294" width="8.85546875" style="41" bestFit="1" customWidth="1"/>
    <col min="12295" max="12295" width="22.85546875" style="41" customWidth="1"/>
    <col min="12296" max="12296" width="59.7109375" style="41" bestFit="1" customWidth="1"/>
    <col min="12297" max="12297" width="57.85546875" style="41" bestFit="1" customWidth="1"/>
    <col min="12298" max="12298" width="35.28515625" style="41" bestFit="1" customWidth="1"/>
    <col min="12299" max="12299" width="28.140625" style="41" bestFit="1" customWidth="1"/>
    <col min="12300" max="12300" width="33.140625" style="41" bestFit="1" customWidth="1"/>
    <col min="12301" max="12301" width="26" style="41" bestFit="1" customWidth="1"/>
    <col min="12302" max="12302" width="19.140625" style="41" bestFit="1" customWidth="1"/>
    <col min="12303" max="12303" width="10.42578125" style="41" customWidth="1"/>
    <col min="12304" max="12304" width="11.85546875" style="41" customWidth="1"/>
    <col min="12305" max="12305" width="14.7109375" style="41" customWidth="1"/>
    <col min="12306" max="12306" width="9" style="41" bestFit="1" customWidth="1"/>
    <col min="12307" max="12546" width="9.140625" style="41"/>
    <col min="12547" max="12547" width="4.7109375" style="41" bestFit="1" customWidth="1"/>
    <col min="12548" max="12548" width="9.7109375" style="41" bestFit="1" customWidth="1"/>
    <col min="12549" max="12549" width="10" style="41" bestFit="1" customWidth="1"/>
    <col min="12550" max="12550" width="8.85546875" style="41" bestFit="1" customWidth="1"/>
    <col min="12551" max="12551" width="22.85546875" style="41" customWidth="1"/>
    <col min="12552" max="12552" width="59.7109375" style="41" bestFit="1" customWidth="1"/>
    <col min="12553" max="12553" width="57.85546875" style="41" bestFit="1" customWidth="1"/>
    <col min="12554" max="12554" width="35.28515625" style="41" bestFit="1" customWidth="1"/>
    <col min="12555" max="12555" width="28.140625" style="41" bestFit="1" customWidth="1"/>
    <col min="12556" max="12556" width="33.140625" style="41" bestFit="1" customWidth="1"/>
    <col min="12557" max="12557" width="26" style="41" bestFit="1" customWidth="1"/>
    <col min="12558" max="12558" width="19.140625" style="41" bestFit="1" customWidth="1"/>
    <col min="12559" max="12559" width="10.42578125" style="41" customWidth="1"/>
    <col min="12560" max="12560" width="11.85546875" style="41" customWidth="1"/>
    <col min="12561" max="12561" width="14.7109375" style="41" customWidth="1"/>
    <col min="12562" max="12562" width="9" style="41" bestFit="1" customWidth="1"/>
    <col min="12563" max="12802" width="9.140625" style="41"/>
    <col min="12803" max="12803" width="4.7109375" style="41" bestFit="1" customWidth="1"/>
    <col min="12804" max="12804" width="9.7109375" style="41" bestFit="1" customWidth="1"/>
    <col min="12805" max="12805" width="10" style="41" bestFit="1" customWidth="1"/>
    <col min="12806" max="12806" width="8.85546875" style="41" bestFit="1" customWidth="1"/>
    <col min="12807" max="12807" width="22.85546875" style="41" customWidth="1"/>
    <col min="12808" max="12808" width="59.7109375" style="41" bestFit="1" customWidth="1"/>
    <col min="12809" max="12809" width="57.85546875" style="41" bestFit="1" customWidth="1"/>
    <col min="12810" max="12810" width="35.28515625" style="41" bestFit="1" customWidth="1"/>
    <col min="12811" max="12811" width="28.140625" style="41" bestFit="1" customWidth="1"/>
    <col min="12812" max="12812" width="33.140625" style="41" bestFit="1" customWidth="1"/>
    <col min="12813" max="12813" width="26" style="41" bestFit="1" customWidth="1"/>
    <col min="12814" max="12814" width="19.140625" style="41" bestFit="1" customWidth="1"/>
    <col min="12815" max="12815" width="10.42578125" style="41" customWidth="1"/>
    <col min="12816" max="12816" width="11.85546875" style="41" customWidth="1"/>
    <col min="12817" max="12817" width="14.7109375" style="41" customWidth="1"/>
    <col min="12818" max="12818" width="9" style="41" bestFit="1" customWidth="1"/>
    <col min="12819" max="13058" width="9.140625" style="41"/>
    <col min="13059" max="13059" width="4.7109375" style="41" bestFit="1" customWidth="1"/>
    <col min="13060" max="13060" width="9.7109375" style="41" bestFit="1" customWidth="1"/>
    <col min="13061" max="13061" width="10" style="41" bestFit="1" customWidth="1"/>
    <col min="13062" max="13062" width="8.85546875" style="41" bestFit="1" customWidth="1"/>
    <col min="13063" max="13063" width="22.85546875" style="41" customWidth="1"/>
    <col min="13064" max="13064" width="59.7109375" style="41" bestFit="1" customWidth="1"/>
    <col min="13065" max="13065" width="57.85546875" style="41" bestFit="1" customWidth="1"/>
    <col min="13066" max="13066" width="35.28515625" style="41" bestFit="1" customWidth="1"/>
    <col min="13067" max="13067" width="28.140625" style="41" bestFit="1" customWidth="1"/>
    <col min="13068" max="13068" width="33.140625" style="41" bestFit="1" customWidth="1"/>
    <col min="13069" max="13069" width="26" style="41" bestFit="1" customWidth="1"/>
    <col min="13070" max="13070" width="19.140625" style="41" bestFit="1" customWidth="1"/>
    <col min="13071" max="13071" width="10.42578125" style="41" customWidth="1"/>
    <col min="13072" max="13072" width="11.85546875" style="41" customWidth="1"/>
    <col min="13073" max="13073" width="14.7109375" style="41" customWidth="1"/>
    <col min="13074" max="13074" width="9" style="41" bestFit="1" customWidth="1"/>
    <col min="13075" max="13314" width="9.140625" style="41"/>
    <col min="13315" max="13315" width="4.7109375" style="41" bestFit="1" customWidth="1"/>
    <col min="13316" max="13316" width="9.7109375" style="41" bestFit="1" customWidth="1"/>
    <col min="13317" max="13317" width="10" style="41" bestFit="1" customWidth="1"/>
    <col min="13318" max="13318" width="8.85546875" style="41" bestFit="1" customWidth="1"/>
    <col min="13319" max="13319" width="22.85546875" style="41" customWidth="1"/>
    <col min="13320" max="13320" width="59.7109375" style="41" bestFit="1" customWidth="1"/>
    <col min="13321" max="13321" width="57.85546875" style="41" bestFit="1" customWidth="1"/>
    <col min="13322" max="13322" width="35.28515625" style="41" bestFit="1" customWidth="1"/>
    <col min="13323" max="13323" width="28.140625" style="41" bestFit="1" customWidth="1"/>
    <col min="13324" max="13324" width="33.140625" style="41" bestFit="1" customWidth="1"/>
    <col min="13325" max="13325" width="26" style="41" bestFit="1" customWidth="1"/>
    <col min="13326" max="13326" width="19.140625" style="41" bestFit="1" customWidth="1"/>
    <col min="13327" max="13327" width="10.42578125" style="41" customWidth="1"/>
    <col min="13328" max="13328" width="11.85546875" style="41" customWidth="1"/>
    <col min="13329" max="13329" width="14.7109375" style="41" customWidth="1"/>
    <col min="13330" max="13330" width="9" style="41" bestFit="1" customWidth="1"/>
    <col min="13331" max="13570" width="9.140625" style="41"/>
    <col min="13571" max="13571" width="4.7109375" style="41" bestFit="1" customWidth="1"/>
    <col min="13572" max="13572" width="9.7109375" style="41" bestFit="1" customWidth="1"/>
    <col min="13573" max="13573" width="10" style="41" bestFit="1" customWidth="1"/>
    <col min="13574" max="13574" width="8.85546875" style="41" bestFit="1" customWidth="1"/>
    <col min="13575" max="13575" width="22.85546875" style="41" customWidth="1"/>
    <col min="13576" max="13576" width="59.7109375" style="41" bestFit="1" customWidth="1"/>
    <col min="13577" max="13577" width="57.85546875" style="41" bestFit="1" customWidth="1"/>
    <col min="13578" max="13578" width="35.28515625" style="41" bestFit="1" customWidth="1"/>
    <col min="13579" max="13579" width="28.140625" style="41" bestFit="1" customWidth="1"/>
    <col min="13580" max="13580" width="33.140625" style="41" bestFit="1" customWidth="1"/>
    <col min="13581" max="13581" width="26" style="41" bestFit="1" customWidth="1"/>
    <col min="13582" max="13582" width="19.140625" style="41" bestFit="1" customWidth="1"/>
    <col min="13583" max="13583" width="10.42578125" style="41" customWidth="1"/>
    <col min="13584" max="13584" width="11.85546875" style="41" customWidth="1"/>
    <col min="13585" max="13585" width="14.7109375" style="41" customWidth="1"/>
    <col min="13586" max="13586" width="9" style="41" bestFit="1" customWidth="1"/>
    <col min="13587" max="13826" width="9.140625" style="41"/>
    <col min="13827" max="13827" width="4.7109375" style="41" bestFit="1" customWidth="1"/>
    <col min="13828" max="13828" width="9.7109375" style="41" bestFit="1" customWidth="1"/>
    <col min="13829" max="13829" width="10" style="41" bestFit="1" customWidth="1"/>
    <col min="13830" max="13830" width="8.85546875" style="41" bestFit="1" customWidth="1"/>
    <col min="13831" max="13831" width="22.85546875" style="41" customWidth="1"/>
    <col min="13832" max="13832" width="59.7109375" style="41" bestFit="1" customWidth="1"/>
    <col min="13833" max="13833" width="57.85546875" style="41" bestFit="1" customWidth="1"/>
    <col min="13834" max="13834" width="35.28515625" style="41" bestFit="1" customWidth="1"/>
    <col min="13835" max="13835" width="28.140625" style="41" bestFit="1" customWidth="1"/>
    <col min="13836" max="13836" width="33.140625" style="41" bestFit="1" customWidth="1"/>
    <col min="13837" max="13837" width="26" style="41" bestFit="1" customWidth="1"/>
    <col min="13838" max="13838" width="19.140625" style="41" bestFit="1" customWidth="1"/>
    <col min="13839" max="13839" width="10.42578125" style="41" customWidth="1"/>
    <col min="13840" max="13840" width="11.85546875" style="41" customWidth="1"/>
    <col min="13841" max="13841" width="14.7109375" style="41" customWidth="1"/>
    <col min="13842" max="13842" width="9" style="41" bestFit="1" customWidth="1"/>
    <col min="13843" max="14082" width="9.140625" style="41"/>
    <col min="14083" max="14083" width="4.7109375" style="41" bestFit="1" customWidth="1"/>
    <col min="14084" max="14084" width="9.7109375" style="41" bestFit="1" customWidth="1"/>
    <col min="14085" max="14085" width="10" style="41" bestFit="1" customWidth="1"/>
    <col min="14086" max="14086" width="8.85546875" style="41" bestFit="1" customWidth="1"/>
    <col min="14087" max="14087" width="22.85546875" style="41" customWidth="1"/>
    <col min="14088" max="14088" width="59.7109375" style="41" bestFit="1" customWidth="1"/>
    <col min="14089" max="14089" width="57.85546875" style="41" bestFit="1" customWidth="1"/>
    <col min="14090" max="14090" width="35.28515625" style="41" bestFit="1" customWidth="1"/>
    <col min="14091" max="14091" width="28.140625" style="41" bestFit="1" customWidth="1"/>
    <col min="14092" max="14092" width="33.140625" style="41" bestFit="1" customWidth="1"/>
    <col min="14093" max="14093" width="26" style="41" bestFit="1" customWidth="1"/>
    <col min="14094" max="14094" width="19.140625" style="41" bestFit="1" customWidth="1"/>
    <col min="14095" max="14095" width="10.42578125" style="41" customWidth="1"/>
    <col min="14096" max="14096" width="11.85546875" style="41" customWidth="1"/>
    <col min="14097" max="14097" width="14.7109375" style="41" customWidth="1"/>
    <col min="14098" max="14098" width="9" style="41" bestFit="1" customWidth="1"/>
    <col min="14099" max="14338" width="9.140625" style="41"/>
    <col min="14339" max="14339" width="4.7109375" style="41" bestFit="1" customWidth="1"/>
    <col min="14340" max="14340" width="9.7109375" style="41" bestFit="1" customWidth="1"/>
    <col min="14341" max="14341" width="10" style="41" bestFit="1" customWidth="1"/>
    <col min="14342" max="14342" width="8.85546875" style="41" bestFit="1" customWidth="1"/>
    <col min="14343" max="14343" width="22.85546875" style="41" customWidth="1"/>
    <col min="14344" max="14344" width="59.7109375" style="41" bestFit="1" customWidth="1"/>
    <col min="14345" max="14345" width="57.85546875" style="41" bestFit="1" customWidth="1"/>
    <col min="14346" max="14346" width="35.28515625" style="41" bestFit="1" customWidth="1"/>
    <col min="14347" max="14347" width="28.140625" style="41" bestFit="1" customWidth="1"/>
    <col min="14348" max="14348" width="33.140625" style="41" bestFit="1" customWidth="1"/>
    <col min="14349" max="14349" width="26" style="41" bestFit="1" customWidth="1"/>
    <col min="14350" max="14350" width="19.140625" style="41" bestFit="1" customWidth="1"/>
    <col min="14351" max="14351" width="10.42578125" style="41" customWidth="1"/>
    <col min="14352" max="14352" width="11.85546875" style="41" customWidth="1"/>
    <col min="14353" max="14353" width="14.7109375" style="41" customWidth="1"/>
    <col min="14354" max="14354" width="9" style="41" bestFit="1" customWidth="1"/>
    <col min="14355" max="14594" width="9.140625" style="41"/>
    <col min="14595" max="14595" width="4.7109375" style="41" bestFit="1" customWidth="1"/>
    <col min="14596" max="14596" width="9.7109375" style="41" bestFit="1" customWidth="1"/>
    <col min="14597" max="14597" width="10" style="41" bestFit="1" customWidth="1"/>
    <col min="14598" max="14598" width="8.85546875" style="41" bestFit="1" customWidth="1"/>
    <col min="14599" max="14599" width="22.85546875" style="41" customWidth="1"/>
    <col min="14600" max="14600" width="59.7109375" style="41" bestFit="1" customWidth="1"/>
    <col min="14601" max="14601" width="57.85546875" style="41" bestFit="1" customWidth="1"/>
    <col min="14602" max="14602" width="35.28515625" style="41" bestFit="1" customWidth="1"/>
    <col min="14603" max="14603" width="28.140625" style="41" bestFit="1" customWidth="1"/>
    <col min="14604" max="14604" width="33.140625" style="41" bestFit="1" customWidth="1"/>
    <col min="14605" max="14605" width="26" style="41" bestFit="1" customWidth="1"/>
    <col min="14606" max="14606" width="19.140625" style="41" bestFit="1" customWidth="1"/>
    <col min="14607" max="14607" width="10.42578125" style="41" customWidth="1"/>
    <col min="14608" max="14608" width="11.85546875" style="41" customWidth="1"/>
    <col min="14609" max="14609" width="14.7109375" style="41" customWidth="1"/>
    <col min="14610" max="14610" width="9" style="41" bestFit="1" customWidth="1"/>
    <col min="14611" max="14850" width="9.140625" style="41"/>
    <col min="14851" max="14851" width="4.7109375" style="41" bestFit="1" customWidth="1"/>
    <col min="14852" max="14852" width="9.7109375" style="41" bestFit="1" customWidth="1"/>
    <col min="14853" max="14853" width="10" style="41" bestFit="1" customWidth="1"/>
    <col min="14854" max="14854" width="8.85546875" style="41" bestFit="1" customWidth="1"/>
    <col min="14855" max="14855" width="22.85546875" style="41" customWidth="1"/>
    <col min="14856" max="14856" width="59.7109375" style="41" bestFit="1" customWidth="1"/>
    <col min="14857" max="14857" width="57.85546875" style="41" bestFit="1" customWidth="1"/>
    <col min="14858" max="14858" width="35.28515625" style="41" bestFit="1" customWidth="1"/>
    <col min="14859" max="14859" width="28.140625" style="41" bestFit="1" customWidth="1"/>
    <col min="14860" max="14860" width="33.140625" style="41" bestFit="1" customWidth="1"/>
    <col min="14861" max="14861" width="26" style="41" bestFit="1" customWidth="1"/>
    <col min="14862" max="14862" width="19.140625" style="41" bestFit="1" customWidth="1"/>
    <col min="14863" max="14863" width="10.42578125" style="41" customWidth="1"/>
    <col min="14864" max="14864" width="11.85546875" style="41" customWidth="1"/>
    <col min="14865" max="14865" width="14.7109375" style="41" customWidth="1"/>
    <col min="14866" max="14866" width="9" style="41" bestFit="1" customWidth="1"/>
    <col min="14867" max="15106" width="9.140625" style="41"/>
    <col min="15107" max="15107" width="4.7109375" style="41" bestFit="1" customWidth="1"/>
    <col min="15108" max="15108" width="9.7109375" style="41" bestFit="1" customWidth="1"/>
    <col min="15109" max="15109" width="10" style="41" bestFit="1" customWidth="1"/>
    <col min="15110" max="15110" width="8.85546875" style="41" bestFit="1" customWidth="1"/>
    <col min="15111" max="15111" width="22.85546875" style="41" customWidth="1"/>
    <col min="15112" max="15112" width="59.7109375" style="41" bestFit="1" customWidth="1"/>
    <col min="15113" max="15113" width="57.85546875" style="41" bestFit="1" customWidth="1"/>
    <col min="15114" max="15114" width="35.28515625" style="41" bestFit="1" customWidth="1"/>
    <col min="15115" max="15115" width="28.140625" style="41" bestFit="1" customWidth="1"/>
    <col min="15116" max="15116" width="33.140625" style="41" bestFit="1" customWidth="1"/>
    <col min="15117" max="15117" width="26" style="41" bestFit="1" customWidth="1"/>
    <col min="15118" max="15118" width="19.140625" style="41" bestFit="1" customWidth="1"/>
    <col min="15119" max="15119" width="10.42578125" style="41" customWidth="1"/>
    <col min="15120" max="15120" width="11.85546875" style="41" customWidth="1"/>
    <col min="15121" max="15121" width="14.7109375" style="41" customWidth="1"/>
    <col min="15122" max="15122" width="9" style="41" bestFit="1" customWidth="1"/>
    <col min="15123" max="15362" width="9.140625" style="41"/>
    <col min="15363" max="15363" width="4.7109375" style="41" bestFit="1" customWidth="1"/>
    <col min="15364" max="15364" width="9.7109375" style="41" bestFit="1" customWidth="1"/>
    <col min="15365" max="15365" width="10" style="41" bestFit="1" customWidth="1"/>
    <col min="15366" max="15366" width="8.85546875" style="41" bestFit="1" customWidth="1"/>
    <col min="15367" max="15367" width="22.85546875" style="41" customWidth="1"/>
    <col min="15368" max="15368" width="59.7109375" style="41" bestFit="1" customWidth="1"/>
    <col min="15369" max="15369" width="57.85546875" style="41" bestFit="1" customWidth="1"/>
    <col min="15370" max="15370" width="35.28515625" style="41" bestFit="1" customWidth="1"/>
    <col min="15371" max="15371" width="28.140625" style="41" bestFit="1" customWidth="1"/>
    <col min="15372" max="15372" width="33.140625" style="41" bestFit="1" customWidth="1"/>
    <col min="15373" max="15373" width="26" style="41" bestFit="1" customWidth="1"/>
    <col min="15374" max="15374" width="19.140625" style="41" bestFit="1" customWidth="1"/>
    <col min="15375" max="15375" width="10.42578125" style="41" customWidth="1"/>
    <col min="15376" max="15376" width="11.85546875" style="41" customWidth="1"/>
    <col min="15377" max="15377" width="14.7109375" style="41" customWidth="1"/>
    <col min="15378" max="15378" width="9" style="41" bestFit="1" customWidth="1"/>
    <col min="15379" max="15618" width="9.140625" style="41"/>
    <col min="15619" max="15619" width="4.7109375" style="41" bestFit="1" customWidth="1"/>
    <col min="15620" max="15620" width="9.7109375" style="41" bestFit="1" customWidth="1"/>
    <col min="15621" max="15621" width="10" style="41" bestFit="1" customWidth="1"/>
    <col min="15622" max="15622" width="8.85546875" style="41" bestFit="1" customWidth="1"/>
    <col min="15623" max="15623" width="22.85546875" style="41" customWidth="1"/>
    <col min="15624" max="15624" width="59.7109375" style="41" bestFit="1" customWidth="1"/>
    <col min="15625" max="15625" width="57.85546875" style="41" bestFit="1" customWidth="1"/>
    <col min="15626" max="15626" width="35.28515625" style="41" bestFit="1" customWidth="1"/>
    <col min="15627" max="15627" width="28.140625" style="41" bestFit="1" customWidth="1"/>
    <col min="15628" max="15628" width="33.140625" style="41" bestFit="1" customWidth="1"/>
    <col min="15629" max="15629" width="26" style="41" bestFit="1" customWidth="1"/>
    <col min="15630" max="15630" width="19.140625" style="41" bestFit="1" customWidth="1"/>
    <col min="15631" max="15631" width="10.42578125" style="41" customWidth="1"/>
    <col min="15632" max="15632" width="11.85546875" style="41" customWidth="1"/>
    <col min="15633" max="15633" width="14.7109375" style="41" customWidth="1"/>
    <col min="15634" max="15634" width="9" style="41" bestFit="1" customWidth="1"/>
    <col min="15635" max="15874" width="9.140625" style="41"/>
    <col min="15875" max="15875" width="4.7109375" style="41" bestFit="1" customWidth="1"/>
    <col min="15876" max="15876" width="9.7109375" style="41" bestFit="1" customWidth="1"/>
    <col min="15877" max="15877" width="10" style="41" bestFit="1" customWidth="1"/>
    <col min="15878" max="15878" width="8.85546875" style="41" bestFit="1" customWidth="1"/>
    <col min="15879" max="15879" width="22.85546875" style="41" customWidth="1"/>
    <col min="15880" max="15880" width="59.7109375" style="41" bestFit="1" customWidth="1"/>
    <col min="15881" max="15881" width="57.85546875" style="41" bestFit="1" customWidth="1"/>
    <col min="15882" max="15882" width="35.28515625" style="41" bestFit="1" customWidth="1"/>
    <col min="15883" max="15883" width="28.140625" style="41" bestFit="1" customWidth="1"/>
    <col min="15884" max="15884" width="33.140625" style="41" bestFit="1" customWidth="1"/>
    <col min="15885" max="15885" width="26" style="41" bestFit="1" customWidth="1"/>
    <col min="15886" max="15886" width="19.140625" style="41" bestFit="1" customWidth="1"/>
    <col min="15887" max="15887" width="10.42578125" style="41" customWidth="1"/>
    <col min="15888" max="15888" width="11.85546875" style="41" customWidth="1"/>
    <col min="15889" max="15889" width="14.7109375" style="41" customWidth="1"/>
    <col min="15890" max="15890" width="9" style="41" bestFit="1" customWidth="1"/>
    <col min="15891" max="16130" width="9.140625" style="41"/>
    <col min="16131" max="16131" width="4.7109375" style="41" bestFit="1" customWidth="1"/>
    <col min="16132" max="16132" width="9.7109375" style="41" bestFit="1" customWidth="1"/>
    <col min="16133" max="16133" width="10" style="41" bestFit="1" customWidth="1"/>
    <col min="16134" max="16134" width="8.85546875" style="41" bestFit="1" customWidth="1"/>
    <col min="16135" max="16135" width="22.85546875" style="41" customWidth="1"/>
    <col min="16136" max="16136" width="59.7109375" style="41" bestFit="1" customWidth="1"/>
    <col min="16137" max="16137" width="57.85546875" style="41" bestFit="1" customWidth="1"/>
    <col min="16138" max="16138" width="35.28515625" style="41" bestFit="1" customWidth="1"/>
    <col min="16139" max="16139" width="28.140625" style="41" bestFit="1" customWidth="1"/>
    <col min="16140" max="16140" width="33.140625" style="41" bestFit="1" customWidth="1"/>
    <col min="16141" max="16141" width="26" style="41" bestFit="1" customWidth="1"/>
    <col min="16142" max="16142" width="19.140625" style="41" bestFit="1" customWidth="1"/>
    <col min="16143" max="16143" width="10.42578125" style="41" customWidth="1"/>
    <col min="16144" max="16144" width="11.85546875" style="41" customWidth="1"/>
    <col min="16145" max="16145" width="14.7109375" style="41" customWidth="1"/>
    <col min="16146" max="16146" width="9" style="41" bestFit="1" customWidth="1"/>
    <col min="16147" max="16384" width="9.140625" style="41"/>
  </cols>
  <sheetData>
    <row r="2" spans="1:19" x14ac:dyDescent="0.25">
      <c r="A2" s="49" t="s">
        <v>1256</v>
      </c>
    </row>
    <row r="4" spans="1:19" s="4" customFormat="1" ht="51.75" customHeight="1" x14ac:dyDescent="0.25">
      <c r="A4" s="706" t="s">
        <v>0</v>
      </c>
      <c r="B4" s="703" t="s">
        <v>1</v>
      </c>
      <c r="C4" s="703" t="s">
        <v>2</v>
      </c>
      <c r="D4" s="703" t="s">
        <v>3</v>
      </c>
      <c r="E4" s="706" t="s">
        <v>4</v>
      </c>
      <c r="F4" s="706" t="s">
        <v>5</v>
      </c>
      <c r="G4" s="706" t="s">
        <v>6</v>
      </c>
      <c r="H4" s="708" t="s">
        <v>7</v>
      </c>
      <c r="I4" s="708"/>
      <c r="J4" s="706" t="s">
        <v>8</v>
      </c>
      <c r="K4" s="709" t="s">
        <v>9</v>
      </c>
      <c r="L4" s="748"/>
      <c r="M4" s="705" t="s">
        <v>10</v>
      </c>
      <c r="N4" s="705"/>
      <c r="O4" s="705" t="s">
        <v>11</v>
      </c>
      <c r="P4" s="705"/>
      <c r="Q4" s="706" t="s">
        <v>12</v>
      </c>
      <c r="R4" s="703" t="s">
        <v>13</v>
      </c>
      <c r="S4" s="3"/>
    </row>
    <row r="5" spans="1:19" s="4" customFormat="1" x14ac:dyDescent="0.2">
      <c r="A5" s="707"/>
      <c r="B5" s="704"/>
      <c r="C5" s="704"/>
      <c r="D5" s="704"/>
      <c r="E5" s="707"/>
      <c r="F5" s="707"/>
      <c r="G5" s="707"/>
      <c r="H5" s="66" t="s">
        <v>14</v>
      </c>
      <c r="I5" s="66" t="s">
        <v>15</v>
      </c>
      <c r="J5" s="707"/>
      <c r="K5" s="68">
        <v>2020</v>
      </c>
      <c r="L5" s="68">
        <v>2021</v>
      </c>
      <c r="M5" s="125">
        <v>2020</v>
      </c>
      <c r="N5" s="125">
        <v>2021</v>
      </c>
      <c r="O5" s="125">
        <v>2020</v>
      </c>
      <c r="P5" s="125">
        <v>2021</v>
      </c>
      <c r="Q5" s="707"/>
      <c r="R5" s="704"/>
      <c r="S5" s="3"/>
    </row>
    <row r="6" spans="1:19" s="4" customFormat="1" x14ac:dyDescent="0.2">
      <c r="A6" s="65" t="s">
        <v>16</v>
      </c>
      <c r="B6" s="66" t="s">
        <v>17</v>
      </c>
      <c r="C6" s="66" t="s">
        <v>18</v>
      </c>
      <c r="D6" s="66" t="s">
        <v>19</v>
      </c>
      <c r="E6" s="65" t="s">
        <v>20</v>
      </c>
      <c r="F6" s="65" t="s">
        <v>21</v>
      </c>
      <c r="G6" s="65" t="s">
        <v>22</v>
      </c>
      <c r="H6" s="66" t="s">
        <v>23</v>
      </c>
      <c r="I6" s="66" t="s">
        <v>24</v>
      </c>
      <c r="J6" s="65" t="s">
        <v>25</v>
      </c>
      <c r="K6" s="68" t="s">
        <v>26</v>
      </c>
      <c r="L6" s="68" t="s">
        <v>27</v>
      </c>
      <c r="M6" s="69" t="s">
        <v>28</v>
      </c>
      <c r="N6" s="69" t="s">
        <v>29</v>
      </c>
      <c r="O6" s="69" t="s">
        <v>30</v>
      </c>
      <c r="P6" s="69" t="s">
        <v>31</v>
      </c>
      <c r="Q6" s="65" t="s">
        <v>32</v>
      </c>
      <c r="R6" s="66" t="s">
        <v>33</v>
      </c>
      <c r="S6" s="3"/>
    </row>
    <row r="7" spans="1:19" s="8" customFormat="1" ht="69.75" customHeight="1" x14ac:dyDescent="0.25">
      <c r="A7" s="638">
        <v>1</v>
      </c>
      <c r="B7" s="638" t="s">
        <v>43</v>
      </c>
      <c r="C7" s="747">
        <v>3</v>
      </c>
      <c r="D7" s="816">
        <v>10</v>
      </c>
      <c r="E7" s="641" t="s">
        <v>851</v>
      </c>
      <c r="F7" s="816" t="s">
        <v>852</v>
      </c>
      <c r="G7" s="816" t="s">
        <v>853</v>
      </c>
      <c r="H7" s="33" t="s">
        <v>854</v>
      </c>
      <c r="I7" s="67">
        <v>1</v>
      </c>
      <c r="J7" s="816" t="s">
        <v>855</v>
      </c>
      <c r="K7" s="842" t="s">
        <v>39</v>
      </c>
      <c r="L7" s="638"/>
      <c r="M7" s="843">
        <v>26895</v>
      </c>
      <c r="N7" s="843"/>
      <c r="O7" s="843">
        <v>26895</v>
      </c>
      <c r="P7" s="843"/>
      <c r="Q7" s="816" t="s">
        <v>856</v>
      </c>
      <c r="R7" s="816" t="s">
        <v>857</v>
      </c>
      <c r="S7" s="12"/>
    </row>
    <row r="8" spans="1:19" s="8" customFormat="1" ht="69" customHeight="1" x14ac:dyDescent="0.25">
      <c r="A8" s="640"/>
      <c r="B8" s="640"/>
      <c r="C8" s="841"/>
      <c r="D8" s="841"/>
      <c r="E8" s="643"/>
      <c r="F8" s="841"/>
      <c r="G8" s="841"/>
      <c r="H8" s="33" t="s">
        <v>858</v>
      </c>
      <c r="I8" s="27" t="s">
        <v>859</v>
      </c>
      <c r="J8" s="841"/>
      <c r="K8" s="841"/>
      <c r="L8" s="640"/>
      <c r="M8" s="841"/>
      <c r="N8" s="843"/>
      <c r="O8" s="843"/>
      <c r="P8" s="843"/>
      <c r="Q8" s="841"/>
      <c r="R8" s="841"/>
      <c r="S8" s="12"/>
    </row>
    <row r="9" spans="1:19" s="8" customFormat="1" ht="53.25" customHeight="1" x14ac:dyDescent="0.25">
      <c r="A9" s="636">
        <v>2</v>
      </c>
      <c r="B9" s="720" t="s">
        <v>91</v>
      </c>
      <c r="C9" s="720">
        <v>1</v>
      </c>
      <c r="D9" s="719">
        <v>6</v>
      </c>
      <c r="E9" s="719" t="s">
        <v>860</v>
      </c>
      <c r="F9" s="719" t="s">
        <v>861</v>
      </c>
      <c r="G9" s="719" t="s">
        <v>862</v>
      </c>
      <c r="H9" s="321" t="s">
        <v>863</v>
      </c>
      <c r="I9" s="312">
        <v>4</v>
      </c>
      <c r="J9" s="719" t="s">
        <v>864</v>
      </c>
      <c r="K9" s="295"/>
      <c r="L9" s="837" t="s">
        <v>38</v>
      </c>
      <c r="M9" s="738"/>
      <c r="N9" s="738">
        <v>100000</v>
      </c>
      <c r="O9" s="738"/>
      <c r="P9" s="738">
        <v>100000</v>
      </c>
      <c r="Q9" s="719" t="s">
        <v>856</v>
      </c>
      <c r="R9" s="719" t="s">
        <v>857</v>
      </c>
      <c r="S9" s="12"/>
    </row>
    <row r="10" spans="1:19" ht="64.5" customHeight="1" x14ac:dyDescent="0.25">
      <c r="A10" s="670"/>
      <c r="B10" s="836"/>
      <c r="C10" s="836"/>
      <c r="D10" s="836"/>
      <c r="E10" s="836"/>
      <c r="F10" s="836"/>
      <c r="G10" s="836"/>
      <c r="H10" s="311" t="s">
        <v>865</v>
      </c>
      <c r="I10" s="79" t="s">
        <v>866</v>
      </c>
      <c r="J10" s="836"/>
      <c r="K10" s="38"/>
      <c r="L10" s="836"/>
      <c r="M10" s="836"/>
      <c r="N10" s="738"/>
      <c r="O10" s="738"/>
      <c r="P10" s="738"/>
      <c r="Q10" s="836"/>
      <c r="R10" s="836"/>
    </row>
    <row r="11" spans="1:19" ht="71.25" customHeight="1" x14ac:dyDescent="0.25">
      <c r="A11" s="636">
        <v>3</v>
      </c>
      <c r="B11" s="720" t="s">
        <v>91</v>
      </c>
      <c r="C11" s="720">
        <v>1</v>
      </c>
      <c r="D11" s="719">
        <v>6</v>
      </c>
      <c r="E11" s="719" t="s">
        <v>867</v>
      </c>
      <c r="F11" s="719" t="s">
        <v>868</v>
      </c>
      <c r="G11" s="719" t="s">
        <v>869</v>
      </c>
      <c r="H11" s="321" t="s">
        <v>870</v>
      </c>
      <c r="I11" s="385" t="s">
        <v>871</v>
      </c>
      <c r="J11" s="719" t="s">
        <v>872</v>
      </c>
      <c r="K11" s="837"/>
      <c r="L11" s="837" t="s">
        <v>45</v>
      </c>
      <c r="M11" s="738"/>
      <c r="N11" s="738">
        <v>25000</v>
      </c>
      <c r="O11" s="738"/>
      <c r="P11" s="738">
        <v>25000</v>
      </c>
      <c r="Q11" s="719" t="s">
        <v>856</v>
      </c>
      <c r="R11" s="719" t="s">
        <v>857</v>
      </c>
    </row>
    <row r="12" spans="1:19" ht="51" customHeight="1" x14ac:dyDescent="0.25">
      <c r="A12" s="637"/>
      <c r="B12" s="836"/>
      <c r="C12" s="836"/>
      <c r="D12" s="836"/>
      <c r="E12" s="836"/>
      <c r="F12" s="836"/>
      <c r="G12" s="836"/>
      <c r="H12" s="311" t="s">
        <v>873</v>
      </c>
      <c r="I12" s="79" t="s">
        <v>874</v>
      </c>
      <c r="J12" s="836"/>
      <c r="K12" s="836"/>
      <c r="L12" s="836"/>
      <c r="M12" s="836"/>
      <c r="N12" s="738"/>
      <c r="O12" s="738"/>
      <c r="P12" s="738"/>
      <c r="Q12" s="836"/>
      <c r="R12" s="836"/>
    </row>
    <row r="13" spans="1:19" ht="48" customHeight="1" x14ac:dyDescent="0.25">
      <c r="A13" s="386">
        <v>4</v>
      </c>
      <c r="B13" s="720" t="s">
        <v>43</v>
      </c>
      <c r="C13" s="720">
        <v>1</v>
      </c>
      <c r="D13" s="719">
        <v>9</v>
      </c>
      <c r="E13" s="719" t="s">
        <v>875</v>
      </c>
      <c r="F13" s="630" t="s">
        <v>876</v>
      </c>
      <c r="G13" s="630" t="s">
        <v>853</v>
      </c>
      <c r="H13" s="321" t="s">
        <v>877</v>
      </c>
      <c r="I13" s="312">
        <v>1</v>
      </c>
      <c r="J13" s="719" t="s">
        <v>878</v>
      </c>
      <c r="K13" s="837"/>
      <c r="L13" s="837" t="s">
        <v>43</v>
      </c>
      <c r="M13" s="738"/>
      <c r="N13" s="738">
        <v>80000</v>
      </c>
      <c r="O13" s="738"/>
      <c r="P13" s="738">
        <v>80000</v>
      </c>
      <c r="Q13" s="719" t="s">
        <v>856</v>
      </c>
      <c r="R13" s="719" t="s">
        <v>857</v>
      </c>
    </row>
    <row r="14" spans="1:19" ht="34.5" customHeight="1" x14ac:dyDescent="0.25">
      <c r="A14" s="387"/>
      <c r="B14" s="836"/>
      <c r="C14" s="836"/>
      <c r="D14" s="836"/>
      <c r="E14" s="836"/>
      <c r="F14" s="631"/>
      <c r="G14" s="631"/>
      <c r="H14" s="311" t="s">
        <v>879</v>
      </c>
      <c r="I14" s="79" t="s">
        <v>302</v>
      </c>
      <c r="J14" s="836"/>
      <c r="K14" s="836"/>
      <c r="L14" s="836"/>
      <c r="M14" s="836"/>
      <c r="N14" s="738"/>
      <c r="O14" s="738"/>
      <c r="P14" s="738"/>
      <c r="Q14" s="836"/>
      <c r="R14" s="836"/>
    </row>
    <row r="15" spans="1:19" ht="48" customHeight="1" x14ac:dyDescent="0.25">
      <c r="A15" s="636">
        <v>5</v>
      </c>
      <c r="B15" s="720" t="s">
        <v>43</v>
      </c>
      <c r="C15" s="720" t="s">
        <v>880</v>
      </c>
      <c r="D15" s="719">
        <v>10</v>
      </c>
      <c r="E15" s="719" t="s">
        <v>690</v>
      </c>
      <c r="F15" s="719" t="s">
        <v>852</v>
      </c>
      <c r="G15" s="719" t="s">
        <v>853</v>
      </c>
      <c r="H15" s="321" t="s">
        <v>854</v>
      </c>
      <c r="I15" s="312">
        <v>1</v>
      </c>
      <c r="J15" s="719" t="s">
        <v>855</v>
      </c>
      <c r="K15" s="837"/>
      <c r="L15" s="837" t="s">
        <v>43</v>
      </c>
      <c r="M15" s="738"/>
      <c r="N15" s="738">
        <v>10000</v>
      </c>
      <c r="O15" s="738"/>
      <c r="P15" s="738">
        <v>10000</v>
      </c>
      <c r="Q15" s="719" t="s">
        <v>856</v>
      </c>
      <c r="R15" s="839" t="s">
        <v>857</v>
      </c>
    </row>
    <row r="16" spans="1:19" ht="77.25" customHeight="1" x14ac:dyDescent="0.25">
      <c r="A16" s="670"/>
      <c r="B16" s="836"/>
      <c r="C16" s="836"/>
      <c r="D16" s="836"/>
      <c r="E16" s="836"/>
      <c r="F16" s="836"/>
      <c r="G16" s="836"/>
      <c r="H16" s="311" t="s">
        <v>858</v>
      </c>
      <c r="I16" s="79" t="s">
        <v>202</v>
      </c>
      <c r="J16" s="836"/>
      <c r="K16" s="836"/>
      <c r="L16" s="836"/>
      <c r="M16" s="836"/>
      <c r="N16" s="738"/>
      <c r="O16" s="738"/>
      <c r="P16" s="738"/>
      <c r="Q16" s="836"/>
      <c r="R16" s="840"/>
    </row>
    <row r="17" spans="1:18" ht="80.25" customHeight="1" x14ac:dyDescent="0.25">
      <c r="A17" s="636">
        <v>6</v>
      </c>
      <c r="B17" s="720" t="s">
        <v>43</v>
      </c>
      <c r="C17" s="720" t="s">
        <v>880</v>
      </c>
      <c r="D17" s="719">
        <v>10</v>
      </c>
      <c r="E17" s="719" t="s">
        <v>881</v>
      </c>
      <c r="F17" s="719" t="s">
        <v>852</v>
      </c>
      <c r="G17" s="719" t="s">
        <v>853</v>
      </c>
      <c r="H17" s="321" t="s">
        <v>854</v>
      </c>
      <c r="I17" s="312">
        <v>1</v>
      </c>
      <c r="J17" s="719" t="s">
        <v>855</v>
      </c>
      <c r="K17" s="837"/>
      <c r="L17" s="837" t="s">
        <v>43</v>
      </c>
      <c r="M17" s="738"/>
      <c r="N17" s="738">
        <v>13000</v>
      </c>
      <c r="O17" s="738"/>
      <c r="P17" s="738">
        <v>13000</v>
      </c>
      <c r="Q17" s="719" t="s">
        <v>856</v>
      </c>
      <c r="R17" s="839" t="s">
        <v>857</v>
      </c>
    </row>
    <row r="18" spans="1:18" ht="49.5" customHeight="1" x14ac:dyDescent="0.25">
      <c r="A18" s="670"/>
      <c r="B18" s="836"/>
      <c r="C18" s="836"/>
      <c r="D18" s="836"/>
      <c r="E18" s="836"/>
      <c r="F18" s="836"/>
      <c r="G18" s="836"/>
      <c r="H18" s="311" t="s">
        <v>858</v>
      </c>
      <c r="I18" s="79" t="s">
        <v>202</v>
      </c>
      <c r="J18" s="836"/>
      <c r="K18" s="836"/>
      <c r="L18" s="836"/>
      <c r="M18" s="836"/>
      <c r="N18" s="738"/>
      <c r="O18" s="738"/>
      <c r="P18" s="738"/>
      <c r="Q18" s="836"/>
      <c r="R18" s="840"/>
    </row>
    <row r="19" spans="1:18" ht="64.5" customHeight="1" x14ac:dyDescent="0.25">
      <c r="A19" s="636">
        <v>7</v>
      </c>
      <c r="B19" s="720" t="s">
        <v>43</v>
      </c>
      <c r="C19" s="720" t="s">
        <v>706</v>
      </c>
      <c r="D19" s="719">
        <v>13</v>
      </c>
      <c r="E19" s="719" t="s">
        <v>851</v>
      </c>
      <c r="F19" s="719" t="s">
        <v>852</v>
      </c>
      <c r="G19" s="719" t="s">
        <v>853</v>
      </c>
      <c r="H19" s="311" t="s">
        <v>854</v>
      </c>
      <c r="I19" s="312">
        <v>1</v>
      </c>
      <c r="J19" s="719" t="s">
        <v>855</v>
      </c>
      <c r="K19" s="837"/>
      <c r="L19" s="636" t="s">
        <v>39</v>
      </c>
      <c r="M19" s="738"/>
      <c r="N19" s="738">
        <v>28000</v>
      </c>
      <c r="O19" s="738"/>
      <c r="P19" s="738">
        <v>28000</v>
      </c>
      <c r="Q19" s="719" t="s">
        <v>856</v>
      </c>
      <c r="R19" s="719" t="s">
        <v>857</v>
      </c>
    </row>
    <row r="20" spans="1:18" ht="69" customHeight="1" x14ac:dyDescent="0.25">
      <c r="A20" s="637"/>
      <c r="B20" s="836"/>
      <c r="C20" s="836"/>
      <c r="D20" s="836"/>
      <c r="E20" s="836"/>
      <c r="F20" s="836"/>
      <c r="G20" s="836"/>
      <c r="H20" s="311" t="s">
        <v>858</v>
      </c>
      <c r="I20" s="79" t="s">
        <v>882</v>
      </c>
      <c r="J20" s="836"/>
      <c r="K20" s="836"/>
      <c r="L20" s="637"/>
      <c r="M20" s="836"/>
      <c r="N20" s="738"/>
      <c r="O20" s="738"/>
      <c r="P20" s="738"/>
      <c r="Q20" s="836"/>
      <c r="R20" s="836"/>
    </row>
    <row r="21" spans="1:18" ht="89.25" customHeight="1" x14ac:dyDescent="0.25">
      <c r="A21" s="636">
        <v>8</v>
      </c>
      <c r="B21" s="720" t="s">
        <v>43</v>
      </c>
      <c r="C21" s="720" t="s">
        <v>706</v>
      </c>
      <c r="D21" s="719">
        <v>13</v>
      </c>
      <c r="E21" s="719" t="s">
        <v>883</v>
      </c>
      <c r="F21" s="719" t="s">
        <v>884</v>
      </c>
      <c r="G21" s="719" t="s">
        <v>853</v>
      </c>
      <c r="H21" s="321" t="s">
        <v>854</v>
      </c>
      <c r="I21" s="312">
        <v>1</v>
      </c>
      <c r="J21" s="719" t="s">
        <v>885</v>
      </c>
      <c r="K21" s="837"/>
      <c r="L21" s="837" t="s">
        <v>39</v>
      </c>
      <c r="M21" s="738"/>
      <c r="N21" s="738">
        <v>30000</v>
      </c>
      <c r="O21" s="738"/>
      <c r="P21" s="738">
        <v>30000</v>
      </c>
      <c r="Q21" s="719" t="s">
        <v>856</v>
      </c>
      <c r="R21" s="839" t="s">
        <v>857</v>
      </c>
    </row>
    <row r="22" spans="1:18" ht="75" customHeight="1" x14ac:dyDescent="0.25">
      <c r="A22" s="670"/>
      <c r="B22" s="836"/>
      <c r="C22" s="836"/>
      <c r="D22" s="836"/>
      <c r="E22" s="836"/>
      <c r="F22" s="836"/>
      <c r="G22" s="836"/>
      <c r="H22" s="311" t="s">
        <v>858</v>
      </c>
      <c r="I22" s="79" t="s">
        <v>202</v>
      </c>
      <c r="J22" s="836"/>
      <c r="K22" s="836"/>
      <c r="L22" s="836"/>
      <c r="M22" s="836"/>
      <c r="N22" s="738"/>
      <c r="O22" s="738"/>
      <c r="P22" s="738"/>
      <c r="Q22" s="836"/>
      <c r="R22" s="840"/>
    </row>
    <row r="23" spans="1:18" ht="64.5" customHeight="1" x14ac:dyDescent="0.25">
      <c r="A23" s="636">
        <v>9</v>
      </c>
      <c r="B23" s="720" t="s">
        <v>43</v>
      </c>
      <c r="C23" s="720">
        <v>3</v>
      </c>
      <c r="D23" s="719">
        <v>10</v>
      </c>
      <c r="E23" s="719" t="s">
        <v>886</v>
      </c>
      <c r="F23" s="719" t="s">
        <v>852</v>
      </c>
      <c r="G23" s="719" t="s">
        <v>853</v>
      </c>
      <c r="H23" s="321" t="s">
        <v>854</v>
      </c>
      <c r="I23" s="312">
        <v>1</v>
      </c>
      <c r="J23" s="719" t="s">
        <v>855</v>
      </c>
      <c r="K23" s="837"/>
      <c r="L23" s="837" t="s">
        <v>43</v>
      </c>
      <c r="M23" s="738"/>
      <c r="N23" s="738">
        <v>12000</v>
      </c>
      <c r="O23" s="738"/>
      <c r="P23" s="738">
        <v>12000</v>
      </c>
      <c r="Q23" s="719" t="s">
        <v>856</v>
      </c>
      <c r="R23" s="719" t="s">
        <v>857</v>
      </c>
    </row>
    <row r="24" spans="1:18" ht="81.75" customHeight="1" x14ac:dyDescent="0.25">
      <c r="A24" s="637"/>
      <c r="B24" s="836"/>
      <c r="C24" s="836"/>
      <c r="D24" s="836"/>
      <c r="E24" s="836"/>
      <c r="F24" s="836"/>
      <c r="G24" s="836"/>
      <c r="H24" s="311" t="s">
        <v>858</v>
      </c>
      <c r="I24" s="79" t="s">
        <v>882</v>
      </c>
      <c r="J24" s="836"/>
      <c r="K24" s="836"/>
      <c r="L24" s="836"/>
      <c r="M24" s="836"/>
      <c r="N24" s="738"/>
      <c r="O24" s="738"/>
      <c r="P24" s="738"/>
      <c r="Q24" s="836"/>
      <c r="R24" s="836"/>
    </row>
    <row r="25" spans="1:18" ht="45" x14ac:dyDescent="0.25">
      <c r="A25" s="636">
        <v>10</v>
      </c>
      <c r="B25" s="720" t="s">
        <v>43</v>
      </c>
      <c r="C25" s="636">
        <v>1.3</v>
      </c>
      <c r="D25" s="630">
        <v>13</v>
      </c>
      <c r="E25" s="630" t="s">
        <v>887</v>
      </c>
      <c r="F25" s="719" t="s">
        <v>888</v>
      </c>
      <c r="G25" s="827" t="s">
        <v>324</v>
      </c>
      <c r="H25" s="311" t="s">
        <v>889</v>
      </c>
      <c r="I25" s="385" t="s">
        <v>890</v>
      </c>
      <c r="J25" s="719" t="s">
        <v>891</v>
      </c>
      <c r="K25" s="837"/>
      <c r="L25" s="636" t="s">
        <v>39</v>
      </c>
      <c r="M25" s="738"/>
      <c r="N25" s="738">
        <v>10000</v>
      </c>
      <c r="O25" s="738"/>
      <c r="P25" s="738">
        <v>10000</v>
      </c>
      <c r="Q25" s="719" t="s">
        <v>856</v>
      </c>
      <c r="R25" s="719" t="s">
        <v>857</v>
      </c>
    </row>
    <row r="26" spans="1:18" ht="75" x14ac:dyDescent="0.25">
      <c r="A26" s="670"/>
      <c r="B26" s="836"/>
      <c r="C26" s="637"/>
      <c r="D26" s="631"/>
      <c r="E26" s="631"/>
      <c r="F26" s="836"/>
      <c r="G26" s="838"/>
      <c r="H26" s="311" t="s">
        <v>892</v>
      </c>
      <c r="I26" s="79" t="s">
        <v>893</v>
      </c>
      <c r="J26" s="836"/>
      <c r="K26" s="836"/>
      <c r="L26" s="637"/>
      <c r="M26" s="836"/>
      <c r="N26" s="738"/>
      <c r="O26" s="738"/>
      <c r="P26" s="738"/>
      <c r="Q26" s="836"/>
      <c r="R26" s="836"/>
    </row>
    <row r="27" spans="1:18" ht="60" x14ac:dyDescent="0.25">
      <c r="A27" s="636">
        <v>11</v>
      </c>
      <c r="B27" s="720" t="s">
        <v>43</v>
      </c>
      <c r="C27" s="720">
        <v>1.3</v>
      </c>
      <c r="D27" s="719">
        <v>13</v>
      </c>
      <c r="E27" s="719" t="s">
        <v>894</v>
      </c>
      <c r="F27" s="719" t="s">
        <v>895</v>
      </c>
      <c r="G27" s="719" t="s">
        <v>896</v>
      </c>
      <c r="H27" s="321" t="s">
        <v>897</v>
      </c>
      <c r="I27" s="312">
        <v>1</v>
      </c>
      <c r="J27" s="719" t="s">
        <v>898</v>
      </c>
      <c r="K27" s="837"/>
      <c r="L27" s="636" t="s">
        <v>43</v>
      </c>
      <c r="M27" s="738"/>
      <c r="N27" s="738">
        <v>7000</v>
      </c>
      <c r="O27" s="738"/>
      <c r="P27" s="738">
        <v>7000</v>
      </c>
      <c r="Q27" s="719" t="s">
        <v>856</v>
      </c>
      <c r="R27" s="719" t="s">
        <v>857</v>
      </c>
    </row>
    <row r="28" spans="1:18" ht="90" x14ac:dyDescent="0.25">
      <c r="A28" s="637"/>
      <c r="B28" s="836"/>
      <c r="C28" s="836"/>
      <c r="D28" s="836"/>
      <c r="E28" s="836"/>
      <c r="F28" s="836"/>
      <c r="G28" s="836"/>
      <c r="H28" s="311" t="s">
        <v>899</v>
      </c>
      <c r="I28" s="79" t="s">
        <v>302</v>
      </c>
      <c r="J28" s="836"/>
      <c r="K28" s="836"/>
      <c r="L28" s="637"/>
      <c r="M28" s="836"/>
      <c r="N28" s="738"/>
      <c r="O28" s="738"/>
      <c r="P28" s="738"/>
      <c r="Q28" s="836"/>
      <c r="R28" s="836"/>
    </row>
    <row r="29" spans="1:18" ht="62.25" customHeight="1" x14ac:dyDescent="0.25">
      <c r="A29" s="636">
        <v>12</v>
      </c>
      <c r="B29" s="720" t="s">
        <v>43</v>
      </c>
      <c r="C29" s="720">
        <v>1.3</v>
      </c>
      <c r="D29" s="719">
        <v>13</v>
      </c>
      <c r="E29" s="719" t="s">
        <v>900</v>
      </c>
      <c r="F29" s="719" t="s">
        <v>852</v>
      </c>
      <c r="G29" s="719" t="s">
        <v>853</v>
      </c>
      <c r="H29" s="311" t="s">
        <v>854</v>
      </c>
      <c r="I29" s="312">
        <v>1</v>
      </c>
      <c r="J29" s="719" t="s">
        <v>901</v>
      </c>
      <c r="K29" s="837"/>
      <c r="L29" s="636" t="s">
        <v>43</v>
      </c>
      <c r="M29" s="738"/>
      <c r="N29" s="693">
        <v>10000</v>
      </c>
      <c r="O29" s="693"/>
      <c r="P29" s="693">
        <v>10000</v>
      </c>
      <c r="Q29" s="719" t="s">
        <v>856</v>
      </c>
      <c r="R29" s="719" t="s">
        <v>857</v>
      </c>
    </row>
    <row r="30" spans="1:18" ht="45" customHeight="1" x14ac:dyDescent="0.25">
      <c r="A30" s="670"/>
      <c r="B30" s="836"/>
      <c r="C30" s="836"/>
      <c r="D30" s="836"/>
      <c r="E30" s="836"/>
      <c r="F30" s="836"/>
      <c r="G30" s="836"/>
      <c r="H30" s="311" t="s">
        <v>858</v>
      </c>
      <c r="I30" s="388" t="s">
        <v>202</v>
      </c>
      <c r="J30" s="836"/>
      <c r="K30" s="836"/>
      <c r="L30" s="637"/>
      <c r="M30" s="836"/>
      <c r="N30" s="695"/>
      <c r="O30" s="695"/>
      <c r="P30" s="695"/>
      <c r="Q30" s="836"/>
      <c r="R30" s="836"/>
    </row>
    <row r="31" spans="1:18" ht="43.5" customHeight="1" x14ac:dyDescent="0.25">
      <c r="A31" s="636">
        <v>13</v>
      </c>
      <c r="B31" s="720" t="s">
        <v>43</v>
      </c>
      <c r="C31" s="720">
        <v>1.3</v>
      </c>
      <c r="D31" s="719">
        <v>13</v>
      </c>
      <c r="E31" s="719" t="s">
        <v>902</v>
      </c>
      <c r="F31" s="719" t="s">
        <v>903</v>
      </c>
      <c r="G31" s="719" t="s">
        <v>230</v>
      </c>
      <c r="H31" s="311" t="s">
        <v>904</v>
      </c>
      <c r="I31" s="312">
        <v>5</v>
      </c>
      <c r="J31" s="719" t="s">
        <v>905</v>
      </c>
      <c r="K31" s="837"/>
      <c r="L31" s="636" t="s">
        <v>45</v>
      </c>
      <c r="M31" s="738"/>
      <c r="N31" s="693">
        <v>25000</v>
      </c>
      <c r="O31" s="693"/>
      <c r="P31" s="693">
        <v>25000</v>
      </c>
      <c r="Q31" s="719" t="s">
        <v>856</v>
      </c>
      <c r="R31" s="719" t="s">
        <v>857</v>
      </c>
    </row>
    <row r="32" spans="1:18" ht="51.75" customHeight="1" x14ac:dyDescent="0.25">
      <c r="A32" s="670"/>
      <c r="B32" s="836"/>
      <c r="C32" s="836"/>
      <c r="D32" s="836"/>
      <c r="E32" s="836"/>
      <c r="F32" s="836"/>
      <c r="G32" s="836"/>
      <c r="H32" s="311" t="s">
        <v>906</v>
      </c>
      <c r="I32" s="388" t="s">
        <v>907</v>
      </c>
      <c r="J32" s="836"/>
      <c r="K32" s="836"/>
      <c r="L32" s="637"/>
      <c r="M32" s="836"/>
      <c r="N32" s="695"/>
      <c r="O32" s="695"/>
      <c r="P32" s="695"/>
      <c r="Q32" s="836"/>
      <c r="R32" s="836"/>
    </row>
    <row r="34" spans="14:18" x14ac:dyDescent="0.25">
      <c r="N34" s="699"/>
      <c r="O34" s="749" t="s">
        <v>35</v>
      </c>
      <c r="P34" s="750"/>
      <c r="Q34" s="748"/>
    </row>
    <row r="35" spans="14:18" x14ac:dyDescent="0.25">
      <c r="N35" s="700"/>
      <c r="O35" s="702" t="s">
        <v>36</v>
      </c>
      <c r="P35" s="749" t="s">
        <v>37</v>
      </c>
      <c r="Q35" s="748"/>
    </row>
    <row r="36" spans="14:18" x14ac:dyDescent="0.25">
      <c r="N36" s="701"/>
      <c r="O36" s="702"/>
      <c r="P36" s="57">
        <v>2020</v>
      </c>
      <c r="Q36" s="57">
        <v>2021</v>
      </c>
    </row>
    <row r="37" spans="14:18" x14ac:dyDescent="0.25">
      <c r="N37" s="57" t="s">
        <v>2931</v>
      </c>
      <c r="O37" s="55">
        <v>13</v>
      </c>
      <c r="P37" s="25">
        <f>O7</f>
        <v>26895</v>
      </c>
      <c r="Q37" s="31">
        <f>P31+P29+P27+P25+P23+P21+P19+P17+P15+P13+P11+P9</f>
        <v>350000</v>
      </c>
      <c r="R37" s="144"/>
    </row>
  </sheetData>
  <mergeCells count="224">
    <mergeCell ref="A15:A16"/>
    <mergeCell ref="A17:A18"/>
    <mergeCell ref="A21:A22"/>
    <mergeCell ref="A23:A24"/>
    <mergeCell ref="A25:A26"/>
    <mergeCell ref="A29:A30"/>
    <mergeCell ref="A31:A32"/>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C4:C5"/>
    <mergeCell ref="D4:D5"/>
    <mergeCell ref="E4:E5"/>
    <mergeCell ref="F4:F5"/>
    <mergeCell ref="Q7:Q8"/>
    <mergeCell ref="R7:R8"/>
    <mergeCell ref="G9:G10"/>
    <mergeCell ref="J9:J10"/>
    <mergeCell ref="K7:K8"/>
    <mergeCell ref="Q4:Q5"/>
    <mergeCell ref="L7:L8"/>
    <mergeCell ref="M7:M8"/>
    <mergeCell ref="N7:N8"/>
    <mergeCell ref="O7:O8"/>
    <mergeCell ref="P7:P8"/>
    <mergeCell ref="R9:R10"/>
    <mergeCell ref="M9:M10"/>
    <mergeCell ref="N9:N10"/>
    <mergeCell ref="O9:O10"/>
    <mergeCell ref="P9:P10"/>
    <mergeCell ref="Q9:Q10"/>
    <mergeCell ref="A11:A12"/>
    <mergeCell ref="B11:B12"/>
    <mergeCell ref="C11:C12"/>
    <mergeCell ref="D11:D12"/>
    <mergeCell ref="E11:E12"/>
    <mergeCell ref="F11:F12"/>
    <mergeCell ref="G11:G12"/>
    <mergeCell ref="J11:J12"/>
    <mergeCell ref="L9:L10"/>
    <mergeCell ref="A9:A10"/>
    <mergeCell ref="Q11:Q12"/>
    <mergeCell ref="R11:R12"/>
    <mergeCell ref="B9:B10"/>
    <mergeCell ref="C9:C10"/>
    <mergeCell ref="D9:D10"/>
    <mergeCell ref="E9:E10"/>
    <mergeCell ref="F9:F10"/>
    <mergeCell ref="B13:B14"/>
    <mergeCell ref="C13:C14"/>
    <mergeCell ref="D13:D14"/>
    <mergeCell ref="E13:E14"/>
    <mergeCell ref="F13:F14"/>
    <mergeCell ref="G13:G14"/>
    <mergeCell ref="K11:K12"/>
    <mergeCell ref="L11:L12"/>
    <mergeCell ref="M11:M12"/>
    <mergeCell ref="N11:N12"/>
    <mergeCell ref="O11:O12"/>
    <mergeCell ref="P11:P12"/>
    <mergeCell ref="P13:P14"/>
    <mergeCell ref="Q13:Q14"/>
    <mergeCell ref="R13:R14"/>
    <mergeCell ref="M13:M14"/>
    <mergeCell ref="N13:N14"/>
    <mergeCell ref="O13:O14"/>
    <mergeCell ref="B15:B16"/>
    <mergeCell ref="C15:C16"/>
    <mergeCell ref="D15:D16"/>
    <mergeCell ref="E15:E16"/>
    <mergeCell ref="F15:F16"/>
    <mergeCell ref="J13:J14"/>
    <mergeCell ref="K13:K14"/>
    <mergeCell ref="L13:L14"/>
    <mergeCell ref="O15:O16"/>
    <mergeCell ref="B17:B18"/>
    <mergeCell ref="C17:C18"/>
    <mergeCell ref="D17:D18"/>
    <mergeCell ref="E17:E18"/>
    <mergeCell ref="G15:G16"/>
    <mergeCell ref="J15:J16"/>
    <mergeCell ref="K15:K16"/>
    <mergeCell ref="L15:L16"/>
    <mergeCell ref="M15:M16"/>
    <mergeCell ref="F17:F18"/>
    <mergeCell ref="G17:G18"/>
    <mergeCell ref="J17:J18"/>
    <mergeCell ref="K17:K18"/>
    <mergeCell ref="L17:L18"/>
    <mergeCell ref="M17:M18"/>
    <mergeCell ref="D21:D22"/>
    <mergeCell ref="E21:E22"/>
    <mergeCell ref="G19:G20"/>
    <mergeCell ref="J19:J20"/>
    <mergeCell ref="K19:K20"/>
    <mergeCell ref="L19:L20"/>
    <mergeCell ref="Q21:Q22"/>
    <mergeCell ref="R21:R22"/>
    <mergeCell ref="P15:P16"/>
    <mergeCell ref="Q15:Q16"/>
    <mergeCell ref="R15:R16"/>
    <mergeCell ref="N15:N16"/>
    <mergeCell ref="N17:N18"/>
    <mergeCell ref="O17:O18"/>
    <mergeCell ref="P17:P18"/>
    <mergeCell ref="Q17:Q18"/>
    <mergeCell ref="R17:R18"/>
    <mergeCell ref="R25:R26"/>
    <mergeCell ref="A19:A20"/>
    <mergeCell ref="B19:B20"/>
    <mergeCell ref="C19:C20"/>
    <mergeCell ref="D19:D20"/>
    <mergeCell ref="E19:E20"/>
    <mergeCell ref="F19:F20"/>
    <mergeCell ref="N21:N22"/>
    <mergeCell ref="O21:O22"/>
    <mergeCell ref="P21:P22"/>
    <mergeCell ref="F21:F22"/>
    <mergeCell ref="G21:G22"/>
    <mergeCell ref="J21:J22"/>
    <mergeCell ref="K21:K22"/>
    <mergeCell ref="L21:L22"/>
    <mergeCell ref="M21:M22"/>
    <mergeCell ref="O19:O20"/>
    <mergeCell ref="P19:P20"/>
    <mergeCell ref="Q19:Q20"/>
    <mergeCell ref="R19:R20"/>
    <mergeCell ref="M19:M20"/>
    <mergeCell ref="N19:N20"/>
    <mergeCell ref="B21:B22"/>
    <mergeCell ref="C21:C22"/>
    <mergeCell ref="Q27:Q28"/>
    <mergeCell ref="O23:O24"/>
    <mergeCell ref="P23:P24"/>
    <mergeCell ref="Q23:Q24"/>
    <mergeCell ref="R23:R24"/>
    <mergeCell ref="B25:B26"/>
    <mergeCell ref="C25:C26"/>
    <mergeCell ref="D25:D26"/>
    <mergeCell ref="E25:E26"/>
    <mergeCell ref="G23:G24"/>
    <mergeCell ref="J23:J24"/>
    <mergeCell ref="K23:K24"/>
    <mergeCell ref="L23:L24"/>
    <mergeCell ref="M23:M24"/>
    <mergeCell ref="N23:N24"/>
    <mergeCell ref="B23:B24"/>
    <mergeCell ref="C23:C24"/>
    <mergeCell ref="D23:D24"/>
    <mergeCell ref="E23:E24"/>
    <mergeCell ref="F23:F24"/>
    <mergeCell ref="N25:N26"/>
    <mergeCell ref="O25:O26"/>
    <mergeCell ref="P25:P26"/>
    <mergeCell ref="Q25:Q26"/>
    <mergeCell ref="N27:N28"/>
    <mergeCell ref="F25:F26"/>
    <mergeCell ref="G25:G26"/>
    <mergeCell ref="J25:J26"/>
    <mergeCell ref="K25:K26"/>
    <mergeCell ref="L25:L26"/>
    <mergeCell ref="M25:M26"/>
    <mergeCell ref="O27:O28"/>
    <mergeCell ref="P27:P28"/>
    <mergeCell ref="A27:A28"/>
    <mergeCell ref="B27:B28"/>
    <mergeCell ref="C27:C28"/>
    <mergeCell ref="D27:D28"/>
    <mergeCell ref="E27:E28"/>
    <mergeCell ref="F27:F28"/>
    <mergeCell ref="Q29:Q30"/>
    <mergeCell ref="R29:R30"/>
    <mergeCell ref="F29:F30"/>
    <mergeCell ref="G29:G30"/>
    <mergeCell ref="J29:J30"/>
    <mergeCell ref="K29:K30"/>
    <mergeCell ref="L29:L30"/>
    <mergeCell ref="M29:M30"/>
    <mergeCell ref="R27:R28"/>
    <mergeCell ref="B29:B30"/>
    <mergeCell ref="C29:C30"/>
    <mergeCell ref="D29:D30"/>
    <mergeCell ref="E29:E30"/>
    <mergeCell ref="G27:G28"/>
    <mergeCell ref="J27:J28"/>
    <mergeCell ref="K27:K28"/>
    <mergeCell ref="L27:L28"/>
    <mergeCell ref="M27:M28"/>
    <mergeCell ref="B31:B32"/>
    <mergeCell ref="C31:C32"/>
    <mergeCell ref="D31:D32"/>
    <mergeCell ref="E31:E32"/>
    <mergeCell ref="F31:F32"/>
    <mergeCell ref="N29:N30"/>
    <mergeCell ref="O29:O30"/>
    <mergeCell ref="P29:P30"/>
    <mergeCell ref="O31:O32"/>
    <mergeCell ref="P31:P32"/>
    <mergeCell ref="Q31:Q32"/>
    <mergeCell ref="R31:R32"/>
    <mergeCell ref="N34:N36"/>
    <mergeCell ref="O34:Q34"/>
    <mergeCell ref="O35:O36"/>
    <mergeCell ref="P35:Q35"/>
    <mergeCell ref="G31:G32"/>
    <mergeCell ref="J31:J32"/>
    <mergeCell ref="K31:K32"/>
    <mergeCell ref="L31:L32"/>
    <mergeCell ref="M31:M32"/>
    <mergeCell ref="N31:N3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93670-3252-488A-9F47-B98137E35AEA}">
  <dimension ref="A1:U36"/>
  <sheetViews>
    <sheetView topLeftCell="A15" zoomScale="55" zoomScaleNormal="55" workbookViewId="0">
      <selection activeCell="F39" sqref="F39"/>
    </sheetView>
  </sheetViews>
  <sheetFormatPr defaultRowHeight="15.75" x14ac:dyDescent="0.25"/>
  <cols>
    <col min="1" max="1" width="10.7109375" style="150" customWidth="1"/>
    <col min="2" max="2" width="22" style="150" customWidth="1"/>
    <col min="3" max="3" width="11.42578125" style="150" customWidth="1"/>
    <col min="4" max="4" width="11.5703125" style="150" customWidth="1"/>
    <col min="5" max="5" width="64.85546875" style="153" bestFit="1" customWidth="1"/>
    <col min="6" max="6" width="91.85546875" style="150" customWidth="1"/>
    <col min="7" max="7" width="33.140625" style="150" customWidth="1"/>
    <col min="8" max="8" width="23.85546875" style="150" customWidth="1"/>
    <col min="9" max="9" width="45.42578125" style="150" customWidth="1"/>
    <col min="10" max="10" width="73.140625" style="150" bestFit="1" customWidth="1"/>
    <col min="11" max="11" width="11.140625" style="152" customWidth="1"/>
    <col min="12" max="12" width="11.85546875" style="151" customWidth="1"/>
    <col min="13" max="13" width="18.42578125" style="150" customWidth="1"/>
    <col min="14" max="14" width="25.85546875" style="150" customWidth="1"/>
    <col min="15" max="16" width="19.28515625" style="150" customWidth="1"/>
    <col min="17" max="17" width="39.5703125" style="150" customWidth="1"/>
    <col min="18" max="18" width="21.7109375" style="150" customWidth="1"/>
    <col min="19" max="249" width="9.140625" style="150"/>
    <col min="250" max="250" width="4.7109375" style="150" bestFit="1" customWidth="1"/>
    <col min="251" max="251" width="9.7109375" style="150" bestFit="1" customWidth="1"/>
    <col min="252" max="252" width="10" style="150" bestFit="1" customWidth="1"/>
    <col min="253" max="253" width="8.85546875" style="150" bestFit="1" customWidth="1"/>
    <col min="254" max="254" width="22.85546875" style="150" customWidth="1"/>
    <col min="255" max="255" width="59.7109375" style="150" bestFit="1" customWidth="1"/>
    <col min="256" max="256" width="57.85546875" style="150" bestFit="1" customWidth="1"/>
    <col min="257" max="257" width="35.28515625" style="150" bestFit="1" customWidth="1"/>
    <col min="258" max="258" width="28.140625" style="150" bestFit="1" customWidth="1"/>
    <col min="259" max="259" width="33.140625" style="150" bestFit="1" customWidth="1"/>
    <col min="260" max="260" width="26" style="150" bestFit="1" customWidth="1"/>
    <col min="261" max="261" width="19.140625" style="150" bestFit="1" customWidth="1"/>
    <col min="262" max="262" width="10.42578125" style="150" customWidth="1"/>
    <col min="263" max="263" width="11.85546875" style="150" customWidth="1"/>
    <col min="264" max="264" width="14.7109375" style="150" customWidth="1"/>
    <col min="265" max="265" width="9" style="150" bestFit="1" customWidth="1"/>
    <col min="266" max="505" width="9.140625" style="150"/>
    <col min="506" max="506" width="4.7109375" style="150" bestFit="1" customWidth="1"/>
    <col min="507" max="507" width="9.7109375" style="150" bestFit="1" customWidth="1"/>
    <col min="508" max="508" width="10" style="150" bestFit="1" customWidth="1"/>
    <col min="509" max="509" width="8.85546875" style="150" bestFit="1" customWidth="1"/>
    <col min="510" max="510" width="22.85546875" style="150" customWidth="1"/>
    <col min="511" max="511" width="59.7109375" style="150" bestFit="1" customWidth="1"/>
    <col min="512" max="512" width="57.85546875" style="150" bestFit="1" customWidth="1"/>
    <col min="513" max="513" width="35.28515625" style="150" bestFit="1" customWidth="1"/>
    <col min="514" max="514" width="28.140625" style="150" bestFit="1" customWidth="1"/>
    <col min="515" max="515" width="33.140625" style="150" bestFit="1" customWidth="1"/>
    <col min="516" max="516" width="26" style="150" bestFit="1" customWidth="1"/>
    <col min="517" max="517" width="19.140625" style="150" bestFit="1" customWidth="1"/>
    <col min="518" max="518" width="10.42578125" style="150" customWidth="1"/>
    <col min="519" max="519" width="11.85546875" style="150" customWidth="1"/>
    <col min="520" max="520" width="14.7109375" style="150" customWidth="1"/>
    <col min="521" max="521" width="9" style="150" bestFit="1" customWidth="1"/>
    <col min="522" max="761" width="9.140625" style="150"/>
    <col min="762" max="762" width="4.7109375" style="150" bestFit="1" customWidth="1"/>
    <col min="763" max="763" width="9.7109375" style="150" bestFit="1" customWidth="1"/>
    <col min="764" max="764" width="10" style="150" bestFit="1" customWidth="1"/>
    <col min="765" max="765" width="8.85546875" style="150" bestFit="1" customWidth="1"/>
    <col min="766" max="766" width="22.85546875" style="150" customWidth="1"/>
    <col min="767" max="767" width="59.7109375" style="150" bestFit="1" customWidth="1"/>
    <col min="768" max="768" width="57.85546875" style="150" bestFit="1" customWidth="1"/>
    <col min="769" max="769" width="35.28515625" style="150" bestFit="1" customWidth="1"/>
    <col min="770" max="770" width="28.140625" style="150" bestFit="1" customWidth="1"/>
    <col min="771" max="771" width="33.140625" style="150" bestFit="1" customWidth="1"/>
    <col min="772" max="772" width="26" style="150" bestFit="1" customWidth="1"/>
    <col min="773" max="773" width="19.140625" style="150" bestFit="1" customWidth="1"/>
    <col min="774" max="774" width="10.42578125" style="150" customWidth="1"/>
    <col min="775" max="775" width="11.85546875" style="150" customWidth="1"/>
    <col min="776" max="776" width="14.7109375" style="150" customWidth="1"/>
    <col min="777" max="777" width="9" style="150" bestFit="1" customWidth="1"/>
    <col min="778" max="1017" width="9.140625" style="150"/>
    <col min="1018" max="1018" width="4.7109375" style="150" bestFit="1" customWidth="1"/>
    <col min="1019" max="1019" width="9.7109375" style="150" bestFit="1" customWidth="1"/>
    <col min="1020" max="1020" width="10" style="150" bestFit="1" customWidth="1"/>
    <col min="1021" max="1021" width="8.85546875" style="150" bestFit="1" customWidth="1"/>
    <col min="1022" max="1022" width="22.85546875" style="150" customWidth="1"/>
    <col min="1023" max="1023" width="59.7109375" style="150" bestFit="1" customWidth="1"/>
    <col min="1024" max="1024" width="57.85546875" style="150" bestFit="1" customWidth="1"/>
    <col min="1025" max="1025" width="35.28515625" style="150" bestFit="1" customWidth="1"/>
    <col min="1026" max="1026" width="28.140625" style="150" bestFit="1" customWidth="1"/>
    <col min="1027" max="1027" width="33.140625" style="150" bestFit="1" customWidth="1"/>
    <col min="1028" max="1028" width="26" style="150" bestFit="1" customWidth="1"/>
    <col min="1029" max="1029" width="19.140625" style="150" bestFit="1" customWidth="1"/>
    <col min="1030" max="1030" width="10.42578125" style="150" customWidth="1"/>
    <col min="1031" max="1031" width="11.85546875" style="150" customWidth="1"/>
    <col min="1032" max="1032" width="14.7109375" style="150" customWidth="1"/>
    <col min="1033" max="1033" width="9" style="150" bestFit="1" customWidth="1"/>
    <col min="1034" max="1273" width="9.140625" style="150"/>
    <col min="1274" max="1274" width="4.7109375" style="150" bestFit="1" customWidth="1"/>
    <col min="1275" max="1275" width="9.7109375" style="150" bestFit="1" customWidth="1"/>
    <col min="1276" max="1276" width="10" style="150" bestFit="1" customWidth="1"/>
    <col min="1277" max="1277" width="8.85546875" style="150" bestFit="1" customWidth="1"/>
    <col min="1278" max="1278" width="22.85546875" style="150" customWidth="1"/>
    <col min="1279" max="1279" width="59.7109375" style="150" bestFit="1" customWidth="1"/>
    <col min="1280" max="1280" width="57.85546875" style="150" bestFit="1" customWidth="1"/>
    <col min="1281" max="1281" width="35.28515625" style="150" bestFit="1" customWidth="1"/>
    <col min="1282" max="1282" width="28.140625" style="150" bestFit="1" customWidth="1"/>
    <col min="1283" max="1283" width="33.140625" style="150" bestFit="1" customWidth="1"/>
    <col min="1284" max="1284" width="26" style="150" bestFit="1" customWidth="1"/>
    <col min="1285" max="1285" width="19.140625" style="150" bestFit="1" customWidth="1"/>
    <col min="1286" max="1286" width="10.42578125" style="150" customWidth="1"/>
    <col min="1287" max="1287" width="11.85546875" style="150" customWidth="1"/>
    <col min="1288" max="1288" width="14.7109375" style="150" customWidth="1"/>
    <col min="1289" max="1289" width="9" style="150" bestFit="1" customWidth="1"/>
    <col min="1290" max="1529" width="9.140625" style="150"/>
    <col min="1530" max="1530" width="4.7109375" style="150" bestFit="1" customWidth="1"/>
    <col min="1531" max="1531" width="9.7109375" style="150" bestFit="1" customWidth="1"/>
    <col min="1532" max="1532" width="10" style="150" bestFit="1" customWidth="1"/>
    <col min="1533" max="1533" width="8.85546875" style="150" bestFit="1" customWidth="1"/>
    <col min="1534" max="1534" width="22.85546875" style="150" customWidth="1"/>
    <col min="1535" max="1535" width="59.7109375" style="150" bestFit="1" customWidth="1"/>
    <col min="1536" max="1536" width="57.85546875" style="150" bestFit="1" customWidth="1"/>
    <col min="1537" max="1537" width="35.28515625" style="150" bestFit="1" customWidth="1"/>
    <col min="1538" max="1538" width="28.140625" style="150" bestFit="1" customWidth="1"/>
    <col min="1539" max="1539" width="33.140625" style="150" bestFit="1" customWidth="1"/>
    <col min="1540" max="1540" width="26" style="150" bestFit="1" customWidth="1"/>
    <col min="1541" max="1541" width="19.140625" style="150" bestFit="1" customWidth="1"/>
    <col min="1542" max="1542" width="10.42578125" style="150" customWidth="1"/>
    <col min="1543" max="1543" width="11.85546875" style="150" customWidth="1"/>
    <col min="1544" max="1544" width="14.7109375" style="150" customWidth="1"/>
    <col min="1545" max="1545" width="9" style="150" bestFit="1" customWidth="1"/>
    <col min="1546" max="1785" width="9.140625" style="150"/>
    <col min="1786" max="1786" width="4.7109375" style="150" bestFit="1" customWidth="1"/>
    <col min="1787" max="1787" width="9.7109375" style="150" bestFit="1" customWidth="1"/>
    <col min="1788" max="1788" width="10" style="150" bestFit="1" customWidth="1"/>
    <col min="1789" max="1789" width="8.85546875" style="150" bestFit="1" customWidth="1"/>
    <col min="1790" max="1790" width="22.85546875" style="150" customWidth="1"/>
    <col min="1791" max="1791" width="59.7109375" style="150" bestFit="1" customWidth="1"/>
    <col min="1792" max="1792" width="57.85546875" style="150" bestFit="1" customWidth="1"/>
    <col min="1793" max="1793" width="35.28515625" style="150" bestFit="1" customWidth="1"/>
    <col min="1794" max="1794" width="28.140625" style="150" bestFit="1" customWidth="1"/>
    <col min="1795" max="1795" width="33.140625" style="150" bestFit="1" customWidth="1"/>
    <col min="1796" max="1796" width="26" style="150" bestFit="1" customWidth="1"/>
    <col min="1797" max="1797" width="19.140625" style="150" bestFit="1" customWidth="1"/>
    <col min="1798" max="1798" width="10.42578125" style="150" customWidth="1"/>
    <col min="1799" max="1799" width="11.85546875" style="150" customWidth="1"/>
    <col min="1800" max="1800" width="14.7109375" style="150" customWidth="1"/>
    <col min="1801" max="1801" width="9" style="150" bestFit="1" customWidth="1"/>
    <col min="1802" max="2041" width="9.140625" style="150"/>
    <col min="2042" max="2042" width="4.7109375" style="150" bestFit="1" customWidth="1"/>
    <col min="2043" max="2043" width="9.7109375" style="150" bestFit="1" customWidth="1"/>
    <col min="2044" max="2044" width="10" style="150" bestFit="1" customWidth="1"/>
    <col min="2045" max="2045" width="8.85546875" style="150" bestFit="1" customWidth="1"/>
    <col min="2046" max="2046" width="22.85546875" style="150" customWidth="1"/>
    <col min="2047" max="2047" width="59.7109375" style="150" bestFit="1" customWidth="1"/>
    <col min="2048" max="2048" width="57.85546875" style="150" bestFit="1" customWidth="1"/>
    <col min="2049" max="2049" width="35.28515625" style="150" bestFit="1" customWidth="1"/>
    <col min="2050" max="2050" width="28.140625" style="150" bestFit="1" customWidth="1"/>
    <col min="2051" max="2051" width="33.140625" style="150" bestFit="1" customWidth="1"/>
    <col min="2052" max="2052" width="26" style="150" bestFit="1" customWidth="1"/>
    <col min="2053" max="2053" width="19.140625" style="150" bestFit="1" customWidth="1"/>
    <col min="2054" max="2054" width="10.42578125" style="150" customWidth="1"/>
    <col min="2055" max="2055" width="11.85546875" style="150" customWidth="1"/>
    <col min="2056" max="2056" width="14.7109375" style="150" customWidth="1"/>
    <col min="2057" max="2057" width="9" style="150" bestFit="1" customWidth="1"/>
    <col min="2058" max="2297" width="9.140625" style="150"/>
    <col min="2298" max="2298" width="4.7109375" style="150" bestFit="1" customWidth="1"/>
    <col min="2299" max="2299" width="9.7109375" style="150" bestFit="1" customWidth="1"/>
    <col min="2300" max="2300" width="10" style="150" bestFit="1" customWidth="1"/>
    <col min="2301" max="2301" width="8.85546875" style="150" bestFit="1" customWidth="1"/>
    <col min="2302" max="2302" width="22.85546875" style="150" customWidth="1"/>
    <col min="2303" max="2303" width="59.7109375" style="150" bestFit="1" customWidth="1"/>
    <col min="2304" max="2304" width="57.85546875" style="150" bestFit="1" customWidth="1"/>
    <col min="2305" max="2305" width="35.28515625" style="150" bestFit="1" customWidth="1"/>
    <col min="2306" max="2306" width="28.140625" style="150" bestFit="1" customWidth="1"/>
    <col min="2307" max="2307" width="33.140625" style="150" bestFit="1" customWidth="1"/>
    <col min="2308" max="2308" width="26" style="150" bestFit="1" customWidth="1"/>
    <col min="2309" max="2309" width="19.140625" style="150" bestFit="1" customWidth="1"/>
    <col min="2310" max="2310" width="10.42578125" style="150" customWidth="1"/>
    <col min="2311" max="2311" width="11.85546875" style="150" customWidth="1"/>
    <col min="2312" max="2312" width="14.7109375" style="150" customWidth="1"/>
    <col min="2313" max="2313" width="9" style="150" bestFit="1" customWidth="1"/>
    <col min="2314" max="2553" width="9.140625" style="150"/>
    <col min="2554" max="2554" width="4.7109375" style="150" bestFit="1" customWidth="1"/>
    <col min="2555" max="2555" width="9.7109375" style="150" bestFit="1" customWidth="1"/>
    <col min="2556" max="2556" width="10" style="150" bestFit="1" customWidth="1"/>
    <col min="2557" max="2557" width="8.85546875" style="150" bestFit="1" customWidth="1"/>
    <col min="2558" max="2558" width="22.85546875" style="150" customWidth="1"/>
    <col min="2559" max="2559" width="59.7109375" style="150" bestFit="1" customWidth="1"/>
    <col min="2560" max="2560" width="57.85546875" style="150" bestFit="1" customWidth="1"/>
    <col min="2561" max="2561" width="35.28515625" style="150" bestFit="1" customWidth="1"/>
    <col min="2562" max="2562" width="28.140625" style="150" bestFit="1" customWidth="1"/>
    <col min="2563" max="2563" width="33.140625" style="150" bestFit="1" customWidth="1"/>
    <col min="2564" max="2564" width="26" style="150" bestFit="1" customWidth="1"/>
    <col min="2565" max="2565" width="19.140625" style="150" bestFit="1" customWidth="1"/>
    <col min="2566" max="2566" width="10.42578125" style="150" customWidth="1"/>
    <col min="2567" max="2567" width="11.85546875" style="150" customWidth="1"/>
    <col min="2568" max="2568" width="14.7109375" style="150" customWidth="1"/>
    <col min="2569" max="2569" width="9" style="150" bestFit="1" customWidth="1"/>
    <col min="2570" max="2809" width="9.140625" style="150"/>
    <col min="2810" max="2810" width="4.7109375" style="150" bestFit="1" customWidth="1"/>
    <col min="2811" max="2811" width="9.7109375" style="150" bestFit="1" customWidth="1"/>
    <col min="2812" max="2812" width="10" style="150" bestFit="1" customWidth="1"/>
    <col min="2813" max="2813" width="8.85546875" style="150" bestFit="1" customWidth="1"/>
    <col min="2814" max="2814" width="22.85546875" style="150" customWidth="1"/>
    <col min="2815" max="2815" width="59.7109375" style="150" bestFit="1" customWidth="1"/>
    <col min="2816" max="2816" width="57.85546875" style="150" bestFit="1" customWidth="1"/>
    <col min="2817" max="2817" width="35.28515625" style="150" bestFit="1" customWidth="1"/>
    <col min="2818" max="2818" width="28.140625" style="150" bestFit="1" customWidth="1"/>
    <col min="2819" max="2819" width="33.140625" style="150" bestFit="1" customWidth="1"/>
    <col min="2820" max="2820" width="26" style="150" bestFit="1" customWidth="1"/>
    <col min="2821" max="2821" width="19.140625" style="150" bestFit="1" customWidth="1"/>
    <col min="2822" max="2822" width="10.42578125" style="150" customWidth="1"/>
    <col min="2823" max="2823" width="11.85546875" style="150" customWidth="1"/>
    <col min="2824" max="2824" width="14.7109375" style="150" customWidth="1"/>
    <col min="2825" max="2825" width="9" style="150" bestFit="1" customWidth="1"/>
    <col min="2826" max="3065" width="9.140625" style="150"/>
    <col min="3066" max="3066" width="4.7109375" style="150" bestFit="1" customWidth="1"/>
    <col min="3067" max="3067" width="9.7109375" style="150" bestFit="1" customWidth="1"/>
    <col min="3068" max="3068" width="10" style="150" bestFit="1" customWidth="1"/>
    <col min="3069" max="3069" width="8.85546875" style="150" bestFit="1" customWidth="1"/>
    <col min="3070" max="3070" width="22.85546875" style="150" customWidth="1"/>
    <col min="3071" max="3071" width="59.7109375" style="150" bestFit="1" customWidth="1"/>
    <col min="3072" max="3072" width="57.85546875" style="150" bestFit="1" customWidth="1"/>
    <col min="3073" max="3073" width="35.28515625" style="150" bestFit="1" customWidth="1"/>
    <col min="3074" max="3074" width="28.140625" style="150" bestFit="1" customWidth="1"/>
    <col min="3075" max="3075" width="33.140625" style="150" bestFit="1" customWidth="1"/>
    <col min="3076" max="3076" width="26" style="150" bestFit="1" customWidth="1"/>
    <col min="3077" max="3077" width="19.140625" style="150" bestFit="1" customWidth="1"/>
    <col min="3078" max="3078" width="10.42578125" style="150" customWidth="1"/>
    <col min="3079" max="3079" width="11.85546875" style="150" customWidth="1"/>
    <col min="3080" max="3080" width="14.7109375" style="150" customWidth="1"/>
    <col min="3081" max="3081" width="9" style="150" bestFit="1" customWidth="1"/>
    <col min="3082" max="3321" width="9.140625" style="150"/>
    <col min="3322" max="3322" width="4.7109375" style="150" bestFit="1" customWidth="1"/>
    <col min="3323" max="3323" width="9.7109375" style="150" bestFit="1" customWidth="1"/>
    <col min="3324" max="3324" width="10" style="150" bestFit="1" customWidth="1"/>
    <col min="3325" max="3325" width="8.85546875" style="150" bestFit="1" customWidth="1"/>
    <col min="3326" max="3326" width="22.85546875" style="150" customWidth="1"/>
    <col min="3327" max="3327" width="59.7109375" style="150" bestFit="1" customWidth="1"/>
    <col min="3328" max="3328" width="57.85546875" style="150" bestFit="1" customWidth="1"/>
    <col min="3329" max="3329" width="35.28515625" style="150" bestFit="1" customWidth="1"/>
    <col min="3330" max="3330" width="28.140625" style="150" bestFit="1" customWidth="1"/>
    <col min="3331" max="3331" width="33.140625" style="150" bestFit="1" customWidth="1"/>
    <col min="3332" max="3332" width="26" style="150" bestFit="1" customWidth="1"/>
    <col min="3333" max="3333" width="19.140625" style="150" bestFit="1" customWidth="1"/>
    <col min="3334" max="3334" width="10.42578125" style="150" customWidth="1"/>
    <col min="3335" max="3335" width="11.85546875" style="150" customWidth="1"/>
    <col min="3336" max="3336" width="14.7109375" style="150" customWidth="1"/>
    <col min="3337" max="3337" width="9" style="150" bestFit="1" customWidth="1"/>
    <col min="3338" max="3577" width="9.140625" style="150"/>
    <col min="3578" max="3578" width="4.7109375" style="150" bestFit="1" customWidth="1"/>
    <col min="3579" max="3579" width="9.7109375" style="150" bestFit="1" customWidth="1"/>
    <col min="3580" max="3580" width="10" style="150" bestFit="1" customWidth="1"/>
    <col min="3581" max="3581" width="8.85546875" style="150" bestFit="1" customWidth="1"/>
    <col min="3582" max="3582" width="22.85546875" style="150" customWidth="1"/>
    <col min="3583" max="3583" width="59.7109375" style="150" bestFit="1" customWidth="1"/>
    <col min="3584" max="3584" width="57.85546875" style="150" bestFit="1" customWidth="1"/>
    <col min="3585" max="3585" width="35.28515625" style="150" bestFit="1" customWidth="1"/>
    <col min="3586" max="3586" width="28.140625" style="150" bestFit="1" customWidth="1"/>
    <col min="3587" max="3587" width="33.140625" style="150" bestFit="1" customWidth="1"/>
    <col min="3588" max="3588" width="26" style="150" bestFit="1" customWidth="1"/>
    <col min="3589" max="3589" width="19.140625" style="150" bestFit="1" customWidth="1"/>
    <col min="3590" max="3590" width="10.42578125" style="150" customWidth="1"/>
    <col min="3591" max="3591" width="11.85546875" style="150" customWidth="1"/>
    <col min="3592" max="3592" width="14.7109375" style="150" customWidth="1"/>
    <col min="3593" max="3593" width="9" style="150" bestFit="1" customWidth="1"/>
    <col min="3594" max="3833" width="9.140625" style="150"/>
    <col min="3834" max="3834" width="4.7109375" style="150" bestFit="1" customWidth="1"/>
    <col min="3835" max="3835" width="9.7109375" style="150" bestFit="1" customWidth="1"/>
    <col min="3836" max="3836" width="10" style="150" bestFit="1" customWidth="1"/>
    <col min="3837" max="3837" width="8.85546875" style="150" bestFit="1" customWidth="1"/>
    <col min="3838" max="3838" width="22.85546875" style="150" customWidth="1"/>
    <col min="3839" max="3839" width="59.7109375" style="150" bestFit="1" customWidth="1"/>
    <col min="3840" max="3840" width="57.85546875" style="150" bestFit="1" customWidth="1"/>
    <col min="3841" max="3841" width="35.28515625" style="150" bestFit="1" customWidth="1"/>
    <col min="3842" max="3842" width="28.140625" style="150" bestFit="1" customWidth="1"/>
    <col min="3843" max="3843" width="33.140625" style="150" bestFit="1" customWidth="1"/>
    <col min="3844" max="3844" width="26" style="150" bestFit="1" customWidth="1"/>
    <col min="3845" max="3845" width="19.140625" style="150" bestFit="1" customWidth="1"/>
    <col min="3846" max="3846" width="10.42578125" style="150" customWidth="1"/>
    <col min="3847" max="3847" width="11.85546875" style="150" customWidth="1"/>
    <col min="3848" max="3848" width="14.7109375" style="150" customWidth="1"/>
    <col min="3849" max="3849" width="9" style="150" bestFit="1" customWidth="1"/>
    <col min="3850" max="4089" width="9.140625" style="150"/>
    <col min="4090" max="4090" width="4.7109375" style="150" bestFit="1" customWidth="1"/>
    <col min="4091" max="4091" width="9.7109375" style="150" bestFit="1" customWidth="1"/>
    <col min="4092" max="4092" width="10" style="150" bestFit="1" customWidth="1"/>
    <col min="4093" max="4093" width="8.85546875" style="150" bestFit="1" customWidth="1"/>
    <col min="4094" max="4094" width="22.85546875" style="150" customWidth="1"/>
    <col min="4095" max="4095" width="59.7109375" style="150" bestFit="1" customWidth="1"/>
    <col min="4096" max="4096" width="57.85546875" style="150" bestFit="1" customWidth="1"/>
    <col min="4097" max="4097" width="35.28515625" style="150" bestFit="1" customWidth="1"/>
    <col min="4098" max="4098" width="28.140625" style="150" bestFit="1" customWidth="1"/>
    <col min="4099" max="4099" width="33.140625" style="150" bestFit="1" customWidth="1"/>
    <col min="4100" max="4100" width="26" style="150" bestFit="1" customWidth="1"/>
    <col min="4101" max="4101" width="19.140625" style="150" bestFit="1" customWidth="1"/>
    <col min="4102" max="4102" width="10.42578125" style="150" customWidth="1"/>
    <col min="4103" max="4103" width="11.85546875" style="150" customWidth="1"/>
    <col min="4104" max="4104" width="14.7109375" style="150" customWidth="1"/>
    <col min="4105" max="4105" width="9" style="150" bestFit="1" customWidth="1"/>
    <col min="4106" max="4345" width="9.140625" style="150"/>
    <col min="4346" max="4346" width="4.7109375" style="150" bestFit="1" customWidth="1"/>
    <col min="4347" max="4347" width="9.7109375" style="150" bestFit="1" customWidth="1"/>
    <col min="4348" max="4348" width="10" style="150" bestFit="1" customWidth="1"/>
    <col min="4349" max="4349" width="8.85546875" style="150" bestFit="1" customWidth="1"/>
    <col min="4350" max="4350" width="22.85546875" style="150" customWidth="1"/>
    <col min="4351" max="4351" width="59.7109375" style="150" bestFit="1" customWidth="1"/>
    <col min="4352" max="4352" width="57.85546875" style="150" bestFit="1" customWidth="1"/>
    <col min="4353" max="4353" width="35.28515625" style="150" bestFit="1" customWidth="1"/>
    <col min="4354" max="4354" width="28.140625" style="150" bestFit="1" customWidth="1"/>
    <col min="4355" max="4355" width="33.140625" style="150" bestFit="1" customWidth="1"/>
    <col min="4356" max="4356" width="26" style="150" bestFit="1" customWidth="1"/>
    <col min="4357" max="4357" width="19.140625" style="150" bestFit="1" customWidth="1"/>
    <col min="4358" max="4358" width="10.42578125" style="150" customWidth="1"/>
    <col min="4359" max="4359" width="11.85546875" style="150" customWidth="1"/>
    <col min="4360" max="4360" width="14.7109375" style="150" customWidth="1"/>
    <col min="4361" max="4361" width="9" style="150" bestFit="1" customWidth="1"/>
    <col min="4362" max="4601" width="9.140625" style="150"/>
    <col min="4602" max="4602" width="4.7109375" style="150" bestFit="1" customWidth="1"/>
    <col min="4603" max="4603" width="9.7109375" style="150" bestFit="1" customWidth="1"/>
    <col min="4604" max="4604" width="10" style="150" bestFit="1" customWidth="1"/>
    <col min="4605" max="4605" width="8.85546875" style="150" bestFit="1" customWidth="1"/>
    <col min="4606" max="4606" width="22.85546875" style="150" customWidth="1"/>
    <col min="4607" max="4607" width="59.7109375" style="150" bestFit="1" customWidth="1"/>
    <col min="4608" max="4608" width="57.85546875" style="150" bestFit="1" customWidth="1"/>
    <col min="4609" max="4609" width="35.28515625" style="150" bestFit="1" customWidth="1"/>
    <col min="4610" max="4610" width="28.140625" style="150" bestFit="1" customWidth="1"/>
    <col min="4611" max="4611" width="33.140625" style="150" bestFit="1" customWidth="1"/>
    <col min="4612" max="4612" width="26" style="150" bestFit="1" customWidth="1"/>
    <col min="4613" max="4613" width="19.140625" style="150" bestFit="1" customWidth="1"/>
    <col min="4614" max="4614" width="10.42578125" style="150" customWidth="1"/>
    <col min="4615" max="4615" width="11.85546875" style="150" customWidth="1"/>
    <col min="4616" max="4616" width="14.7109375" style="150" customWidth="1"/>
    <col min="4617" max="4617" width="9" style="150" bestFit="1" customWidth="1"/>
    <col min="4618" max="4857" width="9.140625" style="150"/>
    <col min="4858" max="4858" width="4.7109375" style="150" bestFit="1" customWidth="1"/>
    <col min="4859" max="4859" width="9.7109375" style="150" bestFit="1" customWidth="1"/>
    <col min="4860" max="4860" width="10" style="150" bestFit="1" customWidth="1"/>
    <col min="4861" max="4861" width="8.85546875" style="150" bestFit="1" customWidth="1"/>
    <col min="4862" max="4862" width="22.85546875" style="150" customWidth="1"/>
    <col min="4863" max="4863" width="59.7109375" style="150" bestFit="1" customWidth="1"/>
    <col min="4864" max="4864" width="57.85546875" style="150" bestFit="1" customWidth="1"/>
    <col min="4865" max="4865" width="35.28515625" style="150" bestFit="1" customWidth="1"/>
    <col min="4866" max="4866" width="28.140625" style="150" bestFit="1" customWidth="1"/>
    <col min="4867" max="4867" width="33.140625" style="150" bestFit="1" customWidth="1"/>
    <col min="4868" max="4868" width="26" style="150" bestFit="1" customWidth="1"/>
    <col min="4869" max="4869" width="19.140625" style="150" bestFit="1" customWidth="1"/>
    <col min="4870" max="4870" width="10.42578125" style="150" customWidth="1"/>
    <col min="4871" max="4871" width="11.85546875" style="150" customWidth="1"/>
    <col min="4872" max="4872" width="14.7109375" style="150" customWidth="1"/>
    <col min="4873" max="4873" width="9" style="150" bestFit="1" customWidth="1"/>
    <col min="4874" max="5113" width="9.140625" style="150"/>
    <col min="5114" max="5114" width="4.7109375" style="150" bestFit="1" customWidth="1"/>
    <col min="5115" max="5115" width="9.7109375" style="150" bestFit="1" customWidth="1"/>
    <col min="5116" max="5116" width="10" style="150" bestFit="1" customWidth="1"/>
    <col min="5117" max="5117" width="8.85546875" style="150" bestFit="1" customWidth="1"/>
    <col min="5118" max="5118" width="22.85546875" style="150" customWidth="1"/>
    <col min="5119" max="5119" width="59.7109375" style="150" bestFit="1" customWidth="1"/>
    <col min="5120" max="5120" width="57.85546875" style="150" bestFit="1" customWidth="1"/>
    <col min="5121" max="5121" width="35.28515625" style="150" bestFit="1" customWidth="1"/>
    <col min="5122" max="5122" width="28.140625" style="150" bestFit="1" customWidth="1"/>
    <col min="5123" max="5123" width="33.140625" style="150" bestFit="1" customWidth="1"/>
    <col min="5124" max="5124" width="26" style="150" bestFit="1" customWidth="1"/>
    <col min="5125" max="5125" width="19.140625" style="150" bestFit="1" customWidth="1"/>
    <col min="5126" max="5126" width="10.42578125" style="150" customWidth="1"/>
    <col min="5127" max="5127" width="11.85546875" style="150" customWidth="1"/>
    <col min="5128" max="5128" width="14.7109375" style="150" customWidth="1"/>
    <col min="5129" max="5129" width="9" style="150" bestFit="1" customWidth="1"/>
    <col min="5130" max="5369" width="9.140625" style="150"/>
    <col min="5370" max="5370" width="4.7109375" style="150" bestFit="1" customWidth="1"/>
    <col min="5371" max="5371" width="9.7109375" style="150" bestFit="1" customWidth="1"/>
    <col min="5372" max="5372" width="10" style="150" bestFit="1" customWidth="1"/>
    <col min="5373" max="5373" width="8.85546875" style="150" bestFit="1" customWidth="1"/>
    <col min="5374" max="5374" width="22.85546875" style="150" customWidth="1"/>
    <col min="5375" max="5375" width="59.7109375" style="150" bestFit="1" customWidth="1"/>
    <col min="5376" max="5376" width="57.85546875" style="150" bestFit="1" customWidth="1"/>
    <col min="5377" max="5377" width="35.28515625" style="150" bestFit="1" customWidth="1"/>
    <col min="5378" max="5378" width="28.140625" style="150" bestFit="1" customWidth="1"/>
    <col min="5379" max="5379" width="33.140625" style="150" bestFit="1" customWidth="1"/>
    <col min="5380" max="5380" width="26" style="150" bestFit="1" customWidth="1"/>
    <col min="5381" max="5381" width="19.140625" style="150" bestFit="1" customWidth="1"/>
    <col min="5382" max="5382" width="10.42578125" style="150" customWidth="1"/>
    <col min="5383" max="5383" width="11.85546875" style="150" customWidth="1"/>
    <col min="5384" max="5384" width="14.7109375" style="150" customWidth="1"/>
    <col min="5385" max="5385" width="9" style="150" bestFit="1" customWidth="1"/>
    <col min="5386" max="5625" width="9.140625" style="150"/>
    <col min="5626" max="5626" width="4.7109375" style="150" bestFit="1" customWidth="1"/>
    <col min="5627" max="5627" width="9.7109375" style="150" bestFit="1" customWidth="1"/>
    <col min="5628" max="5628" width="10" style="150" bestFit="1" customWidth="1"/>
    <col min="5629" max="5629" width="8.85546875" style="150" bestFit="1" customWidth="1"/>
    <col min="5630" max="5630" width="22.85546875" style="150" customWidth="1"/>
    <col min="5631" max="5631" width="59.7109375" style="150" bestFit="1" customWidth="1"/>
    <col min="5632" max="5632" width="57.85546875" style="150" bestFit="1" customWidth="1"/>
    <col min="5633" max="5633" width="35.28515625" style="150" bestFit="1" customWidth="1"/>
    <col min="5634" max="5634" width="28.140625" style="150" bestFit="1" customWidth="1"/>
    <col min="5635" max="5635" width="33.140625" style="150" bestFit="1" customWidth="1"/>
    <col min="5636" max="5636" width="26" style="150" bestFit="1" customWidth="1"/>
    <col min="5637" max="5637" width="19.140625" style="150" bestFit="1" customWidth="1"/>
    <col min="5638" max="5638" width="10.42578125" style="150" customWidth="1"/>
    <col min="5639" max="5639" width="11.85546875" style="150" customWidth="1"/>
    <col min="5640" max="5640" width="14.7109375" style="150" customWidth="1"/>
    <col min="5641" max="5641" width="9" style="150" bestFit="1" customWidth="1"/>
    <col min="5642" max="5881" width="9.140625" style="150"/>
    <col min="5882" max="5882" width="4.7109375" style="150" bestFit="1" customWidth="1"/>
    <col min="5883" max="5883" width="9.7109375" style="150" bestFit="1" customWidth="1"/>
    <col min="5884" max="5884" width="10" style="150" bestFit="1" customWidth="1"/>
    <col min="5885" max="5885" width="8.85546875" style="150" bestFit="1" customWidth="1"/>
    <col min="5886" max="5886" width="22.85546875" style="150" customWidth="1"/>
    <col min="5887" max="5887" width="59.7109375" style="150" bestFit="1" customWidth="1"/>
    <col min="5888" max="5888" width="57.85546875" style="150" bestFit="1" customWidth="1"/>
    <col min="5889" max="5889" width="35.28515625" style="150" bestFit="1" customWidth="1"/>
    <col min="5890" max="5890" width="28.140625" style="150" bestFit="1" customWidth="1"/>
    <col min="5891" max="5891" width="33.140625" style="150" bestFit="1" customWidth="1"/>
    <col min="5892" max="5892" width="26" style="150" bestFit="1" customWidth="1"/>
    <col min="5893" max="5893" width="19.140625" style="150" bestFit="1" customWidth="1"/>
    <col min="5894" max="5894" width="10.42578125" style="150" customWidth="1"/>
    <col min="5895" max="5895" width="11.85546875" style="150" customWidth="1"/>
    <col min="5896" max="5896" width="14.7109375" style="150" customWidth="1"/>
    <col min="5897" max="5897" width="9" style="150" bestFit="1" customWidth="1"/>
    <col min="5898" max="6137" width="9.140625" style="150"/>
    <col min="6138" max="6138" width="4.7109375" style="150" bestFit="1" customWidth="1"/>
    <col min="6139" max="6139" width="9.7109375" style="150" bestFit="1" customWidth="1"/>
    <col min="6140" max="6140" width="10" style="150" bestFit="1" customWidth="1"/>
    <col min="6141" max="6141" width="8.85546875" style="150" bestFit="1" customWidth="1"/>
    <col min="6142" max="6142" width="22.85546875" style="150" customWidth="1"/>
    <col min="6143" max="6143" width="59.7109375" style="150" bestFit="1" customWidth="1"/>
    <col min="6144" max="6144" width="57.85546875" style="150" bestFit="1" customWidth="1"/>
    <col min="6145" max="6145" width="35.28515625" style="150" bestFit="1" customWidth="1"/>
    <col min="6146" max="6146" width="28.140625" style="150" bestFit="1" customWidth="1"/>
    <col min="6147" max="6147" width="33.140625" style="150" bestFit="1" customWidth="1"/>
    <col min="6148" max="6148" width="26" style="150" bestFit="1" customWidth="1"/>
    <col min="6149" max="6149" width="19.140625" style="150" bestFit="1" customWidth="1"/>
    <col min="6150" max="6150" width="10.42578125" style="150" customWidth="1"/>
    <col min="6151" max="6151" width="11.85546875" style="150" customWidth="1"/>
    <col min="6152" max="6152" width="14.7109375" style="150" customWidth="1"/>
    <col min="6153" max="6153" width="9" style="150" bestFit="1" customWidth="1"/>
    <col min="6154" max="6393" width="9.140625" style="150"/>
    <col min="6394" max="6394" width="4.7109375" style="150" bestFit="1" customWidth="1"/>
    <col min="6395" max="6395" width="9.7109375" style="150" bestFit="1" customWidth="1"/>
    <col min="6396" max="6396" width="10" style="150" bestFit="1" customWidth="1"/>
    <col min="6397" max="6397" width="8.85546875" style="150" bestFit="1" customWidth="1"/>
    <col min="6398" max="6398" width="22.85546875" style="150" customWidth="1"/>
    <col min="6399" max="6399" width="59.7109375" style="150" bestFit="1" customWidth="1"/>
    <col min="6400" max="6400" width="57.85546875" style="150" bestFit="1" customWidth="1"/>
    <col min="6401" max="6401" width="35.28515625" style="150" bestFit="1" customWidth="1"/>
    <col min="6402" max="6402" width="28.140625" style="150" bestFit="1" customWidth="1"/>
    <col min="6403" max="6403" width="33.140625" style="150" bestFit="1" customWidth="1"/>
    <col min="6404" max="6404" width="26" style="150" bestFit="1" customWidth="1"/>
    <col min="6405" max="6405" width="19.140625" style="150" bestFit="1" customWidth="1"/>
    <col min="6406" max="6406" width="10.42578125" style="150" customWidth="1"/>
    <col min="6407" max="6407" width="11.85546875" style="150" customWidth="1"/>
    <col min="6408" max="6408" width="14.7109375" style="150" customWidth="1"/>
    <col min="6409" max="6409" width="9" style="150" bestFit="1" customWidth="1"/>
    <col min="6410" max="6649" width="9.140625" style="150"/>
    <col min="6650" max="6650" width="4.7109375" style="150" bestFit="1" customWidth="1"/>
    <col min="6651" max="6651" width="9.7109375" style="150" bestFit="1" customWidth="1"/>
    <col min="6652" max="6652" width="10" style="150" bestFit="1" customWidth="1"/>
    <col min="6653" max="6653" width="8.85546875" style="150" bestFit="1" customWidth="1"/>
    <col min="6654" max="6654" width="22.85546875" style="150" customWidth="1"/>
    <col min="6655" max="6655" width="59.7109375" style="150" bestFit="1" customWidth="1"/>
    <col min="6656" max="6656" width="57.85546875" style="150" bestFit="1" customWidth="1"/>
    <col min="6657" max="6657" width="35.28515625" style="150" bestFit="1" customWidth="1"/>
    <col min="6658" max="6658" width="28.140625" style="150" bestFit="1" customWidth="1"/>
    <col min="6659" max="6659" width="33.140625" style="150" bestFit="1" customWidth="1"/>
    <col min="6660" max="6660" width="26" style="150" bestFit="1" customWidth="1"/>
    <col min="6661" max="6661" width="19.140625" style="150" bestFit="1" customWidth="1"/>
    <col min="6662" max="6662" width="10.42578125" style="150" customWidth="1"/>
    <col min="6663" max="6663" width="11.85546875" style="150" customWidth="1"/>
    <col min="6664" max="6664" width="14.7109375" style="150" customWidth="1"/>
    <col min="6665" max="6665" width="9" style="150" bestFit="1" customWidth="1"/>
    <col min="6666" max="6905" width="9.140625" style="150"/>
    <col min="6906" max="6906" width="4.7109375" style="150" bestFit="1" customWidth="1"/>
    <col min="6907" max="6907" width="9.7109375" style="150" bestFit="1" customWidth="1"/>
    <col min="6908" max="6908" width="10" style="150" bestFit="1" customWidth="1"/>
    <col min="6909" max="6909" width="8.85546875" style="150" bestFit="1" customWidth="1"/>
    <col min="6910" max="6910" width="22.85546875" style="150" customWidth="1"/>
    <col min="6911" max="6911" width="59.7109375" style="150" bestFit="1" customWidth="1"/>
    <col min="6912" max="6912" width="57.85546875" style="150" bestFit="1" customWidth="1"/>
    <col min="6913" max="6913" width="35.28515625" style="150" bestFit="1" customWidth="1"/>
    <col min="6914" max="6914" width="28.140625" style="150" bestFit="1" customWidth="1"/>
    <col min="6915" max="6915" width="33.140625" style="150" bestFit="1" customWidth="1"/>
    <col min="6916" max="6916" width="26" style="150" bestFit="1" customWidth="1"/>
    <col min="6917" max="6917" width="19.140625" style="150" bestFit="1" customWidth="1"/>
    <col min="6918" max="6918" width="10.42578125" style="150" customWidth="1"/>
    <col min="6919" max="6919" width="11.85546875" style="150" customWidth="1"/>
    <col min="6920" max="6920" width="14.7109375" style="150" customWidth="1"/>
    <col min="6921" max="6921" width="9" style="150" bestFit="1" customWidth="1"/>
    <col min="6922" max="7161" width="9.140625" style="150"/>
    <col min="7162" max="7162" width="4.7109375" style="150" bestFit="1" customWidth="1"/>
    <col min="7163" max="7163" width="9.7109375" style="150" bestFit="1" customWidth="1"/>
    <col min="7164" max="7164" width="10" style="150" bestFit="1" customWidth="1"/>
    <col min="7165" max="7165" width="8.85546875" style="150" bestFit="1" customWidth="1"/>
    <col min="7166" max="7166" width="22.85546875" style="150" customWidth="1"/>
    <col min="7167" max="7167" width="59.7109375" style="150" bestFit="1" customWidth="1"/>
    <col min="7168" max="7168" width="57.85546875" style="150" bestFit="1" customWidth="1"/>
    <col min="7169" max="7169" width="35.28515625" style="150" bestFit="1" customWidth="1"/>
    <col min="7170" max="7170" width="28.140625" style="150" bestFit="1" customWidth="1"/>
    <col min="7171" max="7171" width="33.140625" style="150" bestFit="1" customWidth="1"/>
    <col min="7172" max="7172" width="26" style="150" bestFit="1" customWidth="1"/>
    <col min="7173" max="7173" width="19.140625" style="150" bestFit="1" customWidth="1"/>
    <col min="7174" max="7174" width="10.42578125" style="150" customWidth="1"/>
    <col min="7175" max="7175" width="11.85546875" style="150" customWidth="1"/>
    <col min="7176" max="7176" width="14.7109375" style="150" customWidth="1"/>
    <col min="7177" max="7177" width="9" style="150" bestFit="1" customWidth="1"/>
    <col min="7178" max="7417" width="9.140625" style="150"/>
    <col min="7418" max="7418" width="4.7109375" style="150" bestFit="1" customWidth="1"/>
    <col min="7419" max="7419" width="9.7109375" style="150" bestFit="1" customWidth="1"/>
    <col min="7420" max="7420" width="10" style="150" bestFit="1" customWidth="1"/>
    <col min="7421" max="7421" width="8.85546875" style="150" bestFit="1" customWidth="1"/>
    <col min="7422" max="7422" width="22.85546875" style="150" customWidth="1"/>
    <col min="7423" max="7423" width="59.7109375" style="150" bestFit="1" customWidth="1"/>
    <col min="7424" max="7424" width="57.85546875" style="150" bestFit="1" customWidth="1"/>
    <col min="7425" max="7425" width="35.28515625" style="150" bestFit="1" customWidth="1"/>
    <col min="7426" max="7426" width="28.140625" style="150" bestFit="1" customWidth="1"/>
    <col min="7427" max="7427" width="33.140625" style="150" bestFit="1" customWidth="1"/>
    <col min="7428" max="7428" width="26" style="150" bestFit="1" customWidth="1"/>
    <col min="7429" max="7429" width="19.140625" style="150" bestFit="1" customWidth="1"/>
    <col min="7430" max="7430" width="10.42578125" style="150" customWidth="1"/>
    <col min="7431" max="7431" width="11.85546875" style="150" customWidth="1"/>
    <col min="7432" max="7432" width="14.7109375" style="150" customWidth="1"/>
    <col min="7433" max="7433" width="9" style="150" bestFit="1" customWidth="1"/>
    <col min="7434" max="7673" width="9.140625" style="150"/>
    <col min="7674" max="7674" width="4.7109375" style="150" bestFit="1" customWidth="1"/>
    <col min="7675" max="7675" width="9.7109375" style="150" bestFit="1" customWidth="1"/>
    <col min="7676" max="7676" width="10" style="150" bestFit="1" customWidth="1"/>
    <col min="7677" max="7677" width="8.85546875" style="150" bestFit="1" customWidth="1"/>
    <col min="7678" max="7678" width="22.85546875" style="150" customWidth="1"/>
    <col min="7679" max="7679" width="59.7109375" style="150" bestFit="1" customWidth="1"/>
    <col min="7680" max="7680" width="57.85546875" style="150" bestFit="1" customWidth="1"/>
    <col min="7681" max="7681" width="35.28515625" style="150" bestFit="1" customWidth="1"/>
    <col min="7682" max="7682" width="28.140625" style="150" bestFit="1" customWidth="1"/>
    <col min="7683" max="7683" width="33.140625" style="150" bestFit="1" customWidth="1"/>
    <col min="7684" max="7684" width="26" style="150" bestFit="1" customWidth="1"/>
    <col min="7685" max="7685" width="19.140625" style="150" bestFit="1" customWidth="1"/>
    <col min="7686" max="7686" width="10.42578125" style="150" customWidth="1"/>
    <col min="7687" max="7687" width="11.85546875" style="150" customWidth="1"/>
    <col min="7688" max="7688" width="14.7109375" style="150" customWidth="1"/>
    <col min="7689" max="7689" width="9" style="150" bestFit="1" customWidth="1"/>
    <col min="7690" max="7929" width="9.140625" style="150"/>
    <col min="7930" max="7930" width="4.7109375" style="150" bestFit="1" customWidth="1"/>
    <col min="7931" max="7931" width="9.7109375" style="150" bestFit="1" customWidth="1"/>
    <col min="7932" max="7932" width="10" style="150" bestFit="1" customWidth="1"/>
    <col min="7933" max="7933" width="8.85546875" style="150" bestFit="1" customWidth="1"/>
    <col min="7934" max="7934" width="22.85546875" style="150" customWidth="1"/>
    <col min="7935" max="7935" width="59.7109375" style="150" bestFit="1" customWidth="1"/>
    <col min="7936" max="7936" width="57.85546875" style="150" bestFit="1" customWidth="1"/>
    <col min="7937" max="7937" width="35.28515625" style="150" bestFit="1" customWidth="1"/>
    <col min="7938" max="7938" width="28.140625" style="150" bestFit="1" customWidth="1"/>
    <col min="7939" max="7939" width="33.140625" style="150" bestFit="1" customWidth="1"/>
    <col min="7940" max="7940" width="26" style="150" bestFit="1" customWidth="1"/>
    <col min="7941" max="7941" width="19.140625" style="150" bestFit="1" customWidth="1"/>
    <col min="7942" max="7942" width="10.42578125" style="150" customWidth="1"/>
    <col min="7943" max="7943" width="11.85546875" style="150" customWidth="1"/>
    <col min="7944" max="7944" width="14.7109375" style="150" customWidth="1"/>
    <col min="7945" max="7945" width="9" style="150" bestFit="1" customWidth="1"/>
    <col min="7946" max="8185" width="9.140625" style="150"/>
    <col min="8186" max="8186" width="4.7109375" style="150" bestFit="1" customWidth="1"/>
    <col min="8187" max="8187" width="9.7109375" style="150" bestFit="1" customWidth="1"/>
    <col min="8188" max="8188" width="10" style="150" bestFit="1" customWidth="1"/>
    <col min="8189" max="8189" width="8.85546875" style="150" bestFit="1" customWidth="1"/>
    <col min="8190" max="8190" width="22.85546875" style="150" customWidth="1"/>
    <col min="8191" max="8191" width="59.7109375" style="150" bestFit="1" customWidth="1"/>
    <col min="8192" max="8192" width="57.85546875" style="150" bestFit="1" customWidth="1"/>
    <col min="8193" max="8193" width="35.28515625" style="150" bestFit="1" customWidth="1"/>
    <col min="8194" max="8194" width="28.140625" style="150" bestFit="1" customWidth="1"/>
    <col min="8195" max="8195" width="33.140625" style="150" bestFit="1" customWidth="1"/>
    <col min="8196" max="8196" width="26" style="150" bestFit="1" customWidth="1"/>
    <col min="8197" max="8197" width="19.140625" style="150" bestFit="1" customWidth="1"/>
    <col min="8198" max="8198" width="10.42578125" style="150" customWidth="1"/>
    <col min="8199" max="8199" width="11.85546875" style="150" customWidth="1"/>
    <col min="8200" max="8200" width="14.7109375" style="150" customWidth="1"/>
    <col min="8201" max="8201" width="9" style="150" bestFit="1" customWidth="1"/>
    <col min="8202" max="8441" width="9.140625" style="150"/>
    <col min="8442" max="8442" width="4.7109375" style="150" bestFit="1" customWidth="1"/>
    <col min="8443" max="8443" width="9.7109375" style="150" bestFit="1" customWidth="1"/>
    <col min="8444" max="8444" width="10" style="150" bestFit="1" customWidth="1"/>
    <col min="8445" max="8445" width="8.85546875" style="150" bestFit="1" customWidth="1"/>
    <col min="8446" max="8446" width="22.85546875" style="150" customWidth="1"/>
    <col min="8447" max="8447" width="59.7109375" style="150" bestFit="1" customWidth="1"/>
    <col min="8448" max="8448" width="57.85546875" style="150" bestFit="1" customWidth="1"/>
    <col min="8449" max="8449" width="35.28515625" style="150" bestFit="1" customWidth="1"/>
    <col min="8450" max="8450" width="28.140625" style="150" bestFit="1" customWidth="1"/>
    <col min="8451" max="8451" width="33.140625" style="150" bestFit="1" customWidth="1"/>
    <col min="8452" max="8452" width="26" style="150" bestFit="1" customWidth="1"/>
    <col min="8453" max="8453" width="19.140625" style="150" bestFit="1" customWidth="1"/>
    <col min="8454" max="8454" width="10.42578125" style="150" customWidth="1"/>
    <col min="8455" max="8455" width="11.85546875" style="150" customWidth="1"/>
    <col min="8456" max="8456" width="14.7109375" style="150" customWidth="1"/>
    <col min="8457" max="8457" width="9" style="150" bestFit="1" customWidth="1"/>
    <col min="8458" max="8697" width="9.140625" style="150"/>
    <col min="8698" max="8698" width="4.7109375" style="150" bestFit="1" customWidth="1"/>
    <col min="8699" max="8699" width="9.7109375" style="150" bestFit="1" customWidth="1"/>
    <col min="8700" max="8700" width="10" style="150" bestFit="1" customWidth="1"/>
    <col min="8701" max="8701" width="8.85546875" style="150" bestFit="1" customWidth="1"/>
    <col min="8702" max="8702" width="22.85546875" style="150" customWidth="1"/>
    <col min="8703" max="8703" width="59.7109375" style="150" bestFit="1" customWidth="1"/>
    <col min="8704" max="8704" width="57.85546875" style="150" bestFit="1" customWidth="1"/>
    <col min="8705" max="8705" width="35.28515625" style="150" bestFit="1" customWidth="1"/>
    <col min="8706" max="8706" width="28.140625" style="150" bestFit="1" customWidth="1"/>
    <col min="8707" max="8707" width="33.140625" style="150" bestFit="1" customWidth="1"/>
    <col min="8708" max="8708" width="26" style="150" bestFit="1" customWidth="1"/>
    <col min="8709" max="8709" width="19.140625" style="150" bestFit="1" customWidth="1"/>
    <col min="8710" max="8710" width="10.42578125" style="150" customWidth="1"/>
    <col min="8711" max="8711" width="11.85546875" style="150" customWidth="1"/>
    <col min="8712" max="8712" width="14.7109375" style="150" customWidth="1"/>
    <col min="8713" max="8713" width="9" style="150" bestFit="1" customWidth="1"/>
    <col min="8714" max="8953" width="9.140625" style="150"/>
    <col min="8954" max="8954" width="4.7109375" style="150" bestFit="1" customWidth="1"/>
    <col min="8955" max="8955" width="9.7109375" style="150" bestFit="1" customWidth="1"/>
    <col min="8956" max="8956" width="10" style="150" bestFit="1" customWidth="1"/>
    <col min="8957" max="8957" width="8.85546875" style="150" bestFit="1" customWidth="1"/>
    <col min="8958" max="8958" width="22.85546875" style="150" customWidth="1"/>
    <col min="8959" max="8959" width="59.7109375" style="150" bestFit="1" customWidth="1"/>
    <col min="8960" max="8960" width="57.85546875" style="150" bestFit="1" customWidth="1"/>
    <col min="8961" max="8961" width="35.28515625" style="150" bestFit="1" customWidth="1"/>
    <col min="8962" max="8962" width="28.140625" style="150" bestFit="1" customWidth="1"/>
    <col min="8963" max="8963" width="33.140625" style="150" bestFit="1" customWidth="1"/>
    <col min="8964" max="8964" width="26" style="150" bestFit="1" customWidth="1"/>
    <col min="8965" max="8965" width="19.140625" style="150" bestFit="1" customWidth="1"/>
    <col min="8966" max="8966" width="10.42578125" style="150" customWidth="1"/>
    <col min="8967" max="8967" width="11.85546875" style="150" customWidth="1"/>
    <col min="8968" max="8968" width="14.7109375" style="150" customWidth="1"/>
    <col min="8969" max="8969" width="9" style="150" bestFit="1" customWidth="1"/>
    <col min="8970" max="9209" width="9.140625" style="150"/>
    <col min="9210" max="9210" width="4.7109375" style="150" bestFit="1" customWidth="1"/>
    <col min="9211" max="9211" width="9.7109375" style="150" bestFit="1" customWidth="1"/>
    <col min="9212" max="9212" width="10" style="150" bestFit="1" customWidth="1"/>
    <col min="9213" max="9213" width="8.85546875" style="150" bestFit="1" customWidth="1"/>
    <col min="9214" max="9214" width="22.85546875" style="150" customWidth="1"/>
    <col min="9215" max="9215" width="59.7109375" style="150" bestFit="1" customWidth="1"/>
    <col min="9216" max="9216" width="57.85546875" style="150" bestFit="1" customWidth="1"/>
    <col min="9217" max="9217" width="35.28515625" style="150" bestFit="1" customWidth="1"/>
    <col min="9218" max="9218" width="28.140625" style="150" bestFit="1" customWidth="1"/>
    <col min="9219" max="9219" width="33.140625" style="150" bestFit="1" customWidth="1"/>
    <col min="9220" max="9220" width="26" style="150" bestFit="1" customWidth="1"/>
    <col min="9221" max="9221" width="19.140625" style="150" bestFit="1" customWidth="1"/>
    <col min="9222" max="9222" width="10.42578125" style="150" customWidth="1"/>
    <col min="9223" max="9223" width="11.85546875" style="150" customWidth="1"/>
    <col min="9224" max="9224" width="14.7109375" style="150" customWidth="1"/>
    <col min="9225" max="9225" width="9" style="150" bestFit="1" customWidth="1"/>
    <col min="9226" max="9465" width="9.140625" style="150"/>
    <col min="9466" max="9466" width="4.7109375" style="150" bestFit="1" customWidth="1"/>
    <col min="9467" max="9467" width="9.7109375" style="150" bestFit="1" customWidth="1"/>
    <col min="9468" max="9468" width="10" style="150" bestFit="1" customWidth="1"/>
    <col min="9469" max="9469" width="8.85546875" style="150" bestFit="1" customWidth="1"/>
    <col min="9470" max="9470" width="22.85546875" style="150" customWidth="1"/>
    <col min="9471" max="9471" width="59.7109375" style="150" bestFit="1" customWidth="1"/>
    <col min="9472" max="9472" width="57.85546875" style="150" bestFit="1" customWidth="1"/>
    <col min="9473" max="9473" width="35.28515625" style="150" bestFit="1" customWidth="1"/>
    <col min="9474" max="9474" width="28.140625" style="150" bestFit="1" customWidth="1"/>
    <col min="9475" max="9475" width="33.140625" style="150" bestFit="1" customWidth="1"/>
    <col min="9476" max="9476" width="26" style="150" bestFit="1" customWidth="1"/>
    <col min="9477" max="9477" width="19.140625" style="150" bestFit="1" customWidth="1"/>
    <col min="9478" max="9478" width="10.42578125" style="150" customWidth="1"/>
    <col min="9479" max="9479" width="11.85546875" style="150" customWidth="1"/>
    <col min="9480" max="9480" width="14.7109375" style="150" customWidth="1"/>
    <col min="9481" max="9481" width="9" style="150" bestFit="1" customWidth="1"/>
    <col min="9482" max="9721" width="9.140625" style="150"/>
    <col min="9722" max="9722" width="4.7109375" style="150" bestFit="1" customWidth="1"/>
    <col min="9723" max="9723" width="9.7109375" style="150" bestFit="1" customWidth="1"/>
    <col min="9724" max="9724" width="10" style="150" bestFit="1" customWidth="1"/>
    <col min="9725" max="9725" width="8.85546875" style="150" bestFit="1" customWidth="1"/>
    <col min="9726" max="9726" width="22.85546875" style="150" customWidth="1"/>
    <col min="9727" max="9727" width="59.7109375" style="150" bestFit="1" customWidth="1"/>
    <col min="9728" max="9728" width="57.85546875" style="150" bestFit="1" customWidth="1"/>
    <col min="9729" max="9729" width="35.28515625" style="150" bestFit="1" customWidth="1"/>
    <col min="9730" max="9730" width="28.140625" style="150" bestFit="1" customWidth="1"/>
    <col min="9731" max="9731" width="33.140625" style="150" bestFit="1" customWidth="1"/>
    <col min="9732" max="9732" width="26" style="150" bestFit="1" customWidth="1"/>
    <col min="9733" max="9733" width="19.140625" style="150" bestFit="1" customWidth="1"/>
    <col min="9734" max="9734" width="10.42578125" style="150" customWidth="1"/>
    <col min="9735" max="9735" width="11.85546875" style="150" customWidth="1"/>
    <col min="9736" max="9736" width="14.7109375" style="150" customWidth="1"/>
    <col min="9737" max="9737" width="9" style="150" bestFit="1" customWidth="1"/>
    <col min="9738" max="9977" width="9.140625" style="150"/>
    <col min="9978" max="9978" width="4.7109375" style="150" bestFit="1" customWidth="1"/>
    <col min="9979" max="9979" width="9.7109375" style="150" bestFit="1" customWidth="1"/>
    <col min="9980" max="9980" width="10" style="150" bestFit="1" customWidth="1"/>
    <col min="9981" max="9981" width="8.85546875" style="150" bestFit="1" customWidth="1"/>
    <col min="9982" max="9982" width="22.85546875" style="150" customWidth="1"/>
    <col min="9983" max="9983" width="59.7109375" style="150" bestFit="1" customWidth="1"/>
    <col min="9984" max="9984" width="57.85546875" style="150" bestFit="1" customWidth="1"/>
    <col min="9985" max="9985" width="35.28515625" style="150" bestFit="1" customWidth="1"/>
    <col min="9986" max="9986" width="28.140625" style="150" bestFit="1" customWidth="1"/>
    <col min="9987" max="9987" width="33.140625" style="150" bestFit="1" customWidth="1"/>
    <col min="9988" max="9988" width="26" style="150" bestFit="1" customWidth="1"/>
    <col min="9989" max="9989" width="19.140625" style="150" bestFit="1" customWidth="1"/>
    <col min="9990" max="9990" width="10.42578125" style="150" customWidth="1"/>
    <col min="9991" max="9991" width="11.85546875" style="150" customWidth="1"/>
    <col min="9992" max="9992" width="14.7109375" style="150" customWidth="1"/>
    <col min="9993" max="9993" width="9" style="150" bestFit="1" customWidth="1"/>
    <col min="9994" max="10233" width="9.140625" style="150"/>
    <col min="10234" max="10234" width="4.7109375" style="150" bestFit="1" customWidth="1"/>
    <col min="10235" max="10235" width="9.7109375" style="150" bestFit="1" customWidth="1"/>
    <col min="10236" max="10236" width="10" style="150" bestFit="1" customWidth="1"/>
    <col min="10237" max="10237" width="8.85546875" style="150" bestFit="1" customWidth="1"/>
    <col min="10238" max="10238" width="22.85546875" style="150" customWidth="1"/>
    <col min="10239" max="10239" width="59.7109375" style="150" bestFit="1" customWidth="1"/>
    <col min="10240" max="10240" width="57.85546875" style="150" bestFit="1" customWidth="1"/>
    <col min="10241" max="10241" width="35.28515625" style="150" bestFit="1" customWidth="1"/>
    <col min="10242" max="10242" width="28.140625" style="150" bestFit="1" customWidth="1"/>
    <col min="10243" max="10243" width="33.140625" style="150" bestFit="1" customWidth="1"/>
    <col min="10244" max="10244" width="26" style="150" bestFit="1" customWidth="1"/>
    <col min="10245" max="10245" width="19.140625" style="150" bestFit="1" customWidth="1"/>
    <col min="10246" max="10246" width="10.42578125" style="150" customWidth="1"/>
    <col min="10247" max="10247" width="11.85546875" style="150" customWidth="1"/>
    <col min="10248" max="10248" width="14.7109375" style="150" customWidth="1"/>
    <col min="10249" max="10249" width="9" style="150" bestFit="1" customWidth="1"/>
    <col min="10250" max="10489" width="9.140625" style="150"/>
    <col min="10490" max="10490" width="4.7109375" style="150" bestFit="1" customWidth="1"/>
    <col min="10491" max="10491" width="9.7109375" style="150" bestFit="1" customWidth="1"/>
    <col min="10492" max="10492" width="10" style="150" bestFit="1" customWidth="1"/>
    <col min="10493" max="10493" width="8.85546875" style="150" bestFit="1" customWidth="1"/>
    <col min="10494" max="10494" width="22.85546875" style="150" customWidth="1"/>
    <col min="10495" max="10495" width="59.7109375" style="150" bestFit="1" customWidth="1"/>
    <col min="10496" max="10496" width="57.85546875" style="150" bestFit="1" customWidth="1"/>
    <col min="10497" max="10497" width="35.28515625" style="150" bestFit="1" customWidth="1"/>
    <col min="10498" max="10498" width="28.140625" style="150" bestFit="1" customWidth="1"/>
    <col min="10499" max="10499" width="33.140625" style="150" bestFit="1" customWidth="1"/>
    <col min="10500" max="10500" width="26" style="150" bestFit="1" customWidth="1"/>
    <col min="10501" max="10501" width="19.140625" style="150" bestFit="1" customWidth="1"/>
    <col min="10502" max="10502" width="10.42578125" style="150" customWidth="1"/>
    <col min="10503" max="10503" width="11.85546875" style="150" customWidth="1"/>
    <col min="10504" max="10504" width="14.7109375" style="150" customWidth="1"/>
    <col min="10505" max="10505" width="9" style="150" bestFit="1" customWidth="1"/>
    <col min="10506" max="10745" width="9.140625" style="150"/>
    <col min="10746" max="10746" width="4.7109375" style="150" bestFit="1" customWidth="1"/>
    <col min="10747" max="10747" width="9.7109375" style="150" bestFit="1" customWidth="1"/>
    <col min="10748" max="10748" width="10" style="150" bestFit="1" customWidth="1"/>
    <col min="10749" max="10749" width="8.85546875" style="150" bestFit="1" customWidth="1"/>
    <col min="10750" max="10750" width="22.85546875" style="150" customWidth="1"/>
    <col min="10751" max="10751" width="59.7109375" style="150" bestFit="1" customWidth="1"/>
    <col min="10752" max="10752" width="57.85546875" style="150" bestFit="1" customWidth="1"/>
    <col min="10753" max="10753" width="35.28515625" style="150" bestFit="1" customWidth="1"/>
    <col min="10754" max="10754" width="28.140625" style="150" bestFit="1" customWidth="1"/>
    <col min="10755" max="10755" width="33.140625" style="150" bestFit="1" customWidth="1"/>
    <col min="10756" max="10756" width="26" style="150" bestFit="1" customWidth="1"/>
    <col min="10757" max="10757" width="19.140625" style="150" bestFit="1" customWidth="1"/>
    <col min="10758" max="10758" width="10.42578125" style="150" customWidth="1"/>
    <col min="10759" max="10759" width="11.85546875" style="150" customWidth="1"/>
    <col min="10760" max="10760" width="14.7109375" style="150" customWidth="1"/>
    <col min="10761" max="10761" width="9" style="150" bestFit="1" customWidth="1"/>
    <col min="10762" max="11001" width="9.140625" style="150"/>
    <col min="11002" max="11002" width="4.7109375" style="150" bestFit="1" customWidth="1"/>
    <col min="11003" max="11003" width="9.7109375" style="150" bestFit="1" customWidth="1"/>
    <col min="11004" max="11004" width="10" style="150" bestFit="1" customWidth="1"/>
    <col min="11005" max="11005" width="8.85546875" style="150" bestFit="1" customWidth="1"/>
    <col min="11006" max="11006" width="22.85546875" style="150" customWidth="1"/>
    <col min="11007" max="11007" width="59.7109375" style="150" bestFit="1" customWidth="1"/>
    <col min="11008" max="11008" width="57.85546875" style="150" bestFit="1" customWidth="1"/>
    <col min="11009" max="11009" width="35.28515625" style="150" bestFit="1" customWidth="1"/>
    <col min="11010" max="11010" width="28.140625" style="150" bestFit="1" customWidth="1"/>
    <col min="11011" max="11011" width="33.140625" style="150" bestFit="1" customWidth="1"/>
    <col min="11012" max="11012" width="26" style="150" bestFit="1" customWidth="1"/>
    <col min="11013" max="11013" width="19.140625" style="150" bestFit="1" customWidth="1"/>
    <col min="11014" max="11014" width="10.42578125" style="150" customWidth="1"/>
    <col min="11015" max="11015" width="11.85546875" style="150" customWidth="1"/>
    <col min="11016" max="11016" width="14.7109375" style="150" customWidth="1"/>
    <col min="11017" max="11017" width="9" style="150" bestFit="1" customWidth="1"/>
    <col min="11018" max="11257" width="9.140625" style="150"/>
    <col min="11258" max="11258" width="4.7109375" style="150" bestFit="1" customWidth="1"/>
    <col min="11259" max="11259" width="9.7109375" style="150" bestFit="1" customWidth="1"/>
    <col min="11260" max="11260" width="10" style="150" bestFit="1" customWidth="1"/>
    <col min="11261" max="11261" width="8.85546875" style="150" bestFit="1" customWidth="1"/>
    <col min="11262" max="11262" width="22.85546875" style="150" customWidth="1"/>
    <col min="11263" max="11263" width="59.7109375" style="150" bestFit="1" customWidth="1"/>
    <col min="11264" max="11264" width="57.85546875" style="150" bestFit="1" customWidth="1"/>
    <col min="11265" max="11265" width="35.28515625" style="150" bestFit="1" customWidth="1"/>
    <col min="11266" max="11266" width="28.140625" style="150" bestFit="1" customWidth="1"/>
    <col min="11267" max="11267" width="33.140625" style="150" bestFit="1" customWidth="1"/>
    <col min="11268" max="11268" width="26" style="150" bestFit="1" customWidth="1"/>
    <col min="11269" max="11269" width="19.140625" style="150" bestFit="1" customWidth="1"/>
    <col min="11270" max="11270" width="10.42578125" style="150" customWidth="1"/>
    <col min="11271" max="11271" width="11.85546875" style="150" customWidth="1"/>
    <col min="11272" max="11272" width="14.7109375" style="150" customWidth="1"/>
    <col min="11273" max="11273" width="9" style="150" bestFit="1" customWidth="1"/>
    <col min="11274" max="11513" width="9.140625" style="150"/>
    <col min="11514" max="11514" width="4.7109375" style="150" bestFit="1" customWidth="1"/>
    <col min="11515" max="11515" width="9.7109375" style="150" bestFit="1" customWidth="1"/>
    <col min="11516" max="11516" width="10" style="150" bestFit="1" customWidth="1"/>
    <col min="11517" max="11517" width="8.85546875" style="150" bestFit="1" customWidth="1"/>
    <col min="11518" max="11518" width="22.85546875" style="150" customWidth="1"/>
    <col min="11519" max="11519" width="59.7109375" style="150" bestFit="1" customWidth="1"/>
    <col min="11520" max="11520" width="57.85546875" style="150" bestFit="1" customWidth="1"/>
    <col min="11521" max="11521" width="35.28515625" style="150" bestFit="1" customWidth="1"/>
    <col min="11522" max="11522" width="28.140625" style="150" bestFit="1" customWidth="1"/>
    <col min="11523" max="11523" width="33.140625" style="150" bestFit="1" customWidth="1"/>
    <col min="11524" max="11524" width="26" style="150" bestFit="1" customWidth="1"/>
    <col min="11525" max="11525" width="19.140625" style="150" bestFit="1" customWidth="1"/>
    <col min="11526" max="11526" width="10.42578125" style="150" customWidth="1"/>
    <col min="11527" max="11527" width="11.85546875" style="150" customWidth="1"/>
    <col min="11528" max="11528" width="14.7109375" style="150" customWidth="1"/>
    <col min="11529" max="11529" width="9" style="150" bestFit="1" customWidth="1"/>
    <col min="11530" max="11769" width="9.140625" style="150"/>
    <col min="11770" max="11770" width="4.7109375" style="150" bestFit="1" customWidth="1"/>
    <col min="11771" max="11771" width="9.7109375" style="150" bestFit="1" customWidth="1"/>
    <col min="11772" max="11772" width="10" style="150" bestFit="1" customWidth="1"/>
    <col min="11773" max="11773" width="8.85546875" style="150" bestFit="1" customWidth="1"/>
    <col min="11774" max="11774" width="22.85546875" style="150" customWidth="1"/>
    <col min="11775" max="11775" width="59.7109375" style="150" bestFit="1" customWidth="1"/>
    <col min="11776" max="11776" width="57.85546875" style="150" bestFit="1" customWidth="1"/>
    <col min="11777" max="11777" width="35.28515625" style="150" bestFit="1" customWidth="1"/>
    <col min="11778" max="11778" width="28.140625" style="150" bestFit="1" customWidth="1"/>
    <col min="11779" max="11779" width="33.140625" style="150" bestFit="1" customWidth="1"/>
    <col min="11780" max="11780" width="26" style="150" bestFit="1" customWidth="1"/>
    <col min="11781" max="11781" width="19.140625" style="150" bestFit="1" customWidth="1"/>
    <col min="11782" max="11782" width="10.42578125" style="150" customWidth="1"/>
    <col min="11783" max="11783" width="11.85546875" style="150" customWidth="1"/>
    <col min="11784" max="11784" width="14.7109375" style="150" customWidth="1"/>
    <col min="11785" max="11785" width="9" style="150" bestFit="1" customWidth="1"/>
    <col min="11786" max="12025" width="9.140625" style="150"/>
    <col min="12026" max="12026" width="4.7109375" style="150" bestFit="1" customWidth="1"/>
    <col min="12027" max="12027" width="9.7109375" style="150" bestFit="1" customWidth="1"/>
    <col min="12028" max="12028" width="10" style="150" bestFit="1" customWidth="1"/>
    <col min="12029" max="12029" width="8.85546875" style="150" bestFit="1" customWidth="1"/>
    <col min="12030" max="12030" width="22.85546875" style="150" customWidth="1"/>
    <col min="12031" max="12031" width="59.7109375" style="150" bestFit="1" customWidth="1"/>
    <col min="12032" max="12032" width="57.85546875" style="150" bestFit="1" customWidth="1"/>
    <col min="12033" max="12033" width="35.28515625" style="150" bestFit="1" customWidth="1"/>
    <col min="12034" max="12034" width="28.140625" style="150" bestFit="1" customWidth="1"/>
    <col min="12035" max="12035" width="33.140625" style="150" bestFit="1" customWidth="1"/>
    <col min="12036" max="12036" width="26" style="150" bestFit="1" customWidth="1"/>
    <col min="12037" max="12037" width="19.140625" style="150" bestFit="1" customWidth="1"/>
    <col min="12038" max="12038" width="10.42578125" style="150" customWidth="1"/>
    <col min="12039" max="12039" width="11.85546875" style="150" customWidth="1"/>
    <col min="12040" max="12040" width="14.7109375" style="150" customWidth="1"/>
    <col min="12041" max="12041" width="9" style="150" bestFit="1" customWidth="1"/>
    <col min="12042" max="12281" width="9.140625" style="150"/>
    <col min="12282" max="12282" width="4.7109375" style="150" bestFit="1" customWidth="1"/>
    <col min="12283" max="12283" width="9.7109375" style="150" bestFit="1" customWidth="1"/>
    <col min="12284" max="12284" width="10" style="150" bestFit="1" customWidth="1"/>
    <col min="12285" max="12285" width="8.85546875" style="150" bestFit="1" customWidth="1"/>
    <col min="12286" max="12286" width="22.85546875" style="150" customWidth="1"/>
    <col min="12287" max="12287" width="59.7109375" style="150" bestFit="1" customWidth="1"/>
    <col min="12288" max="12288" width="57.85546875" style="150" bestFit="1" customWidth="1"/>
    <col min="12289" max="12289" width="35.28515625" style="150" bestFit="1" customWidth="1"/>
    <col min="12290" max="12290" width="28.140625" style="150" bestFit="1" customWidth="1"/>
    <col min="12291" max="12291" width="33.140625" style="150" bestFit="1" customWidth="1"/>
    <col min="12292" max="12292" width="26" style="150" bestFit="1" customWidth="1"/>
    <col min="12293" max="12293" width="19.140625" style="150" bestFit="1" customWidth="1"/>
    <col min="12294" max="12294" width="10.42578125" style="150" customWidth="1"/>
    <col min="12295" max="12295" width="11.85546875" style="150" customWidth="1"/>
    <col min="12296" max="12296" width="14.7109375" style="150" customWidth="1"/>
    <col min="12297" max="12297" width="9" style="150" bestFit="1" customWidth="1"/>
    <col min="12298" max="12537" width="9.140625" style="150"/>
    <col min="12538" max="12538" width="4.7109375" style="150" bestFit="1" customWidth="1"/>
    <col min="12539" max="12539" width="9.7109375" style="150" bestFit="1" customWidth="1"/>
    <col min="12540" max="12540" width="10" style="150" bestFit="1" customWidth="1"/>
    <col min="12541" max="12541" width="8.85546875" style="150" bestFit="1" customWidth="1"/>
    <col min="12542" max="12542" width="22.85546875" style="150" customWidth="1"/>
    <col min="12543" max="12543" width="59.7109375" style="150" bestFit="1" customWidth="1"/>
    <col min="12544" max="12544" width="57.85546875" style="150" bestFit="1" customWidth="1"/>
    <col min="12545" max="12545" width="35.28515625" style="150" bestFit="1" customWidth="1"/>
    <col min="12546" max="12546" width="28.140625" style="150" bestFit="1" customWidth="1"/>
    <col min="12547" max="12547" width="33.140625" style="150" bestFit="1" customWidth="1"/>
    <col min="12548" max="12548" width="26" style="150" bestFit="1" customWidth="1"/>
    <col min="12549" max="12549" width="19.140625" style="150" bestFit="1" customWidth="1"/>
    <col min="12550" max="12550" width="10.42578125" style="150" customWidth="1"/>
    <col min="12551" max="12551" width="11.85546875" style="150" customWidth="1"/>
    <col min="12552" max="12552" width="14.7109375" style="150" customWidth="1"/>
    <col min="12553" max="12553" width="9" style="150" bestFit="1" customWidth="1"/>
    <col min="12554" max="12793" width="9.140625" style="150"/>
    <col min="12794" max="12794" width="4.7109375" style="150" bestFit="1" customWidth="1"/>
    <col min="12795" max="12795" width="9.7109375" style="150" bestFit="1" customWidth="1"/>
    <col min="12796" max="12796" width="10" style="150" bestFit="1" customWidth="1"/>
    <col min="12797" max="12797" width="8.85546875" style="150" bestFit="1" customWidth="1"/>
    <col min="12798" max="12798" width="22.85546875" style="150" customWidth="1"/>
    <col min="12799" max="12799" width="59.7109375" style="150" bestFit="1" customWidth="1"/>
    <col min="12800" max="12800" width="57.85546875" style="150" bestFit="1" customWidth="1"/>
    <col min="12801" max="12801" width="35.28515625" style="150" bestFit="1" customWidth="1"/>
    <col min="12802" max="12802" width="28.140625" style="150" bestFit="1" customWidth="1"/>
    <col min="12803" max="12803" width="33.140625" style="150" bestFit="1" customWidth="1"/>
    <col min="12804" max="12804" width="26" style="150" bestFit="1" customWidth="1"/>
    <col min="12805" max="12805" width="19.140625" style="150" bestFit="1" customWidth="1"/>
    <col min="12806" max="12806" width="10.42578125" style="150" customWidth="1"/>
    <col min="12807" max="12807" width="11.85546875" style="150" customWidth="1"/>
    <col min="12808" max="12808" width="14.7109375" style="150" customWidth="1"/>
    <col min="12809" max="12809" width="9" style="150" bestFit="1" customWidth="1"/>
    <col min="12810" max="13049" width="9.140625" style="150"/>
    <col min="13050" max="13050" width="4.7109375" style="150" bestFit="1" customWidth="1"/>
    <col min="13051" max="13051" width="9.7109375" style="150" bestFit="1" customWidth="1"/>
    <col min="13052" max="13052" width="10" style="150" bestFit="1" customWidth="1"/>
    <col min="13053" max="13053" width="8.85546875" style="150" bestFit="1" customWidth="1"/>
    <col min="13054" max="13054" width="22.85546875" style="150" customWidth="1"/>
    <col min="13055" max="13055" width="59.7109375" style="150" bestFit="1" customWidth="1"/>
    <col min="13056" max="13056" width="57.85546875" style="150" bestFit="1" customWidth="1"/>
    <col min="13057" max="13057" width="35.28515625" style="150" bestFit="1" customWidth="1"/>
    <col min="13058" max="13058" width="28.140625" style="150" bestFit="1" customWidth="1"/>
    <col min="13059" max="13059" width="33.140625" style="150" bestFit="1" customWidth="1"/>
    <col min="13060" max="13060" width="26" style="150" bestFit="1" customWidth="1"/>
    <col min="13061" max="13061" width="19.140625" style="150" bestFit="1" customWidth="1"/>
    <col min="13062" max="13062" width="10.42578125" style="150" customWidth="1"/>
    <col min="13063" max="13063" width="11.85546875" style="150" customWidth="1"/>
    <col min="13064" max="13064" width="14.7109375" style="150" customWidth="1"/>
    <col min="13065" max="13065" width="9" style="150" bestFit="1" customWidth="1"/>
    <col min="13066" max="13305" width="9.140625" style="150"/>
    <col min="13306" max="13306" width="4.7109375" style="150" bestFit="1" customWidth="1"/>
    <col min="13307" max="13307" width="9.7109375" style="150" bestFit="1" customWidth="1"/>
    <col min="13308" max="13308" width="10" style="150" bestFit="1" customWidth="1"/>
    <col min="13309" max="13309" width="8.85546875" style="150" bestFit="1" customWidth="1"/>
    <col min="13310" max="13310" width="22.85546875" style="150" customWidth="1"/>
    <col min="13311" max="13311" width="59.7109375" style="150" bestFit="1" customWidth="1"/>
    <col min="13312" max="13312" width="57.85546875" style="150" bestFit="1" customWidth="1"/>
    <col min="13313" max="13313" width="35.28515625" style="150" bestFit="1" customWidth="1"/>
    <col min="13314" max="13314" width="28.140625" style="150" bestFit="1" customWidth="1"/>
    <col min="13315" max="13315" width="33.140625" style="150" bestFit="1" customWidth="1"/>
    <col min="13316" max="13316" width="26" style="150" bestFit="1" customWidth="1"/>
    <col min="13317" max="13317" width="19.140625" style="150" bestFit="1" customWidth="1"/>
    <col min="13318" max="13318" width="10.42578125" style="150" customWidth="1"/>
    <col min="13319" max="13319" width="11.85546875" style="150" customWidth="1"/>
    <col min="13320" max="13320" width="14.7109375" style="150" customWidth="1"/>
    <col min="13321" max="13321" width="9" style="150" bestFit="1" customWidth="1"/>
    <col min="13322" max="13561" width="9.140625" style="150"/>
    <col min="13562" max="13562" width="4.7109375" style="150" bestFit="1" customWidth="1"/>
    <col min="13563" max="13563" width="9.7109375" style="150" bestFit="1" customWidth="1"/>
    <col min="13564" max="13564" width="10" style="150" bestFit="1" customWidth="1"/>
    <col min="13565" max="13565" width="8.85546875" style="150" bestFit="1" customWidth="1"/>
    <col min="13566" max="13566" width="22.85546875" style="150" customWidth="1"/>
    <col min="13567" max="13567" width="59.7109375" style="150" bestFit="1" customWidth="1"/>
    <col min="13568" max="13568" width="57.85546875" style="150" bestFit="1" customWidth="1"/>
    <col min="13569" max="13569" width="35.28515625" style="150" bestFit="1" customWidth="1"/>
    <col min="13570" max="13570" width="28.140625" style="150" bestFit="1" customWidth="1"/>
    <col min="13571" max="13571" width="33.140625" style="150" bestFit="1" customWidth="1"/>
    <col min="13572" max="13572" width="26" style="150" bestFit="1" customWidth="1"/>
    <col min="13573" max="13573" width="19.140625" style="150" bestFit="1" customWidth="1"/>
    <col min="13574" max="13574" width="10.42578125" style="150" customWidth="1"/>
    <col min="13575" max="13575" width="11.85546875" style="150" customWidth="1"/>
    <col min="13576" max="13576" width="14.7109375" style="150" customWidth="1"/>
    <col min="13577" max="13577" width="9" style="150" bestFit="1" customWidth="1"/>
    <col min="13578" max="13817" width="9.140625" style="150"/>
    <col min="13818" max="13818" width="4.7109375" style="150" bestFit="1" customWidth="1"/>
    <col min="13819" max="13819" width="9.7109375" style="150" bestFit="1" customWidth="1"/>
    <col min="13820" max="13820" width="10" style="150" bestFit="1" customWidth="1"/>
    <col min="13821" max="13821" width="8.85546875" style="150" bestFit="1" customWidth="1"/>
    <col min="13822" max="13822" width="22.85546875" style="150" customWidth="1"/>
    <col min="13823" max="13823" width="59.7109375" style="150" bestFit="1" customWidth="1"/>
    <col min="13824" max="13824" width="57.85546875" style="150" bestFit="1" customWidth="1"/>
    <col min="13825" max="13825" width="35.28515625" style="150" bestFit="1" customWidth="1"/>
    <col min="13826" max="13826" width="28.140625" style="150" bestFit="1" customWidth="1"/>
    <col min="13827" max="13827" width="33.140625" style="150" bestFit="1" customWidth="1"/>
    <col min="13828" max="13828" width="26" style="150" bestFit="1" customWidth="1"/>
    <col min="13829" max="13829" width="19.140625" style="150" bestFit="1" customWidth="1"/>
    <col min="13830" max="13830" width="10.42578125" style="150" customWidth="1"/>
    <col min="13831" max="13831" width="11.85546875" style="150" customWidth="1"/>
    <col min="13832" max="13832" width="14.7109375" style="150" customWidth="1"/>
    <col min="13833" max="13833" width="9" style="150" bestFit="1" customWidth="1"/>
    <col min="13834" max="14073" width="9.140625" style="150"/>
    <col min="14074" max="14074" width="4.7109375" style="150" bestFit="1" customWidth="1"/>
    <col min="14075" max="14075" width="9.7109375" style="150" bestFit="1" customWidth="1"/>
    <col min="14076" max="14076" width="10" style="150" bestFit="1" customWidth="1"/>
    <col min="14077" max="14077" width="8.85546875" style="150" bestFit="1" customWidth="1"/>
    <col min="14078" max="14078" width="22.85546875" style="150" customWidth="1"/>
    <col min="14079" max="14079" width="59.7109375" style="150" bestFit="1" customWidth="1"/>
    <col min="14080" max="14080" width="57.85546875" style="150" bestFit="1" customWidth="1"/>
    <col min="14081" max="14081" width="35.28515625" style="150" bestFit="1" customWidth="1"/>
    <col min="14082" max="14082" width="28.140625" style="150" bestFit="1" customWidth="1"/>
    <col min="14083" max="14083" width="33.140625" style="150" bestFit="1" customWidth="1"/>
    <col min="14084" max="14084" width="26" style="150" bestFit="1" customWidth="1"/>
    <col min="14085" max="14085" width="19.140625" style="150" bestFit="1" customWidth="1"/>
    <col min="14086" max="14086" width="10.42578125" style="150" customWidth="1"/>
    <col min="14087" max="14087" width="11.85546875" style="150" customWidth="1"/>
    <col min="14088" max="14088" width="14.7109375" style="150" customWidth="1"/>
    <col min="14089" max="14089" width="9" style="150" bestFit="1" customWidth="1"/>
    <col min="14090" max="14329" width="9.140625" style="150"/>
    <col min="14330" max="14330" width="4.7109375" style="150" bestFit="1" customWidth="1"/>
    <col min="14331" max="14331" width="9.7109375" style="150" bestFit="1" customWidth="1"/>
    <col min="14332" max="14332" width="10" style="150" bestFit="1" customWidth="1"/>
    <col min="14333" max="14333" width="8.85546875" style="150" bestFit="1" customWidth="1"/>
    <col min="14334" max="14334" width="22.85546875" style="150" customWidth="1"/>
    <col min="14335" max="14335" width="59.7109375" style="150" bestFit="1" customWidth="1"/>
    <col min="14336" max="14336" width="57.85546875" style="150" bestFit="1" customWidth="1"/>
    <col min="14337" max="14337" width="35.28515625" style="150" bestFit="1" customWidth="1"/>
    <col min="14338" max="14338" width="28.140625" style="150" bestFit="1" customWidth="1"/>
    <col min="14339" max="14339" width="33.140625" style="150" bestFit="1" customWidth="1"/>
    <col min="14340" max="14340" width="26" style="150" bestFit="1" customWidth="1"/>
    <col min="14341" max="14341" width="19.140625" style="150" bestFit="1" customWidth="1"/>
    <col min="14342" max="14342" width="10.42578125" style="150" customWidth="1"/>
    <col min="14343" max="14343" width="11.85546875" style="150" customWidth="1"/>
    <col min="14344" max="14344" width="14.7109375" style="150" customWidth="1"/>
    <col min="14345" max="14345" width="9" style="150" bestFit="1" customWidth="1"/>
    <col min="14346" max="14585" width="9.140625" style="150"/>
    <col min="14586" max="14586" width="4.7109375" style="150" bestFit="1" customWidth="1"/>
    <col min="14587" max="14587" width="9.7109375" style="150" bestFit="1" customWidth="1"/>
    <col min="14588" max="14588" width="10" style="150" bestFit="1" customWidth="1"/>
    <col min="14589" max="14589" width="8.85546875" style="150" bestFit="1" customWidth="1"/>
    <col min="14590" max="14590" width="22.85546875" style="150" customWidth="1"/>
    <col min="14591" max="14591" width="59.7109375" style="150" bestFit="1" customWidth="1"/>
    <col min="14592" max="14592" width="57.85546875" style="150" bestFit="1" customWidth="1"/>
    <col min="14593" max="14593" width="35.28515625" style="150" bestFit="1" customWidth="1"/>
    <col min="14594" max="14594" width="28.140625" style="150" bestFit="1" customWidth="1"/>
    <col min="14595" max="14595" width="33.140625" style="150" bestFit="1" customWidth="1"/>
    <col min="14596" max="14596" width="26" style="150" bestFit="1" customWidth="1"/>
    <col min="14597" max="14597" width="19.140625" style="150" bestFit="1" customWidth="1"/>
    <col min="14598" max="14598" width="10.42578125" style="150" customWidth="1"/>
    <col min="14599" max="14599" width="11.85546875" style="150" customWidth="1"/>
    <col min="14600" max="14600" width="14.7109375" style="150" customWidth="1"/>
    <col min="14601" max="14601" width="9" style="150" bestFit="1" customWidth="1"/>
    <col min="14602" max="14841" width="9.140625" style="150"/>
    <col min="14842" max="14842" width="4.7109375" style="150" bestFit="1" customWidth="1"/>
    <col min="14843" max="14843" width="9.7109375" style="150" bestFit="1" customWidth="1"/>
    <col min="14844" max="14844" width="10" style="150" bestFit="1" customWidth="1"/>
    <col min="14845" max="14845" width="8.85546875" style="150" bestFit="1" customWidth="1"/>
    <col min="14846" max="14846" width="22.85546875" style="150" customWidth="1"/>
    <col min="14847" max="14847" width="59.7109375" style="150" bestFit="1" customWidth="1"/>
    <col min="14848" max="14848" width="57.85546875" style="150" bestFit="1" customWidth="1"/>
    <col min="14849" max="14849" width="35.28515625" style="150" bestFit="1" customWidth="1"/>
    <col min="14850" max="14850" width="28.140625" style="150" bestFit="1" customWidth="1"/>
    <col min="14851" max="14851" width="33.140625" style="150" bestFit="1" customWidth="1"/>
    <col min="14852" max="14852" width="26" style="150" bestFit="1" customWidth="1"/>
    <col min="14853" max="14853" width="19.140625" style="150" bestFit="1" customWidth="1"/>
    <col min="14854" max="14854" width="10.42578125" style="150" customWidth="1"/>
    <col min="14855" max="14855" width="11.85546875" style="150" customWidth="1"/>
    <col min="14856" max="14856" width="14.7109375" style="150" customWidth="1"/>
    <col min="14857" max="14857" width="9" style="150" bestFit="1" customWidth="1"/>
    <col min="14858" max="15097" width="9.140625" style="150"/>
    <col min="15098" max="15098" width="4.7109375" style="150" bestFit="1" customWidth="1"/>
    <col min="15099" max="15099" width="9.7109375" style="150" bestFit="1" customWidth="1"/>
    <col min="15100" max="15100" width="10" style="150" bestFit="1" customWidth="1"/>
    <col min="15101" max="15101" width="8.85546875" style="150" bestFit="1" customWidth="1"/>
    <col min="15102" max="15102" width="22.85546875" style="150" customWidth="1"/>
    <col min="15103" max="15103" width="59.7109375" style="150" bestFit="1" customWidth="1"/>
    <col min="15104" max="15104" width="57.85546875" style="150" bestFit="1" customWidth="1"/>
    <col min="15105" max="15105" width="35.28515625" style="150" bestFit="1" customWidth="1"/>
    <col min="15106" max="15106" width="28.140625" style="150" bestFit="1" customWidth="1"/>
    <col min="15107" max="15107" width="33.140625" style="150" bestFit="1" customWidth="1"/>
    <col min="15108" max="15108" width="26" style="150" bestFit="1" customWidth="1"/>
    <col min="15109" max="15109" width="19.140625" style="150" bestFit="1" customWidth="1"/>
    <col min="15110" max="15110" width="10.42578125" style="150" customWidth="1"/>
    <col min="15111" max="15111" width="11.85546875" style="150" customWidth="1"/>
    <col min="15112" max="15112" width="14.7109375" style="150" customWidth="1"/>
    <col min="15113" max="15113" width="9" style="150" bestFit="1" customWidth="1"/>
    <col min="15114" max="15353" width="9.140625" style="150"/>
    <col min="15354" max="15354" width="4.7109375" style="150" bestFit="1" customWidth="1"/>
    <col min="15355" max="15355" width="9.7109375" style="150" bestFit="1" customWidth="1"/>
    <col min="15356" max="15356" width="10" style="150" bestFit="1" customWidth="1"/>
    <col min="15357" max="15357" width="8.85546875" style="150" bestFit="1" customWidth="1"/>
    <col min="15358" max="15358" width="22.85546875" style="150" customWidth="1"/>
    <col min="15359" max="15359" width="59.7109375" style="150" bestFit="1" customWidth="1"/>
    <col min="15360" max="15360" width="57.85546875" style="150" bestFit="1" customWidth="1"/>
    <col min="15361" max="15361" width="35.28515625" style="150" bestFit="1" customWidth="1"/>
    <col min="15362" max="15362" width="28.140625" style="150" bestFit="1" customWidth="1"/>
    <col min="15363" max="15363" width="33.140625" style="150" bestFit="1" customWidth="1"/>
    <col min="15364" max="15364" width="26" style="150" bestFit="1" customWidth="1"/>
    <col min="15365" max="15365" width="19.140625" style="150" bestFit="1" customWidth="1"/>
    <col min="15366" max="15366" width="10.42578125" style="150" customWidth="1"/>
    <col min="15367" max="15367" width="11.85546875" style="150" customWidth="1"/>
    <col min="15368" max="15368" width="14.7109375" style="150" customWidth="1"/>
    <col min="15369" max="15369" width="9" style="150" bestFit="1" customWidth="1"/>
    <col min="15370" max="15609" width="9.140625" style="150"/>
    <col min="15610" max="15610" width="4.7109375" style="150" bestFit="1" customWidth="1"/>
    <col min="15611" max="15611" width="9.7109375" style="150" bestFit="1" customWidth="1"/>
    <col min="15612" max="15612" width="10" style="150" bestFit="1" customWidth="1"/>
    <col min="15613" max="15613" width="8.85546875" style="150" bestFit="1" customWidth="1"/>
    <col min="15614" max="15614" width="22.85546875" style="150" customWidth="1"/>
    <col min="15615" max="15615" width="59.7109375" style="150" bestFit="1" customWidth="1"/>
    <col min="15616" max="15616" width="57.85546875" style="150" bestFit="1" customWidth="1"/>
    <col min="15617" max="15617" width="35.28515625" style="150" bestFit="1" customWidth="1"/>
    <col min="15618" max="15618" width="28.140625" style="150" bestFit="1" customWidth="1"/>
    <col min="15619" max="15619" width="33.140625" style="150" bestFit="1" customWidth="1"/>
    <col min="15620" max="15620" width="26" style="150" bestFit="1" customWidth="1"/>
    <col min="15621" max="15621" width="19.140625" style="150" bestFit="1" customWidth="1"/>
    <col min="15622" max="15622" width="10.42578125" style="150" customWidth="1"/>
    <col min="15623" max="15623" width="11.85546875" style="150" customWidth="1"/>
    <col min="15624" max="15624" width="14.7109375" style="150" customWidth="1"/>
    <col min="15625" max="15625" width="9" style="150" bestFit="1" customWidth="1"/>
    <col min="15626" max="15865" width="9.140625" style="150"/>
    <col min="15866" max="15866" width="4.7109375" style="150" bestFit="1" customWidth="1"/>
    <col min="15867" max="15867" width="9.7109375" style="150" bestFit="1" customWidth="1"/>
    <col min="15868" max="15868" width="10" style="150" bestFit="1" customWidth="1"/>
    <col min="15869" max="15869" width="8.85546875" style="150" bestFit="1" customWidth="1"/>
    <col min="15870" max="15870" width="22.85546875" style="150" customWidth="1"/>
    <col min="15871" max="15871" width="59.7109375" style="150" bestFit="1" customWidth="1"/>
    <col min="15872" max="15872" width="57.85546875" style="150" bestFit="1" customWidth="1"/>
    <col min="15873" max="15873" width="35.28515625" style="150" bestFit="1" customWidth="1"/>
    <col min="15874" max="15874" width="28.140625" style="150" bestFit="1" customWidth="1"/>
    <col min="15875" max="15875" width="33.140625" style="150" bestFit="1" customWidth="1"/>
    <col min="15876" max="15876" width="26" style="150" bestFit="1" customWidth="1"/>
    <col min="15877" max="15877" width="19.140625" style="150" bestFit="1" customWidth="1"/>
    <col min="15878" max="15878" width="10.42578125" style="150" customWidth="1"/>
    <col min="15879" max="15879" width="11.85546875" style="150" customWidth="1"/>
    <col min="15880" max="15880" width="14.7109375" style="150" customWidth="1"/>
    <col min="15881" max="15881" width="9" style="150" bestFit="1" customWidth="1"/>
    <col min="15882" max="16121" width="9.140625" style="150"/>
    <col min="16122" max="16122" width="4.7109375" style="150" bestFit="1" customWidth="1"/>
    <col min="16123" max="16123" width="9.7109375" style="150" bestFit="1" customWidth="1"/>
    <col min="16124" max="16124" width="10" style="150" bestFit="1" customWidth="1"/>
    <col min="16125" max="16125" width="8.85546875" style="150" bestFit="1" customWidth="1"/>
    <col min="16126" max="16126" width="22.85546875" style="150" customWidth="1"/>
    <col min="16127" max="16127" width="59.7109375" style="150" bestFit="1" customWidth="1"/>
    <col min="16128" max="16128" width="57.85546875" style="150" bestFit="1" customWidth="1"/>
    <col min="16129" max="16129" width="35.28515625" style="150" bestFit="1" customWidth="1"/>
    <col min="16130" max="16130" width="28.140625" style="150" bestFit="1" customWidth="1"/>
    <col min="16131" max="16131" width="33.140625" style="150" bestFit="1" customWidth="1"/>
    <col min="16132" max="16132" width="26" style="150" bestFit="1" customWidth="1"/>
    <col min="16133" max="16133" width="19.140625" style="150" bestFit="1" customWidth="1"/>
    <col min="16134" max="16134" width="10.42578125" style="150" customWidth="1"/>
    <col min="16135" max="16135" width="11.85546875" style="150" customWidth="1"/>
    <col min="16136" max="16136" width="14.7109375" style="150" customWidth="1"/>
    <col min="16137" max="16137" width="9" style="150" bestFit="1" customWidth="1"/>
    <col min="16138" max="16384" width="9.140625" style="150"/>
  </cols>
  <sheetData>
    <row r="1" spans="1:21" x14ac:dyDescent="0.25">
      <c r="M1" s="160"/>
      <c r="N1" s="160"/>
      <c r="O1" s="160"/>
      <c r="P1" s="163"/>
    </row>
    <row r="2" spans="1:21" s="152" customFormat="1" x14ac:dyDescent="0.25">
      <c r="A2" s="161" t="s">
        <v>1258</v>
      </c>
      <c r="E2" s="151"/>
      <c r="L2" s="151"/>
      <c r="M2" s="165"/>
      <c r="N2" s="165"/>
      <c r="O2" s="165"/>
      <c r="P2" s="164"/>
    </row>
    <row r="3" spans="1:21" x14ac:dyDescent="0.25">
      <c r="M3" s="160"/>
      <c r="N3" s="160"/>
      <c r="O3" s="160"/>
      <c r="P3" s="163"/>
    </row>
    <row r="4" spans="1:21" s="161" customFormat="1" ht="51.75" customHeight="1" x14ac:dyDescent="0.25">
      <c r="A4" s="846" t="s">
        <v>0</v>
      </c>
      <c r="B4" s="844" t="s">
        <v>1</v>
      </c>
      <c r="C4" s="844" t="s">
        <v>2</v>
      </c>
      <c r="D4" s="844" t="s">
        <v>3</v>
      </c>
      <c r="E4" s="846" t="s">
        <v>4</v>
      </c>
      <c r="F4" s="846" t="s">
        <v>5</v>
      </c>
      <c r="G4" s="846" t="s">
        <v>6</v>
      </c>
      <c r="H4" s="844" t="s">
        <v>7</v>
      </c>
      <c r="I4" s="844"/>
      <c r="J4" s="846" t="s">
        <v>8</v>
      </c>
      <c r="K4" s="847" t="s">
        <v>9</v>
      </c>
      <c r="L4" s="848"/>
      <c r="M4" s="845" t="s">
        <v>10</v>
      </c>
      <c r="N4" s="845"/>
      <c r="O4" s="845" t="s">
        <v>11</v>
      </c>
      <c r="P4" s="845"/>
      <c r="Q4" s="846" t="s">
        <v>12</v>
      </c>
      <c r="R4" s="844" t="s">
        <v>13</v>
      </c>
    </row>
    <row r="5" spans="1:21" s="161" customFormat="1" x14ac:dyDescent="0.25">
      <c r="A5" s="846"/>
      <c r="B5" s="844"/>
      <c r="C5" s="844"/>
      <c r="D5" s="844"/>
      <c r="E5" s="846"/>
      <c r="F5" s="846"/>
      <c r="G5" s="846"/>
      <c r="H5" s="604" t="s">
        <v>14</v>
      </c>
      <c r="I5" s="604" t="s">
        <v>15</v>
      </c>
      <c r="J5" s="846"/>
      <c r="K5" s="607">
        <v>2020</v>
      </c>
      <c r="L5" s="607">
        <v>2021</v>
      </c>
      <c r="M5" s="162">
        <v>2020</v>
      </c>
      <c r="N5" s="162">
        <v>2021</v>
      </c>
      <c r="O5" s="162">
        <v>2020</v>
      </c>
      <c r="P5" s="162">
        <v>2021</v>
      </c>
      <c r="Q5" s="846"/>
      <c r="R5" s="844"/>
    </row>
    <row r="6" spans="1:21" s="161" customFormat="1" x14ac:dyDescent="0.25">
      <c r="A6" s="606" t="s">
        <v>16</v>
      </c>
      <c r="B6" s="604" t="s">
        <v>17</v>
      </c>
      <c r="C6" s="604" t="s">
        <v>18</v>
      </c>
      <c r="D6" s="604" t="s">
        <v>19</v>
      </c>
      <c r="E6" s="606" t="s">
        <v>20</v>
      </c>
      <c r="F6" s="606" t="s">
        <v>21</v>
      </c>
      <c r="G6" s="606" t="s">
        <v>22</v>
      </c>
      <c r="H6" s="604" t="s">
        <v>23</v>
      </c>
      <c r="I6" s="604" t="s">
        <v>24</v>
      </c>
      <c r="J6" s="606" t="s">
        <v>25</v>
      </c>
      <c r="K6" s="607" t="s">
        <v>26</v>
      </c>
      <c r="L6" s="607" t="s">
        <v>27</v>
      </c>
      <c r="M6" s="605" t="s">
        <v>28</v>
      </c>
      <c r="N6" s="605" t="s">
        <v>29</v>
      </c>
      <c r="O6" s="605" t="s">
        <v>30</v>
      </c>
      <c r="P6" s="605" t="s">
        <v>31</v>
      </c>
      <c r="Q6" s="606" t="s">
        <v>32</v>
      </c>
      <c r="R6" s="604" t="s">
        <v>33</v>
      </c>
    </row>
    <row r="7" spans="1:21" ht="174" customHeight="1" x14ac:dyDescent="0.25">
      <c r="A7" s="119">
        <v>1</v>
      </c>
      <c r="B7" s="119">
        <v>3</v>
      </c>
      <c r="C7" s="119">
        <v>2.2999999999999998</v>
      </c>
      <c r="D7" s="119">
        <v>10</v>
      </c>
      <c r="E7" s="119" t="s">
        <v>1240</v>
      </c>
      <c r="F7" s="389" t="s">
        <v>1239</v>
      </c>
      <c r="G7" s="119" t="s">
        <v>1238</v>
      </c>
      <c r="H7" s="119" t="s">
        <v>548</v>
      </c>
      <c r="I7" s="119">
        <v>1</v>
      </c>
      <c r="J7" s="119" t="s">
        <v>1237</v>
      </c>
      <c r="K7" s="390" t="s">
        <v>1206</v>
      </c>
      <c r="L7" s="401" t="s">
        <v>43</v>
      </c>
      <c r="M7" s="391">
        <v>0</v>
      </c>
      <c r="N7" s="392">
        <v>300000</v>
      </c>
      <c r="O7" s="392">
        <v>0</v>
      </c>
      <c r="P7" s="392">
        <v>300000</v>
      </c>
      <c r="Q7" s="119" t="s">
        <v>1236</v>
      </c>
      <c r="R7" s="119" t="s">
        <v>1100</v>
      </c>
      <c r="U7" s="160"/>
    </row>
    <row r="8" spans="1:21" s="152" customFormat="1" ht="296.25" customHeight="1" x14ac:dyDescent="0.25">
      <c r="A8" s="393">
        <v>2</v>
      </c>
      <c r="B8" s="393">
        <v>1</v>
      </c>
      <c r="C8" s="393">
        <v>1</v>
      </c>
      <c r="D8" s="393">
        <v>6</v>
      </c>
      <c r="E8" s="393" t="s">
        <v>1235</v>
      </c>
      <c r="F8" s="394" t="s">
        <v>1234</v>
      </c>
      <c r="G8" s="393" t="s">
        <v>1233</v>
      </c>
      <c r="H8" s="393" t="s">
        <v>1232</v>
      </c>
      <c r="I8" s="393" t="s">
        <v>2934</v>
      </c>
      <c r="J8" s="394" t="s">
        <v>2935</v>
      </c>
      <c r="K8" s="393" t="s">
        <v>53</v>
      </c>
      <c r="L8" s="393" t="s">
        <v>1161</v>
      </c>
      <c r="M8" s="120">
        <v>131000</v>
      </c>
      <c r="N8" s="120">
        <v>325000</v>
      </c>
      <c r="O8" s="120">
        <v>131000</v>
      </c>
      <c r="P8" s="120">
        <v>325000</v>
      </c>
      <c r="Q8" s="393" t="s">
        <v>1227</v>
      </c>
      <c r="R8" s="119" t="s">
        <v>1100</v>
      </c>
    </row>
    <row r="9" spans="1:21" s="152" customFormat="1" ht="317.25" customHeight="1" x14ac:dyDescent="0.25">
      <c r="A9" s="393">
        <v>3</v>
      </c>
      <c r="B9" s="395">
        <v>1</v>
      </c>
      <c r="C9" s="393">
        <v>1</v>
      </c>
      <c r="D9" s="393">
        <v>6</v>
      </c>
      <c r="E9" s="393" t="s">
        <v>1231</v>
      </c>
      <c r="F9" s="394" t="s">
        <v>1230</v>
      </c>
      <c r="G9" s="393" t="s">
        <v>1229</v>
      </c>
      <c r="H9" s="393" t="s">
        <v>1140</v>
      </c>
      <c r="I9" s="393" t="s">
        <v>1139</v>
      </c>
      <c r="J9" s="394" t="s">
        <v>1228</v>
      </c>
      <c r="K9" s="393" t="s">
        <v>481</v>
      </c>
      <c r="L9" s="393" t="s">
        <v>47</v>
      </c>
      <c r="M9" s="396">
        <v>0</v>
      </c>
      <c r="N9" s="396">
        <v>120000</v>
      </c>
      <c r="O9" s="396">
        <v>0</v>
      </c>
      <c r="P9" s="396">
        <v>120000</v>
      </c>
      <c r="Q9" s="393" t="s">
        <v>1227</v>
      </c>
      <c r="R9" s="394" t="s">
        <v>1100</v>
      </c>
    </row>
    <row r="10" spans="1:21" ht="221.25" customHeight="1" x14ac:dyDescent="0.25">
      <c r="A10" s="119">
        <v>4</v>
      </c>
      <c r="B10" s="393">
        <v>1</v>
      </c>
      <c r="C10" s="393">
        <v>3</v>
      </c>
      <c r="D10" s="393">
        <v>13</v>
      </c>
      <c r="E10" s="393" t="s">
        <v>1226</v>
      </c>
      <c r="F10" s="394" t="s">
        <v>1225</v>
      </c>
      <c r="G10" s="393" t="s">
        <v>1224</v>
      </c>
      <c r="H10" s="393" t="s">
        <v>57</v>
      </c>
      <c r="I10" s="393">
        <v>2</v>
      </c>
      <c r="J10" s="394" t="s">
        <v>1223</v>
      </c>
      <c r="K10" s="118" t="s">
        <v>34</v>
      </c>
      <c r="L10" s="118" t="s">
        <v>34</v>
      </c>
      <c r="M10" s="397">
        <v>5600</v>
      </c>
      <c r="N10" s="397">
        <v>76300</v>
      </c>
      <c r="O10" s="397">
        <v>5600</v>
      </c>
      <c r="P10" s="397">
        <v>76300</v>
      </c>
      <c r="Q10" s="393" t="s">
        <v>1144</v>
      </c>
      <c r="R10" s="119" t="s">
        <v>1100</v>
      </c>
    </row>
    <row r="11" spans="1:21" s="159" customFormat="1" ht="315" x14ac:dyDescent="0.25">
      <c r="A11" s="393">
        <v>5</v>
      </c>
      <c r="B11" s="393">
        <v>2</v>
      </c>
      <c r="C11" s="393">
        <v>2</v>
      </c>
      <c r="D11" s="393">
        <v>3</v>
      </c>
      <c r="E11" s="393" t="s">
        <v>1222</v>
      </c>
      <c r="F11" s="394" t="s">
        <v>1221</v>
      </c>
      <c r="G11" s="393" t="s">
        <v>1147</v>
      </c>
      <c r="H11" s="393" t="s">
        <v>1220</v>
      </c>
      <c r="I11" s="393" t="s">
        <v>1219</v>
      </c>
      <c r="J11" s="394" t="s">
        <v>1218</v>
      </c>
      <c r="K11" s="393" t="s">
        <v>34</v>
      </c>
      <c r="L11" s="393" t="s">
        <v>34</v>
      </c>
      <c r="M11" s="398">
        <v>300000</v>
      </c>
      <c r="N11" s="398">
        <v>300000</v>
      </c>
      <c r="O11" s="398">
        <f>M11</f>
        <v>300000</v>
      </c>
      <c r="P11" s="398">
        <f>N11</f>
        <v>300000</v>
      </c>
      <c r="Q11" s="119" t="s">
        <v>1167</v>
      </c>
      <c r="R11" s="119" t="s">
        <v>1100</v>
      </c>
    </row>
    <row r="12" spans="1:21" s="152" customFormat="1" ht="283.5" x14ac:dyDescent="0.25">
      <c r="A12" s="393">
        <v>6</v>
      </c>
      <c r="B12" s="393">
        <v>1</v>
      </c>
      <c r="C12" s="393">
        <v>1</v>
      </c>
      <c r="D12" s="393">
        <v>6</v>
      </c>
      <c r="E12" s="393" t="s">
        <v>1217</v>
      </c>
      <c r="F12" s="394" t="s">
        <v>1216</v>
      </c>
      <c r="G12" s="393" t="s">
        <v>1215</v>
      </c>
      <c r="H12" s="393" t="s">
        <v>1214</v>
      </c>
      <c r="I12" s="393" t="s">
        <v>1213</v>
      </c>
      <c r="J12" s="394" t="s">
        <v>1212</v>
      </c>
      <c r="K12" s="393" t="s">
        <v>40</v>
      </c>
      <c r="L12" s="393" t="s">
        <v>1161</v>
      </c>
      <c r="M12" s="398">
        <v>33980</v>
      </c>
      <c r="N12" s="398">
        <v>283000</v>
      </c>
      <c r="O12" s="398">
        <v>33980</v>
      </c>
      <c r="P12" s="398">
        <v>283000</v>
      </c>
      <c r="Q12" s="393" t="s">
        <v>1197</v>
      </c>
      <c r="R12" s="119" t="s">
        <v>1100</v>
      </c>
    </row>
    <row r="13" spans="1:21" s="152" customFormat="1" ht="170.25" customHeight="1" x14ac:dyDescent="0.25">
      <c r="A13" s="118">
        <v>7</v>
      </c>
      <c r="B13" s="118">
        <v>1</v>
      </c>
      <c r="C13" s="118">
        <v>1</v>
      </c>
      <c r="D13" s="119">
        <v>6</v>
      </c>
      <c r="E13" s="119" t="s">
        <v>1211</v>
      </c>
      <c r="F13" s="389" t="s">
        <v>1210</v>
      </c>
      <c r="G13" s="119" t="s">
        <v>1209</v>
      </c>
      <c r="H13" s="119" t="s">
        <v>58</v>
      </c>
      <c r="I13" s="399" t="s">
        <v>1208</v>
      </c>
      <c r="J13" s="119" t="s">
        <v>1207</v>
      </c>
      <c r="K13" s="400" t="s">
        <v>1206</v>
      </c>
      <c r="L13" s="393" t="s">
        <v>1205</v>
      </c>
      <c r="M13" s="397">
        <v>0</v>
      </c>
      <c r="N13" s="397">
        <v>150000</v>
      </c>
      <c r="O13" s="397">
        <v>0</v>
      </c>
      <c r="P13" s="397">
        <v>150000</v>
      </c>
      <c r="Q13" s="119" t="s">
        <v>1197</v>
      </c>
      <c r="R13" s="119" t="s">
        <v>1100</v>
      </c>
    </row>
    <row r="14" spans="1:21" s="152" customFormat="1" ht="330.75" x14ac:dyDescent="0.25">
      <c r="A14" s="118">
        <v>8</v>
      </c>
      <c r="B14" s="119">
        <v>6</v>
      </c>
      <c r="C14" s="118">
        <v>1</v>
      </c>
      <c r="D14" s="119">
        <v>6</v>
      </c>
      <c r="E14" s="119" t="s">
        <v>1204</v>
      </c>
      <c r="F14" s="389" t="s">
        <v>1203</v>
      </c>
      <c r="G14" s="119" t="s">
        <v>1202</v>
      </c>
      <c r="H14" s="119" t="s">
        <v>1201</v>
      </c>
      <c r="I14" s="399" t="s">
        <v>1200</v>
      </c>
      <c r="J14" s="119" t="s">
        <v>1199</v>
      </c>
      <c r="K14" s="401" t="s">
        <v>1198</v>
      </c>
      <c r="L14" s="401" t="s">
        <v>1198</v>
      </c>
      <c r="M14" s="397">
        <v>1753840.15</v>
      </c>
      <c r="N14" s="397">
        <v>2700000</v>
      </c>
      <c r="O14" s="397">
        <f>M14</f>
        <v>1753840.15</v>
      </c>
      <c r="P14" s="397">
        <v>2700000</v>
      </c>
      <c r="Q14" s="119" t="s">
        <v>1197</v>
      </c>
      <c r="R14" s="119" t="s">
        <v>1100</v>
      </c>
    </row>
    <row r="15" spans="1:21" s="158" customFormat="1" ht="237" customHeight="1" x14ac:dyDescent="0.25">
      <c r="A15" s="119">
        <v>9</v>
      </c>
      <c r="B15" s="119">
        <v>1</v>
      </c>
      <c r="C15" s="119">
        <v>1</v>
      </c>
      <c r="D15" s="119">
        <v>6</v>
      </c>
      <c r="E15" s="119" t="s">
        <v>1196</v>
      </c>
      <c r="F15" s="389" t="s">
        <v>1195</v>
      </c>
      <c r="G15" s="119" t="s">
        <v>1194</v>
      </c>
      <c r="H15" s="119" t="s">
        <v>1193</v>
      </c>
      <c r="I15" s="118">
        <v>1</v>
      </c>
      <c r="J15" s="119" t="s">
        <v>1192</v>
      </c>
      <c r="K15" s="118" t="s">
        <v>228</v>
      </c>
      <c r="L15" s="401" t="s">
        <v>481</v>
      </c>
      <c r="M15" s="402">
        <v>119310</v>
      </c>
      <c r="N15" s="397">
        <v>0</v>
      </c>
      <c r="O15" s="402">
        <v>119310</v>
      </c>
      <c r="P15" s="397">
        <v>0</v>
      </c>
      <c r="Q15" s="119" t="s">
        <v>1101</v>
      </c>
      <c r="R15" s="119" t="s">
        <v>1100</v>
      </c>
    </row>
    <row r="16" spans="1:21" s="158" customFormat="1" ht="151.5" customHeight="1" x14ac:dyDescent="0.25">
      <c r="A16" s="119">
        <v>10</v>
      </c>
      <c r="B16" s="119">
        <v>1</v>
      </c>
      <c r="C16" s="119">
        <v>1</v>
      </c>
      <c r="D16" s="119">
        <v>6</v>
      </c>
      <c r="E16" s="119" t="s">
        <v>1191</v>
      </c>
      <c r="F16" s="389" t="s">
        <v>1190</v>
      </c>
      <c r="G16" s="119" t="s">
        <v>1189</v>
      </c>
      <c r="H16" s="119" t="s">
        <v>1188</v>
      </c>
      <c r="I16" s="119" t="s">
        <v>1187</v>
      </c>
      <c r="J16" s="119" t="s">
        <v>1186</v>
      </c>
      <c r="K16" s="119" t="s">
        <v>43</v>
      </c>
      <c r="L16" s="119" t="s">
        <v>162</v>
      </c>
      <c r="M16" s="402">
        <v>61111.5</v>
      </c>
      <c r="N16" s="402">
        <v>160000</v>
      </c>
      <c r="O16" s="402">
        <v>61111.5</v>
      </c>
      <c r="P16" s="402">
        <v>160000</v>
      </c>
      <c r="Q16" s="119" t="s">
        <v>1101</v>
      </c>
      <c r="R16" s="119" t="s">
        <v>1100</v>
      </c>
    </row>
    <row r="17" spans="1:18" ht="210" customHeight="1" x14ac:dyDescent="0.25">
      <c r="A17" s="403">
        <v>11</v>
      </c>
      <c r="B17" s="403">
        <v>2</v>
      </c>
      <c r="C17" s="118" t="s">
        <v>1180</v>
      </c>
      <c r="D17" s="403">
        <v>3</v>
      </c>
      <c r="E17" s="403" t="s">
        <v>1184</v>
      </c>
      <c r="F17" s="404" t="s">
        <v>1183</v>
      </c>
      <c r="G17" s="403" t="s">
        <v>193</v>
      </c>
      <c r="H17" s="403" t="s">
        <v>194</v>
      </c>
      <c r="I17" s="403" t="s">
        <v>1182</v>
      </c>
      <c r="J17" s="405" t="s">
        <v>1181</v>
      </c>
      <c r="K17" s="406" t="s">
        <v>38</v>
      </c>
      <c r="L17" s="403" t="s">
        <v>34</v>
      </c>
      <c r="M17" s="407">
        <v>20852.189999999999</v>
      </c>
      <c r="N17" s="407">
        <v>20000</v>
      </c>
      <c r="O17" s="408">
        <v>20852.189999999999</v>
      </c>
      <c r="P17" s="408">
        <v>20000</v>
      </c>
      <c r="Q17" s="403" t="s">
        <v>1108</v>
      </c>
      <c r="R17" s="409" t="s">
        <v>1100</v>
      </c>
    </row>
    <row r="18" spans="1:18" s="152" customFormat="1" ht="285" customHeight="1" x14ac:dyDescent="0.25">
      <c r="A18" s="393">
        <v>12</v>
      </c>
      <c r="B18" s="393">
        <v>1</v>
      </c>
      <c r="C18" s="410" t="s">
        <v>1180</v>
      </c>
      <c r="D18" s="393">
        <v>3</v>
      </c>
      <c r="E18" s="393" t="s">
        <v>1179</v>
      </c>
      <c r="F18" s="394" t="s">
        <v>1178</v>
      </c>
      <c r="G18" s="393" t="s">
        <v>1177</v>
      </c>
      <c r="H18" s="393" t="s">
        <v>1176</v>
      </c>
      <c r="I18" s="393" t="s">
        <v>1175</v>
      </c>
      <c r="J18" s="394" t="s">
        <v>1174</v>
      </c>
      <c r="K18" s="400" t="s">
        <v>1173</v>
      </c>
      <c r="L18" s="393" t="s">
        <v>1102</v>
      </c>
      <c r="M18" s="398">
        <v>153000</v>
      </c>
      <c r="N18" s="398">
        <v>160000</v>
      </c>
      <c r="O18" s="398">
        <v>153000</v>
      </c>
      <c r="P18" s="398">
        <v>160000</v>
      </c>
      <c r="Q18" s="393" t="s">
        <v>1167</v>
      </c>
      <c r="R18" s="119" t="s">
        <v>1100</v>
      </c>
    </row>
    <row r="19" spans="1:18" ht="314.25" customHeight="1" x14ac:dyDescent="0.25">
      <c r="A19" s="393">
        <v>13</v>
      </c>
      <c r="B19" s="118">
        <v>3</v>
      </c>
      <c r="C19" s="118">
        <v>1.3</v>
      </c>
      <c r="D19" s="118">
        <v>13</v>
      </c>
      <c r="E19" s="119" t="s">
        <v>1172</v>
      </c>
      <c r="F19" s="389" t="s">
        <v>1171</v>
      </c>
      <c r="G19" s="119" t="s">
        <v>1170</v>
      </c>
      <c r="H19" s="119" t="s">
        <v>1169</v>
      </c>
      <c r="I19" s="119">
        <v>1</v>
      </c>
      <c r="J19" s="389" t="s">
        <v>1168</v>
      </c>
      <c r="K19" s="118" t="s">
        <v>481</v>
      </c>
      <c r="L19" s="118" t="s">
        <v>38</v>
      </c>
      <c r="M19" s="397">
        <v>0</v>
      </c>
      <c r="N19" s="397">
        <v>45000</v>
      </c>
      <c r="O19" s="397">
        <v>0</v>
      </c>
      <c r="P19" s="397">
        <v>45000</v>
      </c>
      <c r="Q19" s="119" t="s">
        <v>1167</v>
      </c>
      <c r="R19" s="119" t="s">
        <v>1100</v>
      </c>
    </row>
    <row r="20" spans="1:18" ht="181.5" customHeight="1" x14ac:dyDescent="0.25">
      <c r="A20" s="393">
        <v>14</v>
      </c>
      <c r="B20" s="118">
        <v>1</v>
      </c>
      <c r="C20" s="118">
        <v>4</v>
      </c>
      <c r="D20" s="118">
        <v>2</v>
      </c>
      <c r="E20" s="119" t="s">
        <v>1166</v>
      </c>
      <c r="F20" s="389" t="s">
        <v>1165</v>
      </c>
      <c r="G20" s="119" t="s">
        <v>193</v>
      </c>
      <c r="H20" s="119" t="s">
        <v>1164</v>
      </c>
      <c r="I20" s="119" t="s">
        <v>1163</v>
      </c>
      <c r="J20" s="389" t="s">
        <v>1162</v>
      </c>
      <c r="K20" s="118"/>
      <c r="L20" s="118" t="s">
        <v>1161</v>
      </c>
      <c r="M20" s="397">
        <v>0</v>
      </c>
      <c r="N20" s="397">
        <v>100000</v>
      </c>
      <c r="O20" s="397">
        <v>0</v>
      </c>
      <c r="P20" s="397">
        <v>100000</v>
      </c>
      <c r="Q20" s="119" t="s">
        <v>1101</v>
      </c>
      <c r="R20" s="119" t="s">
        <v>1100</v>
      </c>
    </row>
    <row r="21" spans="1:18" ht="110.25" x14ac:dyDescent="0.25">
      <c r="A21" s="118">
        <v>15</v>
      </c>
      <c r="B21" s="118">
        <v>5</v>
      </c>
      <c r="C21" s="118">
        <v>1.5</v>
      </c>
      <c r="D21" s="118">
        <v>7</v>
      </c>
      <c r="E21" s="119" t="s">
        <v>1160</v>
      </c>
      <c r="F21" s="411" t="s">
        <v>1159</v>
      </c>
      <c r="G21" s="119" t="s">
        <v>1158</v>
      </c>
      <c r="H21" s="119" t="s">
        <v>1157</v>
      </c>
      <c r="I21" s="119" t="s">
        <v>1156</v>
      </c>
      <c r="J21" s="411" t="s">
        <v>1155</v>
      </c>
      <c r="K21" s="118" t="s">
        <v>53</v>
      </c>
      <c r="L21" s="118" t="s">
        <v>38</v>
      </c>
      <c r="M21" s="412">
        <v>3000</v>
      </c>
      <c r="N21" s="412">
        <v>27000</v>
      </c>
      <c r="O21" s="412">
        <v>3000</v>
      </c>
      <c r="P21" s="412">
        <v>27000</v>
      </c>
      <c r="Q21" s="118" t="s">
        <v>1119</v>
      </c>
      <c r="R21" s="411" t="s">
        <v>1100</v>
      </c>
    </row>
    <row r="22" spans="1:18" ht="189" x14ac:dyDescent="0.25">
      <c r="A22" s="119">
        <v>16</v>
      </c>
      <c r="B22" s="119">
        <v>3</v>
      </c>
      <c r="C22" s="119">
        <v>5</v>
      </c>
      <c r="D22" s="119">
        <v>9</v>
      </c>
      <c r="E22" s="389" t="s">
        <v>1154</v>
      </c>
      <c r="F22" s="389" t="s">
        <v>1153</v>
      </c>
      <c r="G22" s="119" t="s">
        <v>1152</v>
      </c>
      <c r="H22" s="119" t="s">
        <v>1151</v>
      </c>
      <c r="I22" s="119">
        <v>1</v>
      </c>
      <c r="J22" s="389" t="s">
        <v>1150</v>
      </c>
      <c r="K22" s="119" t="s">
        <v>45</v>
      </c>
      <c r="L22" s="119" t="s">
        <v>481</v>
      </c>
      <c r="M22" s="402">
        <v>622097.89</v>
      </c>
      <c r="N22" s="402">
        <v>0</v>
      </c>
      <c r="O22" s="402">
        <f>M22</f>
        <v>622097.89</v>
      </c>
      <c r="P22" s="402">
        <v>0</v>
      </c>
      <c r="Q22" s="403" t="s">
        <v>1108</v>
      </c>
      <c r="R22" s="389" t="s">
        <v>1100</v>
      </c>
    </row>
    <row r="23" spans="1:18" ht="315" x14ac:dyDescent="0.25">
      <c r="A23" s="119">
        <v>17</v>
      </c>
      <c r="B23" s="119">
        <v>4</v>
      </c>
      <c r="C23" s="119">
        <v>2</v>
      </c>
      <c r="D23" s="119">
        <v>12</v>
      </c>
      <c r="E23" s="389" t="s">
        <v>1149</v>
      </c>
      <c r="F23" s="413" t="s">
        <v>1148</v>
      </c>
      <c r="G23" s="119" t="s">
        <v>1147</v>
      </c>
      <c r="H23" s="119" t="s">
        <v>1146</v>
      </c>
      <c r="I23" s="119">
        <v>20</v>
      </c>
      <c r="J23" s="389" t="s">
        <v>1145</v>
      </c>
      <c r="K23" s="119" t="s">
        <v>38</v>
      </c>
      <c r="L23" s="119" t="s">
        <v>38</v>
      </c>
      <c r="M23" s="402">
        <v>150000</v>
      </c>
      <c r="N23" s="402">
        <v>150000</v>
      </c>
      <c r="O23" s="402">
        <v>150000</v>
      </c>
      <c r="P23" s="402">
        <v>150000</v>
      </c>
      <c r="Q23" s="119" t="s">
        <v>1144</v>
      </c>
      <c r="R23" s="389" t="s">
        <v>1100</v>
      </c>
    </row>
    <row r="24" spans="1:18" ht="336.75" customHeight="1" x14ac:dyDescent="0.25">
      <c r="A24" s="119">
        <v>18</v>
      </c>
      <c r="B24" s="119">
        <v>1</v>
      </c>
      <c r="C24" s="119">
        <v>1</v>
      </c>
      <c r="D24" s="119">
        <v>6</v>
      </c>
      <c r="E24" s="389" t="s">
        <v>1143</v>
      </c>
      <c r="F24" s="413" t="s">
        <v>1142</v>
      </c>
      <c r="G24" s="119" t="s">
        <v>1141</v>
      </c>
      <c r="H24" s="119" t="s">
        <v>1140</v>
      </c>
      <c r="I24" s="119" t="s">
        <v>1139</v>
      </c>
      <c r="J24" s="389" t="s">
        <v>1138</v>
      </c>
      <c r="K24" s="119" t="s">
        <v>43</v>
      </c>
      <c r="L24" s="119" t="s">
        <v>481</v>
      </c>
      <c r="M24" s="402">
        <v>151009.70000000001</v>
      </c>
      <c r="N24" s="402">
        <v>0</v>
      </c>
      <c r="O24" s="402">
        <v>151009.70000000001</v>
      </c>
      <c r="P24" s="402">
        <v>0</v>
      </c>
      <c r="Q24" s="119" t="s">
        <v>1119</v>
      </c>
      <c r="R24" s="389" t="s">
        <v>1100</v>
      </c>
    </row>
    <row r="25" spans="1:18" ht="320.10000000000002" customHeight="1" x14ac:dyDescent="0.25">
      <c r="A25" s="118">
        <v>19</v>
      </c>
      <c r="B25" s="118">
        <v>1</v>
      </c>
      <c r="C25" s="118">
        <v>1</v>
      </c>
      <c r="D25" s="118">
        <v>6</v>
      </c>
      <c r="E25" s="119" t="s">
        <v>1137</v>
      </c>
      <c r="F25" s="411" t="s">
        <v>2936</v>
      </c>
      <c r="G25" s="118" t="s">
        <v>1136</v>
      </c>
      <c r="H25" s="119" t="s">
        <v>1135</v>
      </c>
      <c r="I25" s="119" t="s">
        <v>2937</v>
      </c>
      <c r="J25" s="411" t="s">
        <v>1134</v>
      </c>
      <c r="K25" s="118" t="s">
        <v>53</v>
      </c>
      <c r="L25" s="118" t="s">
        <v>43</v>
      </c>
      <c r="M25" s="412">
        <v>59494</v>
      </c>
      <c r="N25" s="412">
        <v>300000</v>
      </c>
      <c r="O25" s="397">
        <v>59494</v>
      </c>
      <c r="P25" s="412">
        <v>300000</v>
      </c>
      <c r="Q25" s="119" t="s">
        <v>1101</v>
      </c>
      <c r="R25" s="389" t="s">
        <v>1100</v>
      </c>
    </row>
    <row r="26" spans="1:18" ht="207" customHeight="1" x14ac:dyDescent="0.25">
      <c r="A26" s="118">
        <v>20</v>
      </c>
      <c r="B26" s="118">
        <v>1</v>
      </c>
      <c r="C26" s="118">
        <v>4</v>
      </c>
      <c r="D26" s="118">
        <v>2</v>
      </c>
      <c r="E26" s="119" t="s">
        <v>1133</v>
      </c>
      <c r="F26" s="411" t="s">
        <v>2938</v>
      </c>
      <c r="G26" s="119" t="s">
        <v>55</v>
      </c>
      <c r="H26" s="119" t="s">
        <v>138</v>
      </c>
      <c r="I26" s="119">
        <v>1</v>
      </c>
      <c r="J26" s="411" t="s">
        <v>1132</v>
      </c>
      <c r="K26" s="118" t="s">
        <v>481</v>
      </c>
      <c r="L26" s="118" t="s">
        <v>1131</v>
      </c>
      <c r="M26" s="412">
        <v>0</v>
      </c>
      <c r="N26" s="412">
        <v>50000</v>
      </c>
      <c r="O26" s="412">
        <v>0</v>
      </c>
      <c r="P26" s="412">
        <v>50000</v>
      </c>
      <c r="Q26" s="119" t="s">
        <v>1101</v>
      </c>
      <c r="R26" s="389" t="s">
        <v>1100</v>
      </c>
    </row>
    <row r="27" spans="1:18" ht="357" customHeight="1" x14ac:dyDescent="0.25">
      <c r="A27" s="118">
        <v>21</v>
      </c>
      <c r="B27" s="118">
        <v>1</v>
      </c>
      <c r="C27" s="118">
        <v>1</v>
      </c>
      <c r="D27" s="118">
        <v>13</v>
      </c>
      <c r="E27" s="118" t="s">
        <v>1130</v>
      </c>
      <c r="F27" s="411" t="s">
        <v>1129</v>
      </c>
      <c r="G27" s="118" t="s">
        <v>1128</v>
      </c>
      <c r="H27" s="118" t="s">
        <v>1115</v>
      </c>
      <c r="I27" s="118">
        <v>16</v>
      </c>
      <c r="J27" s="411" t="s">
        <v>1127</v>
      </c>
      <c r="K27" s="118" t="s">
        <v>481</v>
      </c>
      <c r="L27" s="118" t="s">
        <v>1120</v>
      </c>
      <c r="M27" s="412">
        <v>0</v>
      </c>
      <c r="N27" s="412">
        <v>270000</v>
      </c>
      <c r="O27" s="412">
        <v>0</v>
      </c>
      <c r="P27" s="412">
        <v>270000</v>
      </c>
      <c r="Q27" s="119" t="s">
        <v>1101</v>
      </c>
      <c r="R27" s="389" t="s">
        <v>1100</v>
      </c>
    </row>
    <row r="28" spans="1:18" ht="345" customHeight="1" x14ac:dyDescent="0.25">
      <c r="A28" s="530">
        <v>22</v>
      </c>
      <c r="B28" s="118">
        <v>5</v>
      </c>
      <c r="C28" s="118" t="s">
        <v>201</v>
      </c>
      <c r="D28" s="118">
        <v>3</v>
      </c>
      <c r="E28" s="118" t="s">
        <v>1126</v>
      </c>
      <c r="F28" s="411" t="s">
        <v>1125</v>
      </c>
      <c r="G28" s="119" t="s">
        <v>1124</v>
      </c>
      <c r="H28" s="119" t="s">
        <v>1123</v>
      </c>
      <c r="I28" s="119" t="s">
        <v>1122</v>
      </c>
      <c r="J28" s="411" t="s">
        <v>1121</v>
      </c>
      <c r="K28" s="118" t="s">
        <v>481</v>
      </c>
      <c r="L28" s="118" t="s">
        <v>1120</v>
      </c>
      <c r="M28" s="397">
        <v>0</v>
      </c>
      <c r="N28" s="412">
        <v>30000</v>
      </c>
      <c r="O28" s="412">
        <v>0</v>
      </c>
      <c r="P28" s="412">
        <v>30000</v>
      </c>
      <c r="Q28" s="119" t="s">
        <v>1119</v>
      </c>
      <c r="R28" s="389" t="s">
        <v>1100</v>
      </c>
    </row>
    <row r="29" spans="1:18" ht="267.75" x14ac:dyDescent="0.25">
      <c r="A29" s="118">
        <v>23</v>
      </c>
      <c r="B29" s="118">
        <v>2</v>
      </c>
      <c r="C29" s="118" t="s">
        <v>201</v>
      </c>
      <c r="D29" s="118">
        <v>3</v>
      </c>
      <c r="E29" s="118" t="s">
        <v>1118</v>
      </c>
      <c r="F29" s="411" t="s">
        <v>1117</v>
      </c>
      <c r="G29" s="119" t="s">
        <v>1116</v>
      </c>
      <c r="H29" s="119" t="s">
        <v>1115</v>
      </c>
      <c r="I29" s="119">
        <v>10</v>
      </c>
      <c r="J29" s="411" t="s">
        <v>1114</v>
      </c>
      <c r="K29" s="118" t="s">
        <v>481</v>
      </c>
      <c r="L29" s="118" t="s">
        <v>1102</v>
      </c>
      <c r="M29" s="397">
        <v>0</v>
      </c>
      <c r="N29" s="397">
        <v>200000</v>
      </c>
      <c r="O29" s="397">
        <v>0</v>
      </c>
      <c r="P29" s="397">
        <v>200000</v>
      </c>
      <c r="Q29" s="393" t="s">
        <v>1108</v>
      </c>
      <c r="R29" s="119" t="s">
        <v>1100</v>
      </c>
    </row>
    <row r="30" spans="1:18" ht="408.75" customHeight="1" x14ac:dyDescent="0.25">
      <c r="A30" s="414">
        <v>24</v>
      </c>
      <c r="B30" s="414">
        <v>1</v>
      </c>
      <c r="C30" s="414" t="s">
        <v>1113</v>
      </c>
      <c r="D30" s="414">
        <v>3</v>
      </c>
      <c r="E30" s="416" t="s">
        <v>1112</v>
      </c>
      <c r="F30" s="417" t="s">
        <v>1111</v>
      </c>
      <c r="G30" s="416" t="s">
        <v>57</v>
      </c>
      <c r="H30" s="416" t="s">
        <v>1105</v>
      </c>
      <c r="I30" s="416" t="s">
        <v>1110</v>
      </c>
      <c r="J30" s="417" t="s">
        <v>1109</v>
      </c>
      <c r="K30" s="414" t="s">
        <v>481</v>
      </c>
      <c r="L30" s="414" t="s">
        <v>1102</v>
      </c>
      <c r="M30" s="418">
        <v>0</v>
      </c>
      <c r="N30" s="418">
        <v>50000</v>
      </c>
      <c r="O30" s="418">
        <v>0</v>
      </c>
      <c r="P30" s="418">
        <v>50000</v>
      </c>
      <c r="Q30" s="415" t="s">
        <v>1108</v>
      </c>
      <c r="R30" s="416" t="s">
        <v>1100</v>
      </c>
    </row>
    <row r="31" spans="1:18" ht="402.6" customHeight="1" x14ac:dyDescent="0.25">
      <c r="A31" s="118">
        <v>25</v>
      </c>
      <c r="B31" s="118">
        <v>1</v>
      </c>
      <c r="C31" s="118">
        <v>4</v>
      </c>
      <c r="D31" s="118">
        <v>2</v>
      </c>
      <c r="E31" s="119" t="s">
        <v>1107</v>
      </c>
      <c r="F31" s="411" t="s">
        <v>1106</v>
      </c>
      <c r="G31" s="119" t="s">
        <v>57</v>
      </c>
      <c r="H31" s="119" t="s">
        <v>1105</v>
      </c>
      <c r="I31" s="119" t="s">
        <v>1104</v>
      </c>
      <c r="J31" s="119" t="s">
        <v>1103</v>
      </c>
      <c r="K31" s="118" t="s">
        <v>481</v>
      </c>
      <c r="L31" s="118" t="s">
        <v>1102</v>
      </c>
      <c r="M31" s="397">
        <v>0</v>
      </c>
      <c r="N31" s="397">
        <v>65000</v>
      </c>
      <c r="O31" s="397">
        <v>0</v>
      </c>
      <c r="P31" s="397">
        <v>65000</v>
      </c>
      <c r="Q31" s="119" t="s">
        <v>1101</v>
      </c>
      <c r="R31" s="389" t="s">
        <v>1100</v>
      </c>
    </row>
    <row r="32" spans="1:18" x14ac:dyDescent="0.25">
      <c r="B32" s="153"/>
      <c r="C32" s="153"/>
      <c r="D32" s="153"/>
      <c r="F32" s="156"/>
      <c r="G32" s="157"/>
      <c r="H32" s="157"/>
      <c r="I32" s="157"/>
      <c r="J32" s="156"/>
      <c r="K32" s="151"/>
      <c r="Q32" s="155"/>
      <c r="R32" s="154"/>
    </row>
    <row r="33" spans="13:16" x14ac:dyDescent="0.25">
      <c r="M33" s="699"/>
      <c r="N33" s="702" t="s">
        <v>35</v>
      </c>
      <c r="O33" s="702"/>
      <c r="P33" s="702"/>
    </row>
    <row r="34" spans="13:16" x14ac:dyDescent="0.25">
      <c r="M34" s="700"/>
      <c r="N34" s="702" t="s">
        <v>36</v>
      </c>
      <c r="O34" s="702" t="s">
        <v>37</v>
      </c>
      <c r="P34" s="702"/>
    </row>
    <row r="35" spans="13:16" x14ac:dyDescent="0.25">
      <c r="M35" s="701"/>
      <c r="N35" s="702"/>
      <c r="O35" s="600">
        <v>2020</v>
      </c>
      <c r="P35" s="600">
        <v>2021</v>
      </c>
    </row>
    <row r="36" spans="13:16" x14ac:dyDescent="0.25">
      <c r="M36" s="600" t="s">
        <v>2931</v>
      </c>
      <c r="N36" s="608">
        <v>25</v>
      </c>
      <c r="O36" s="603">
        <f>O7+O8+O10+O11+O12+O13+O14+O15+O16+O17+O18+O19+O21+O22+O23+O24+O25+O26+O27+O28+O29+O30+O31</f>
        <v>3564295.43</v>
      </c>
      <c r="P36" s="31">
        <f>P7+P8+P9+P10+P11+P12+P13+P14+P15+P16+P17+P18+P19+P20+P21+P22+P23+P24+P25+P26+P27+P28+P29+P30+P31</f>
        <v>5881300</v>
      </c>
    </row>
  </sheetData>
  <mergeCells count="18">
    <mergeCell ref="M33:M35"/>
    <mergeCell ref="Q4:Q5"/>
    <mergeCell ref="N33:P33"/>
    <mergeCell ref="N34:N35"/>
    <mergeCell ref="O34:P34"/>
    <mergeCell ref="M4:N4"/>
    <mergeCell ref="D4:D5"/>
    <mergeCell ref="R4:R5"/>
    <mergeCell ref="O4:P4"/>
    <mergeCell ref="A4:A5"/>
    <mergeCell ref="B4:B5"/>
    <mergeCell ref="H4:I4"/>
    <mergeCell ref="J4:J5"/>
    <mergeCell ref="K4:L4"/>
    <mergeCell ref="C4:C5"/>
    <mergeCell ref="E4:E5"/>
    <mergeCell ref="F4:F5"/>
    <mergeCell ref="G4:G5"/>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X117"/>
  <sheetViews>
    <sheetView topLeftCell="A109" zoomScale="80" zoomScaleNormal="80" workbookViewId="0">
      <selection activeCell="M115" sqref="M115"/>
    </sheetView>
  </sheetViews>
  <sheetFormatPr defaultColWidth="8.85546875" defaultRowHeight="15" x14ac:dyDescent="0.25"/>
  <cols>
    <col min="1" max="4" width="8.85546875" style="41"/>
    <col min="5" max="5" width="23.140625" style="41" customWidth="1"/>
    <col min="6" max="6" width="56" style="41" customWidth="1"/>
    <col min="7" max="7" width="16" style="41" customWidth="1"/>
    <col min="8" max="8" width="19.5703125" style="41" customWidth="1"/>
    <col min="9" max="9" width="13.28515625" style="41" customWidth="1"/>
    <col min="10" max="10" width="24.42578125" style="41" customWidth="1"/>
    <col min="11" max="11" width="13.85546875" style="41" customWidth="1"/>
    <col min="12" max="12" width="14.28515625" style="41" customWidth="1"/>
    <col min="13" max="13" width="21" style="41" customWidth="1"/>
    <col min="14" max="14" width="13.28515625" style="41" customWidth="1"/>
    <col min="15" max="15" width="15.7109375" style="41" customWidth="1"/>
    <col min="16" max="16" width="16.5703125" style="41" customWidth="1"/>
    <col min="17" max="17" width="16.28515625" style="41" customWidth="1"/>
    <col min="18" max="18" width="15.7109375" style="41" customWidth="1"/>
    <col min="19" max="16384" width="8.85546875" style="41"/>
  </cols>
  <sheetData>
    <row r="2" spans="1:18" ht="12" customHeight="1" x14ac:dyDescent="0.25">
      <c r="A2" s="126" t="s">
        <v>1257</v>
      </c>
      <c r="B2" s="49"/>
      <c r="C2" s="49"/>
      <c r="D2" s="49"/>
      <c r="E2" s="49"/>
      <c r="F2" s="49"/>
      <c r="G2" s="49"/>
    </row>
    <row r="3" spans="1:18" x14ac:dyDescent="0.25">
      <c r="A3" s="49"/>
      <c r="B3" s="49"/>
      <c r="C3" s="49"/>
      <c r="D3" s="49"/>
      <c r="E3" s="49"/>
      <c r="F3" s="49"/>
      <c r="G3" s="49"/>
    </row>
    <row r="4" spans="1:18" ht="61.5" customHeight="1" x14ac:dyDescent="0.25">
      <c r="A4" s="899" t="s">
        <v>0</v>
      </c>
      <c r="B4" s="901" t="s">
        <v>1</v>
      </c>
      <c r="C4" s="901" t="s">
        <v>2</v>
      </c>
      <c r="D4" s="901" t="s">
        <v>3</v>
      </c>
      <c r="E4" s="127" t="s">
        <v>4</v>
      </c>
      <c r="F4" s="901" t="s">
        <v>5</v>
      </c>
      <c r="G4" s="901" t="s">
        <v>6</v>
      </c>
      <c r="H4" s="895" t="s">
        <v>7</v>
      </c>
      <c r="I4" s="896"/>
      <c r="J4" s="127" t="s">
        <v>8</v>
      </c>
      <c r="K4" s="895" t="s">
        <v>9</v>
      </c>
      <c r="L4" s="896"/>
      <c r="M4" s="897" t="s">
        <v>10</v>
      </c>
      <c r="N4" s="898"/>
      <c r="O4" s="897" t="s">
        <v>11</v>
      </c>
      <c r="P4" s="898"/>
      <c r="Q4" s="127" t="s">
        <v>12</v>
      </c>
      <c r="R4" s="128" t="s">
        <v>13</v>
      </c>
    </row>
    <row r="5" spans="1:18" x14ac:dyDescent="0.25">
      <c r="A5" s="900"/>
      <c r="B5" s="902"/>
      <c r="C5" s="902"/>
      <c r="D5" s="902"/>
      <c r="E5" s="129"/>
      <c r="F5" s="902"/>
      <c r="G5" s="902"/>
      <c r="H5" s="129" t="s">
        <v>14</v>
      </c>
      <c r="I5" s="129" t="s">
        <v>15</v>
      </c>
      <c r="J5" s="129"/>
      <c r="K5" s="130">
        <v>2020</v>
      </c>
      <c r="L5" s="130">
        <v>2021</v>
      </c>
      <c r="M5" s="131">
        <v>2020</v>
      </c>
      <c r="N5" s="131">
        <v>2021</v>
      </c>
      <c r="O5" s="131">
        <v>2020</v>
      </c>
      <c r="P5" s="131">
        <v>2021</v>
      </c>
      <c r="Q5" s="129"/>
      <c r="R5" s="132"/>
    </row>
    <row r="6" spans="1:18" x14ac:dyDescent="0.25">
      <c r="A6" s="133" t="s">
        <v>16</v>
      </c>
      <c r="B6" s="129" t="s">
        <v>17</v>
      </c>
      <c r="C6" s="129" t="s">
        <v>18</v>
      </c>
      <c r="D6" s="129" t="s">
        <v>19</v>
      </c>
      <c r="E6" s="133" t="s">
        <v>20</v>
      </c>
      <c r="F6" s="133" t="s">
        <v>21</v>
      </c>
      <c r="G6" s="133" t="s">
        <v>22</v>
      </c>
      <c r="H6" s="129" t="s">
        <v>23</v>
      </c>
      <c r="I6" s="129" t="s">
        <v>24</v>
      </c>
      <c r="J6" s="133" t="s">
        <v>25</v>
      </c>
      <c r="K6" s="130" t="s">
        <v>26</v>
      </c>
      <c r="L6" s="130" t="s">
        <v>27</v>
      </c>
      <c r="M6" s="134" t="s">
        <v>28</v>
      </c>
      <c r="N6" s="134" t="s">
        <v>29</v>
      </c>
      <c r="O6" s="134" t="s">
        <v>30</v>
      </c>
      <c r="P6" s="134" t="s">
        <v>31</v>
      </c>
      <c r="Q6" s="133" t="s">
        <v>32</v>
      </c>
      <c r="R6" s="129" t="s">
        <v>33</v>
      </c>
    </row>
    <row r="7" spans="1:18" ht="117" customHeight="1" x14ac:dyDescent="0.25">
      <c r="A7" s="850">
        <v>1</v>
      </c>
      <c r="B7" s="850">
        <v>3.6</v>
      </c>
      <c r="C7" s="849" t="s">
        <v>706</v>
      </c>
      <c r="D7" s="850">
        <v>13</v>
      </c>
      <c r="E7" s="850" t="s">
        <v>908</v>
      </c>
      <c r="F7" s="850" t="s">
        <v>909</v>
      </c>
      <c r="G7" s="850" t="s">
        <v>910</v>
      </c>
      <c r="H7" s="859" t="s">
        <v>911</v>
      </c>
      <c r="I7" s="859">
        <v>1</v>
      </c>
      <c r="J7" s="850" t="s">
        <v>912</v>
      </c>
      <c r="K7" s="850" t="s">
        <v>45</v>
      </c>
      <c r="L7" s="850"/>
      <c r="M7" s="870">
        <v>30000</v>
      </c>
      <c r="N7" s="870"/>
      <c r="O7" s="870">
        <v>30000</v>
      </c>
      <c r="P7" s="870"/>
      <c r="Q7" s="850" t="s">
        <v>913</v>
      </c>
      <c r="R7" s="850" t="s">
        <v>914</v>
      </c>
    </row>
    <row r="8" spans="1:18" ht="65.25" customHeight="1" x14ac:dyDescent="0.25">
      <c r="A8" s="850"/>
      <c r="B8" s="850"/>
      <c r="C8" s="849"/>
      <c r="D8" s="850"/>
      <c r="E8" s="850"/>
      <c r="F8" s="850"/>
      <c r="G8" s="850"/>
      <c r="H8" s="860"/>
      <c r="I8" s="860"/>
      <c r="J8" s="850"/>
      <c r="K8" s="850"/>
      <c r="L8" s="850"/>
      <c r="M8" s="870"/>
      <c r="N8" s="870"/>
      <c r="O8" s="870"/>
      <c r="P8" s="870"/>
      <c r="Q8" s="850"/>
      <c r="R8" s="850"/>
    </row>
    <row r="9" spans="1:18" s="38" customFormat="1" ht="26.25" customHeight="1" x14ac:dyDescent="0.25">
      <c r="A9" s="871">
        <v>2</v>
      </c>
      <c r="B9" s="871">
        <v>1</v>
      </c>
      <c r="C9" s="871">
        <v>1</v>
      </c>
      <c r="D9" s="859">
        <v>6</v>
      </c>
      <c r="E9" s="859" t="s">
        <v>915</v>
      </c>
      <c r="F9" s="859" t="s">
        <v>916</v>
      </c>
      <c r="G9" s="441"/>
      <c r="H9" s="441"/>
      <c r="I9" s="444"/>
      <c r="J9" s="859" t="s">
        <v>917</v>
      </c>
      <c r="K9" s="859"/>
      <c r="L9" s="859" t="s">
        <v>34</v>
      </c>
      <c r="M9" s="868">
        <v>27434.400000000001</v>
      </c>
      <c r="N9" s="868">
        <v>140000</v>
      </c>
      <c r="O9" s="868">
        <v>27434.400000000001</v>
      </c>
      <c r="P9" s="868">
        <v>140000</v>
      </c>
      <c r="Q9" s="859" t="s">
        <v>918</v>
      </c>
      <c r="R9" s="892" t="s">
        <v>919</v>
      </c>
    </row>
    <row r="10" spans="1:18" s="38" customFormat="1" ht="26.25" customHeight="1" x14ac:dyDescent="0.25">
      <c r="A10" s="857"/>
      <c r="B10" s="857"/>
      <c r="C10" s="857"/>
      <c r="D10" s="860"/>
      <c r="E10" s="860"/>
      <c r="F10" s="860"/>
      <c r="G10" s="859" t="s">
        <v>920</v>
      </c>
      <c r="H10" s="441" t="s">
        <v>921</v>
      </c>
      <c r="I10" s="444">
        <v>3</v>
      </c>
      <c r="J10" s="860"/>
      <c r="K10" s="860"/>
      <c r="L10" s="860"/>
      <c r="M10" s="873"/>
      <c r="N10" s="873"/>
      <c r="O10" s="873"/>
      <c r="P10" s="873"/>
      <c r="Q10" s="860"/>
      <c r="R10" s="893"/>
    </row>
    <row r="11" spans="1:18" s="38" customFormat="1" ht="24.75" customHeight="1" x14ac:dyDescent="0.25">
      <c r="A11" s="857"/>
      <c r="B11" s="857"/>
      <c r="C11" s="857"/>
      <c r="D11" s="860"/>
      <c r="E11" s="860"/>
      <c r="F11" s="860"/>
      <c r="G11" s="861"/>
      <c r="H11" s="441" t="s">
        <v>922</v>
      </c>
      <c r="I11" s="444">
        <v>3000</v>
      </c>
      <c r="J11" s="860"/>
      <c r="K11" s="860"/>
      <c r="L11" s="860"/>
      <c r="M11" s="873"/>
      <c r="N11" s="873"/>
      <c r="O11" s="873"/>
      <c r="P11" s="873"/>
      <c r="Q11" s="860"/>
      <c r="R11" s="893"/>
    </row>
    <row r="12" spans="1:18" s="38" customFormat="1" ht="24" customHeight="1" x14ac:dyDescent="0.25">
      <c r="A12" s="857"/>
      <c r="B12" s="857"/>
      <c r="C12" s="857"/>
      <c r="D12" s="860"/>
      <c r="E12" s="860"/>
      <c r="F12" s="860"/>
      <c r="G12" s="859" t="s">
        <v>203</v>
      </c>
      <c r="H12" s="441" t="s">
        <v>195</v>
      </c>
      <c r="I12" s="444">
        <v>3</v>
      </c>
      <c r="J12" s="860"/>
      <c r="K12" s="860"/>
      <c r="L12" s="860"/>
      <c r="M12" s="873"/>
      <c r="N12" s="873"/>
      <c r="O12" s="873"/>
      <c r="P12" s="873"/>
      <c r="Q12" s="860"/>
      <c r="R12" s="893"/>
    </row>
    <row r="13" spans="1:18" s="38" customFormat="1" ht="39.75" customHeight="1" x14ac:dyDescent="0.25">
      <c r="A13" s="858"/>
      <c r="B13" s="858"/>
      <c r="C13" s="858"/>
      <c r="D13" s="861"/>
      <c r="E13" s="861"/>
      <c r="F13" s="861"/>
      <c r="G13" s="861"/>
      <c r="H13" s="441" t="s">
        <v>693</v>
      </c>
      <c r="I13" s="444">
        <v>90</v>
      </c>
      <c r="J13" s="861"/>
      <c r="K13" s="861"/>
      <c r="L13" s="861"/>
      <c r="M13" s="869"/>
      <c r="N13" s="869"/>
      <c r="O13" s="869"/>
      <c r="P13" s="869"/>
      <c r="Q13" s="861"/>
      <c r="R13" s="894"/>
    </row>
    <row r="14" spans="1:18" ht="86.25" customHeight="1" x14ac:dyDescent="0.25">
      <c r="A14" s="849">
        <v>3</v>
      </c>
      <c r="B14" s="849">
        <v>6</v>
      </c>
      <c r="C14" s="849">
        <v>2</v>
      </c>
      <c r="D14" s="850">
        <v>12</v>
      </c>
      <c r="E14" s="850" t="s">
        <v>923</v>
      </c>
      <c r="F14" s="850" t="s">
        <v>929</v>
      </c>
      <c r="G14" s="441" t="s">
        <v>930</v>
      </c>
      <c r="H14" s="441" t="s">
        <v>693</v>
      </c>
      <c r="I14" s="444">
        <v>250</v>
      </c>
      <c r="J14" s="850" t="s">
        <v>924</v>
      </c>
      <c r="K14" s="850" t="s">
        <v>45</v>
      </c>
      <c r="L14" s="850" t="s">
        <v>45</v>
      </c>
      <c r="M14" s="877">
        <v>39000</v>
      </c>
      <c r="N14" s="870">
        <v>220000</v>
      </c>
      <c r="O14" s="877">
        <v>39000</v>
      </c>
      <c r="P14" s="877">
        <v>220000</v>
      </c>
      <c r="Q14" s="850" t="s">
        <v>918</v>
      </c>
      <c r="R14" s="850" t="s">
        <v>919</v>
      </c>
    </row>
    <row r="15" spans="1:18" ht="86.25" customHeight="1" x14ac:dyDescent="0.25">
      <c r="A15" s="849"/>
      <c r="B15" s="849"/>
      <c r="C15" s="849"/>
      <c r="D15" s="850"/>
      <c r="E15" s="850"/>
      <c r="F15" s="850"/>
      <c r="G15" s="441" t="s">
        <v>931</v>
      </c>
      <c r="H15" s="441" t="s">
        <v>693</v>
      </c>
      <c r="I15" s="444">
        <v>200</v>
      </c>
      <c r="J15" s="850"/>
      <c r="K15" s="850"/>
      <c r="L15" s="850"/>
      <c r="M15" s="877"/>
      <c r="N15" s="870"/>
      <c r="O15" s="877"/>
      <c r="P15" s="877"/>
      <c r="Q15" s="850"/>
      <c r="R15" s="850"/>
    </row>
    <row r="16" spans="1:18" ht="99.75" customHeight="1" x14ac:dyDescent="0.25">
      <c r="A16" s="849"/>
      <c r="B16" s="849"/>
      <c r="C16" s="849"/>
      <c r="D16" s="850"/>
      <c r="E16" s="850"/>
      <c r="F16" s="849"/>
      <c r="G16" s="441" t="s">
        <v>925</v>
      </c>
      <c r="H16" s="441" t="s">
        <v>932</v>
      </c>
      <c r="I16" s="444">
        <v>2</v>
      </c>
      <c r="J16" s="849"/>
      <c r="K16" s="850"/>
      <c r="L16" s="850"/>
      <c r="M16" s="877"/>
      <c r="N16" s="870"/>
      <c r="O16" s="877"/>
      <c r="P16" s="877"/>
      <c r="Q16" s="850"/>
      <c r="R16" s="850"/>
    </row>
    <row r="17" spans="1:19" ht="150.75" customHeight="1" x14ac:dyDescent="0.25">
      <c r="A17" s="849"/>
      <c r="B17" s="849"/>
      <c r="C17" s="849"/>
      <c r="D17" s="850"/>
      <c r="E17" s="850"/>
      <c r="F17" s="849"/>
      <c r="G17" s="441" t="s">
        <v>927</v>
      </c>
      <c r="H17" s="467" t="s">
        <v>928</v>
      </c>
      <c r="I17" s="467" t="s">
        <v>41</v>
      </c>
      <c r="J17" s="849"/>
      <c r="K17" s="850"/>
      <c r="L17" s="850"/>
      <c r="M17" s="877"/>
      <c r="N17" s="870"/>
      <c r="O17" s="877"/>
      <c r="P17" s="877"/>
      <c r="Q17" s="850"/>
      <c r="R17" s="850"/>
      <c r="S17" s="2"/>
    </row>
    <row r="18" spans="1:19" ht="108" customHeight="1" x14ac:dyDescent="0.25">
      <c r="A18" s="849">
        <v>4</v>
      </c>
      <c r="B18" s="850" t="s">
        <v>933</v>
      </c>
      <c r="C18" s="849">
        <v>2</v>
      </c>
      <c r="D18" s="849">
        <v>12</v>
      </c>
      <c r="E18" s="850" t="s">
        <v>934</v>
      </c>
      <c r="F18" s="850" t="s">
        <v>935</v>
      </c>
      <c r="G18" s="441" t="s">
        <v>936</v>
      </c>
      <c r="H18" s="441" t="s">
        <v>937</v>
      </c>
      <c r="I18" s="441" t="s">
        <v>940</v>
      </c>
      <c r="J18" s="850" t="s">
        <v>938</v>
      </c>
      <c r="K18" s="849" t="s">
        <v>38</v>
      </c>
      <c r="L18" s="849" t="s">
        <v>89</v>
      </c>
      <c r="M18" s="877">
        <v>25550</v>
      </c>
      <c r="N18" s="877">
        <v>100000</v>
      </c>
      <c r="O18" s="877">
        <v>25550</v>
      </c>
      <c r="P18" s="877">
        <v>100000</v>
      </c>
      <c r="Q18" s="850" t="s">
        <v>918</v>
      </c>
      <c r="R18" s="850" t="s">
        <v>919</v>
      </c>
    </row>
    <row r="19" spans="1:19" ht="81.75" customHeight="1" x14ac:dyDescent="0.25">
      <c r="A19" s="849"/>
      <c r="B19" s="850"/>
      <c r="C19" s="849"/>
      <c r="D19" s="849"/>
      <c r="E19" s="850"/>
      <c r="F19" s="850"/>
      <c r="G19" s="441" t="s">
        <v>939</v>
      </c>
      <c r="H19" s="441" t="s">
        <v>693</v>
      </c>
      <c r="I19" s="441" t="s">
        <v>941</v>
      </c>
      <c r="J19" s="850"/>
      <c r="K19" s="849"/>
      <c r="L19" s="849"/>
      <c r="M19" s="877"/>
      <c r="N19" s="877"/>
      <c r="O19" s="877"/>
      <c r="P19" s="877"/>
      <c r="Q19" s="850"/>
      <c r="R19" s="850"/>
    </row>
    <row r="20" spans="1:19" ht="178.5" customHeight="1" x14ac:dyDescent="0.25">
      <c r="A20" s="849">
        <v>5</v>
      </c>
      <c r="B20" s="849">
        <v>1</v>
      </c>
      <c r="C20" s="849">
        <v>1</v>
      </c>
      <c r="D20" s="850">
        <v>6</v>
      </c>
      <c r="E20" s="850" t="s">
        <v>942</v>
      </c>
      <c r="F20" s="850" t="s">
        <v>943</v>
      </c>
      <c r="G20" s="850" t="s">
        <v>944</v>
      </c>
      <c r="H20" s="441">
        <v>2</v>
      </c>
      <c r="I20" s="441" t="s">
        <v>945</v>
      </c>
      <c r="J20" s="850" t="s">
        <v>946</v>
      </c>
      <c r="K20" s="850"/>
      <c r="L20" s="850" t="s">
        <v>38</v>
      </c>
      <c r="M20" s="870">
        <v>0</v>
      </c>
      <c r="N20" s="870">
        <v>50000</v>
      </c>
      <c r="O20" s="870">
        <v>0</v>
      </c>
      <c r="P20" s="870">
        <v>50000</v>
      </c>
      <c r="Q20" s="850" t="s">
        <v>947</v>
      </c>
      <c r="R20" s="891" t="s">
        <v>948</v>
      </c>
    </row>
    <row r="21" spans="1:19" ht="139.5" customHeight="1" x14ac:dyDescent="0.25">
      <c r="A21" s="849"/>
      <c r="B21" s="849"/>
      <c r="C21" s="849"/>
      <c r="D21" s="850"/>
      <c r="E21" s="850"/>
      <c r="F21" s="850"/>
      <c r="G21" s="850"/>
      <c r="H21" s="850">
        <v>50</v>
      </c>
      <c r="I21" s="850" t="s">
        <v>693</v>
      </c>
      <c r="J21" s="850"/>
      <c r="K21" s="850"/>
      <c r="L21" s="850"/>
      <c r="M21" s="870"/>
      <c r="N21" s="870"/>
      <c r="O21" s="870"/>
      <c r="P21" s="870"/>
      <c r="Q21" s="850"/>
      <c r="R21" s="891"/>
    </row>
    <row r="22" spans="1:19" ht="90.75" customHeight="1" x14ac:dyDescent="0.25">
      <c r="A22" s="849"/>
      <c r="B22" s="849"/>
      <c r="C22" s="849"/>
      <c r="D22" s="850"/>
      <c r="E22" s="850"/>
      <c r="F22" s="850"/>
      <c r="G22" s="850"/>
      <c r="H22" s="850"/>
      <c r="I22" s="850"/>
      <c r="J22" s="850"/>
      <c r="K22" s="850"/>
      <c r="L22" s="850"/>
      <c r="M22" s="870"/>
      <c r="N22" s="870"/>
      <c r="O22" s="870"/>
      <c r="P22" s="870"/>
      <c r="Q22" s="850"/>
      <c r="R22" s="891"/>
    </row>
    <row r="23" spans="1:19" ht="87.75" customHeight="1" x14ac:dyDescent="0.25">
      <c r="A23" s="849">
        <v>6</v>
      </c>
      <c r="B23" s="849">
        <v>6</v>
      </c>
      <c r="C23" s="849">
        <v>1</v>
      </c>
      <c r="D23" s="850">
        <v>6</v>
      </c>
      <c r="E23" s="850" t="s">
        <v>949</v>
      </c>
      <c r="F23" s="850" t="s">
        <v>950</v>
      </c>
      <c r="G23" s="441" t="s">
        <v>951</v>
      </c>
      <c r="H23" s="441" t="s">
        <v>952</v>
      </c>
      <c r="I23" s="444">
        <v>1</v>
      </c>
      <c r="J23" s="850" t="s">
        <v>953</v>
      </c>
      <c r="K23" s="850" t="s">
        <v>45</v>
      </c>
      <c r="L23" s="850" t="s">
        <v>34</v>
      </c>
      <c r="M23" s="870">
        <v>105000</v>
      </c>
      <c r="N23" s="870">
        <v>270000</v>
      </c>
      <c r="O23" s="870">
        <v>105000</v>
      </c>
      <c r="P23" s="870">
        <v>270000</v>
      </c>
      <c r="Q23" s="850" t="s">
        <v>954</v>
      </c>
      <c r="R23" s="891" t="s">
        <v>955</v>
      </c>
    </row>
    <row r="24" spans="1:19" ht="41.25" customHeight="1" x14ac:dyDescent="0.25">
      <c r="A24" s="849"/>
      <c r="B24" s="849"/>
      <c r="C24" s="849"/>
      <c r="D24" s="850"/>
      <c r="E24" s="850"/>
      <c r="F24" s="850"/>
      <c r="G24" s="850" t="s">
        <v>44</v>
      </c>
      <c r="H24" s="441" t="s">
        <v>204</v>
      </c>
      <c r="I24" s="444">
        <v>1</v>
      </c>
      <c r="J24" s="850"/>
      <c r="K24" s="850"/>
      <c r="L24" s="850"/>
      <c r="M24" s="870"/>
      <c r="N24" s="870"/>
      <c r="O24" s="870"/>
      <c r="P24" s="870"/>
      <c r="Q24" s="850"/>
      <c r="R24" s="891"/>
    </row>
    <row r="25" spans="1:19" ht="43.5" customHeight="1" x14ac:dyDescent="0.25">
      <c r="A25" s="849"/>
      <c r="B25" s="849"/>
      <c r="C25" s="849"/>
      <c r="D25" s="850"/>
      <c r="E25" s="850"/>
      <c r="F25" s="850"/>
      <c r="G25" s="850"/>
      <c r="H25" s="441" t="s">
        <v>693</v>
      </c>
      <c r="I25" s="444">
        <v>40</v>
      </c>
      <c r="J25" s="850"/>
      <c r="K25" s="850"/>
      <c r="L25" s="850"/>
      <c r="M25" s="870"/>
      <c r="N25" s="870"/>
      <c r="O25" s="870"/>
      <c r="P25" s="870"/>
      <c r="Q25" s="850"/>
      <c r="R25" s="891"/>
    </row>
    <row r="26" spans="1:19" ht="69.75" customHeight="1" x14ac:dyDescent="0.25">
      <c r="A26" s="849"/>
      <c r="B26" s="849"/>
      <c r="C26" s="849"/>
      <c r="D26" s="850"/>
      <c r="E26" s="850"/>
      <c r="F26" s="850"/>
      <c r="G26" s="850" t="s">
        <v>607</v>
      </c>
      <c r="H26" s="441" t="s">
        <v>51</v>
      </c>
      <c r="I26" s="444">
        <v>1</v>
      </c>
      <c r="J26" s="850"/>
      <c r="K26" s="850"/>
      <c r="L26" s="850"/>
      <c r="M26" s="870"/>
      <c r="N26" s="870"/>
      <c r="O26" s="870"/>
      <c r="P26" s="870"/>
      <c r="Q26" s="850"/>
      <c r="R26" s="891"/>
    </row>
    <row r="27" spans="1:19" x14ac:dyDescent="0.25">
      <c r="A27" s="849"/>
      <c r="B27" s="849"/>
      <c r="C27" s="849"/>
      <c r="D27" s="850"/>
      <c r="E27" s="850"/>
      <c r="F27" s="850"/>
      <c r="G27" s="850"/>
      <c r="H27" s="441" t="s">
        <v>693</v>
      </c>
      <c r="I27" s="444">
        <v>80</v>
      </c>
      <c r="J27" s="850"/>
      <c r="K27" s="850"/>
      <c r="L27" s="850"/>
      <c r="M27" s="870"/>
      <c r="N27" s="870"/>
      <c r="O27" s="870"/>
      <c r="P27" s="870"/>
      <c r="Q27" s="850"/>
      <c r="R27" s="891"/>
    </row>
    <row r="28" spans="1:19" ht="35.25" customHeight="1" x14ac:dyDescent="0.25">
      <c r="A28" s="849"/>
      <c r="B28" s="849"/>
      <c r="C28" s="849"/>
      <c r="D28" s="850"/>
      <c r="E28" s="850"/>
      <c r="F28" s="850"/>
      <c r="G28" s="850" t="s">
        <v>956</v>
      </c>
      <c r="H28" s="441" t="s">
        <v>195</v>
      </c>
      <c r="I28" s="444">
        <v>3</v>
      </c>
      <c r="J28" s="850"/>
      <c r="K28" s="850"/>
      <c r="L28" s="850"/>
      <c r="M28" s="870"/>
      <c r="N28" s="870"/>
      <c r="O28" s="870"/>
      <c r="P28" s="870"/>
      <c r="Q28" s="850"/>
      <c r="R28" s="891"/>
    </row>
    <row r="29" spans="1:19" ht="30" x14ac:dyDescent="0.25">
      <c r="A29" s="849"/>
      <c r="B29" s="849"/>
      <c r="C29" s="849"/>
      <c r="D29" s="850"/>
      <c r="E29" s="850"/>
      <c r="F29" s="850"/>
      <c r="G29" s="850"/>
      <c r="H29" s="441" t="s">
        <v>957</v>
      </c>
      <c r="I29" s="444">
        <v>100</v>
      </c>
      <c r="J29" s="850"/>
      <c r="K29" s="850"/>
      <c r="L29" s="850"/>
      <c r="M29" s="870"/>
      <c r="N29" s="870"/>
      <c r="O29" s="870"/>
      <c r="P29" s="870"/>
      <c r="Q29" s="850"/>
      <c r="R29" s="891"/>
    </row>
    <row r="30" spans="1:19" ht="115.5" customHeight="1" x14ac:dyDescent="0.25">
      <c r="A30" s="849">
        <v>7</v>
      </c>
      <c r="B30" s="849">
        <v>1</v>
      </c>
      <c r="C30" s="849">
        <v>1</v>
      </c>
      <c r="D30" s="850">
        <v>6</v>
      </c>
      <c r="E30" s="850" t="s">
        <v>958</v>
      </c>
      <c r="F30" s="850" t="s">
        <v>959</v>
      </c>
      <c r="G30" s="850" t="s">
        <v>960</v>
      </c>
      <c r="H30" s="441" t="s">
        <v>51</v>
      </c>
      <c r="I30" s="441">
        <v>1</v>
      </c>
      <c r="J30" s="850" t="s">
        <v>961</v>
      </c>
      <c r="K30" s="850" t="s">
        <v>38</v>
      </c>
      <c r="L30" s="850"/>
      <c r="M30" s="870">
        <v>107821.82</v>
      </c>
      <c r="N30" s="870"/>
      <c r="O30" s="870">
        <v>107821.82</v>
      </c>
      <c r="P30" s="870"/>
      <c r="Q30" s="850" t="s">
        <v>954</v>
      </c>
      <c r="R30" s="891" t="s">
        <v>955</v>
      </c>
    </row>
    <row r="31" spans="1:19" ht="232.5" customHeight="1" x14ac:dyDescent="0.25">
      <c r="A31" s="849"/>
      <c r="B31" s="849"/>
      <c r="C31" s="849"/>
      <c r="D31" s="850"/>
      <c r="E31" s="850"/>
      <c r="F31" s="850"/>
      <c r="G31" s="850"/>
      <c r="H31" s="441" t="s">
        <v>693</v>
      </c>
      <c r="I31" s="441">
        <v>250</v>
      </c>
      <c r="J31" s="850"/>
      <c r="K31" s="850"/>
      <c r="L31" s="850"/>
      <c r="M31" s="870"/>
      <c r="N31" s="870"/>
      <c r="O31" s="870"/>
      <c r="P31" s="870"/>
      <c r="Q31" s="850"/>
      <c r="R31" s="891"/>
    </row>
    <row r="32" spans="1:19" ht="232.5" customHeight="1" x14ac:dyDescent="0.25">
      <c r="A32" s="871">
        <v>8</v>
      </c>
      <c r="B32" s="871">
        <v>6</v>
      </c>
      <c r="C32" s="859">
        <v>1</v>
      </c>
      <c r="D32" s="871">
        <v>6</v>
      </c>
      <c r="E32" s="859" t="s">
        <v>962</v>
      </c>
      <c r="F32" s="859" t="s">
        <v>963</v>
      </c>
      <c r="G32" s="859" t="s">
        <v>2939</v>
      </c>
      <c r="H32" s="441" t="s">
        <v>967</v>
      </c>
      <c r="I32" s="441">
        <v>1</v>
      </c>
      <c r="J32" s="859" t="s">
        <v>964</v>
      </c>
      <c r="K32" s="859" t="s">
        <v>38</v>
      </c>
      <c r="L32" s="862" t="s">
        <v>965</v>
      </c>
      <c r="M32" s="868">
        <v>360000</v>
      </c>
      <c r="N32" s="855">
        <v>300000</v>
      </c>
      <c r="O32" s="855">
        <v>360000</v>
      </c>
      <c r="P32" s="855">
        <v>300000</v>
      </c>
      <c r="Q32" s="859" t="s">
        <v>954</v>
      </c>
      <c r="R32" s="888" t="s">
        <v>955</v>
      </c>
    </row>
    <row r="33" spans="1:24" ht="18" customHeight="1" x14ac:dyDescent="0.25">
      <c r="A33" s="857"/>
      <c r="B33" s="857"/>
      <c r="C33" s="860"/>
      <c r="D33" s="857"/>
      <c r="E33" s="860"/>
      <c r="F33" s="860"/>
      <c r="G33" s="860"/>
      <c r="H33" s="441" t="s">
        <v>48</v>
      </c>
      <c r="I33" s="441">
        <v>5</v>
      </c>
      <c r="J33" s="860"/>
      <c r="K33" s="860"/>
      <c r="L33" s="863"/>
      <c r="M33" s="873"/>
      <c r="N33" s="856"/>
      <c r="O33" s="856"/>
      <c r="P33" s="856"/>
      <c r="Q33" s="860"/>
      <c r="R33" s="889"/>
    </row>
    <row r="34" spans="1:24" ht="92.25" customHeight="1" x14ac:dyDescent="0.25">
      <c r="A34" s="857"/>
      <c r="B34" s="857"/>
      <c r="C34" s="860"/>
      <c r="D34" s="857"/>
      <c r="E34" s="860"/>
      <c r="F34" s="860"/>
      <c r="G34" s="860"/>
      <c r="H34" s="441" t="s">
        <v>693</v>
      </c>
      <c r="I34" s="441">
        <v>160</v>
      </c>
      <c r="J34" s="860"/>
      <c r="K34" s="860"/>
      <c r="L34" s="863"/>
      <c r="M34" s="873"/>
      <c r="N34" s="856"/>
      <c r="O34" s="856"/>
      <c r="P34" s="856"/>
      <c r="Q34" s="860"/>
      <c r="R34" s="889"/>
      <c r="S34" s="853"/>
      <c r="T34" s="854"/>
      <c r="U34" s="854"/>
      <c r="V34" s="854"/>
    </row>
    <row r="35" spans="1:24" ht="110.45" customHeight="1" x14ac:dyDescent="0.25">
      <c r="A35" s="858"/>
      <c r="B35" s="858"/>
      <c r="C35" s="861"/>
      <c r="D35" s="858"/>
      <c r="E35" s="861"/>
      <c r="F35" s="861"/>
      <c r="G35" s="861"/>
      <c r="H35" s="468" t="s">
        <v>966</v>
      </c>
      <c r="I35" s="467">
        <v>1</v>
      </c>
      <c r="J35" s="861"/>
      <c r="K35" s="861"/>
      <c r="L35" s="864"/>
      <c r="M35" s="869"/>
      <c r="N35" s="881"/>
      <c r="O35" s="881"/>
      <c r="P35" s="881"/>
      <c r="Q35" s="861"/>
      <c r="R35" s="890"/>
      <c r="S35" s="853"/>
      <c r="T35" s="854"/>
      <c r="U35" s="854"/>
      <c r="V35" s="854"/>
    </row>
    <row r="36" spans="1:24" ht="140.25" customHeight="1" x14ac:dyDescent="0.25">
      <c r="A36" s="849">
        <v>9</v>
      </c>
      <c r="B36" s="849">
        <v>1</v>
      </c>
      <c r="C36" s="850">
        <v>1</v>
      </c>
      <c r="D36" s="849">
        <v>6</v>
      </c>
      <c r="E36" s="850" t="s">
        <v>968</v>
      </c>
      <c r="F36" s="850" t="s">
        <v>969</v>
      </c>
      <c r="G36" s="850" t="s">
        <v>970</v>
      </c>
      <c r="H36" s="441" t="s">
        <v>197</v>
      </c>
      <c r="I36" s="441">
        <v>1</v>
      </c>
      <c r="J36" s="850" t="s">
        <v>971</v>
      </c>
      <c r="K36" s="850"/>
      <c r="L36" s="872" t="s">
        <v>38</v>
      </c>
      <c r="M36" s="872"/>
      <c r="N36" s="877">
        <v>150000</v>
      </c>
      <c r="O36" s="877"/>
      <c r="P36" s="877">
        <v>150000</v>
      </c>
      <c r="Q36" s="850" t="s">
        <v>954</v>
      </c>
      <c r="R36" s="887" t="s">
        <v>955</v>
      </c>
    </row>
    <row r="37" spans="1:24" ht="114.75" customHeight="1" x14ac:dyDescent="0.25">
      <c r="A37" s="849"/>
      <c r="B37" s="849"/>
      <c r="C37" s="850"/>
      <c r="D37" s="849"/>
      <c r="E37" s="850"/>
      <c r="F37" s="850"/>
      <c r="G37" s="850"/>
      <c r="H37" s="441" t="s">
        <v>693</v>
      </c>
      <c r="I37" s="441">
        <v>100</v>
      </c>
      <c r="J37" s="850"/>
      <c r="K37" s="850"/>
      <c r="L37" s="872"/>
      <c r="M37" s="872"/>
      <c r="N37" s="877"/>
      <c r="O37" s="877"/>
      <c r="P37" s="877"/>
      <c r="Q37" s="850"/>
      <c r="R37" s="887"/>
    </row>
    <row r="38" spans="1:24" ht="150.75" customHeight="1" x14ac:dyDescent="0.25">
      <c r="A38" s="849"/>
      <c r="B38" s="849"/>
      <c r="C38" s="850"/>
      <c r="D38" s="849"/>
      <c r="E38" s="850"/>
      <c r="F38" s="850"/>
      <c r="G38" s="850"/>
      <c r="H38" s="469" t="s">
        <v>972</v>
      </c>
      <c r="I38" s="470" t="s">
        <v>41</v>
      </c>
      <c r="J38" s="850"/>
      <c r="K38" s="850"/>
      <c r="L38" s="872"/>
      <c r="M38" s="872"/>
      <c r="N38" s="877"/>
      <c r="O38" s="877"/>
      <c r="P38" s="877"/>
      <c r="Q38" s="850"/>
      <c r="R38" s="887"/>
    </row>
    <row r="39" spans="1:24" ht="39.75" customHeight="1" x14ac:dyDescent="0.25">
      <c r="A39" s="850">
        <v>10</v>
      </c>
      <c r="B39" s="850">
        <v>6</v>
      </c>
      <c r="C39" s="850">
        <v>1</v>
      </c>
      <c r="D39" s="850">
        <v>6</v>
      </c>
      <c r="E39" s="850" t="s">
        <v>973</v>
      </c>
      <c r="F39" s="850" t="s">
        <v>974</v>
      </c>
      <c r="G39" s="850" t="s">
        <v>196</v>
      </c>
      <c r="H39" s="441" t="s">
        <v>693</v>
      </c>
      <c r="I39" s="441">
        <v>300</v>
      </c>
      <c r="J39" s="850" t="s">
        <v>975</v>
      </c>
      <c r="K39" s="850" t="s">
        <v>38</v>
      </c>
      <c r="L39" s="849"/>
      <c r="M39" s="870">
        <v>0</v>
      </c>
      <c r="N39" s="886">
        <v>55000</v>
      </c>
      <c r="O39" s="870">
        <v>0</v>
      </c>
      <c r="P39" s="886">
        <v>55000</v>
      </c>
      <c r="Q39" s="850" t="s">
        <v>954</v>
      </c>
      <c r="R39" s="850" t="s">
        <v>955</v>
      </c>
    </row>
    <row r="40" spans="1:24" ht="45" customHeight="1" x14ac:dyDescent="0.25">
      <c r="A40" s="850"/>
      <c r="B40" s="850"/>
      <c r="C40" s="850"/>
      <c r="D40" s="850"/>
      <c r="E40" s="850"/>
      <c r="F40" s="850"/>
      <c r="G40" s="850"/>
      <c r="H40" s="441" t="s">
        <v>57</v>
      </c>
      <c r="I40" s="441">
        <v>1</v>
      </c>
      <c r="J40" s="850"/>
      <c r="K40" s="850"/>
      <c r="L40" s="849"/>
      <c r="M40" s="870"/>
      <c r="N40" s="886"/>
      <c r="O40" s="870"/>
      <c r="P40" s="886"/>
      <c r="Q40" s="850"/>
      <c r="R40" s="850"/>
    </row>
    <row r="41" spans="1:24" ht="92.25" customHeight="1" x14ac:dyDescent="0.25">
      <c r="A41" s="850"/>
      <c r="B41" s="850"/>
      <c r="C41" s="850"/>
      <c r="D41" s="850"/>
      <c r="E41" s="850"/>
      <c r="F41" s="850"/>
      <c r="G41" s="850"/>
      <c r="H41" s="441" t="s">
        <v>926</v>
      </c>
      <c r="I41" s="441">
        <v>1</v>
      </c>
      <c r="J41" s="850"/>
      <c r="K41" s="850"/>
      <c r="L41" s="849"/>
      <c r="M41" s="870"/>
      <c r="N41" s="886"/>
      <c r="O41" s="870"/>
      <c r="P41" s="886"/>
      <c r="Q41" s="850"/>
      <c r="R41" s="850"/>
      <c r="S41" s="853"/>
      <c r="T41" s="854"/>
      <c r="U41" s="854"/>
      <c r="V41" s="854"/>
      <c r="W41" s="854"/>
      <c r="X41" s="854"/>
    </row>
    <row r="42" spans="1:24" ht="47.25" customHeight="1" x14ac:dyDescent="0.25">
      <c r="A42" s="850">
        <v>11</v>
      </c>
      <c r="B42" s="850">
        <v>1</v>
      </c>
      <c r="C42" s="850">
        <v>1</v>
      </c>
      <c r="D42" s="850">
        <v>6</v>
      </c>
      <c r="E42" s="850" t="s">
        <v>976</v>
      </c>
      <c r="F42" s="850" t="s">
        <v>977</v>
      </c>
      <c r="G42" s="441" t="s">
        <v>2940</v>
      </c>
      <c r="H42" s="441" t="s">
        <v>983</v>
      </c>
      <c r="I42" s="441">
        <v>1</v>
      </c>
      <c r="J42" s="850" t="s">
        <v>978</v>
      </c>
      <c r="K42" s="850" t="s">
        <v>53</v>
      </c>
      <c r="L42" s="850" t="s">
        <v>571</v>
      </c>
      <c r="M42" s="870">
        <v>0</v>
      </c>
      <c r="N42" s="870">
        <v>160000</v>
      </c>
      <c r="O42" s="870">
        <v>0</v>
      </c>
      <c r="P42" s="870">
        <v>160000</v>
      </c>
      <c r="Q42" s="850" t="s">
        <v>954</v>
      </c>
      <c r="R42" s="850" t="s">
        <v>955</v>
      </c>
    </row>
    <row r="43" spans="1:24" ht="55.5" customHeight="1" x14ac:dyDescent="0.25">
      <c r="A43" s="850"/>
      <c r="B43" s="850"/>
      <c r="C43" s="850"/>
      <c r="D43" s="850"/>
      <c r="E43" s="850"/>
      <c r="F43" s="850"/>
      <c r="G43" s="441" t="s">
        <v>979</v>
      </c>
      <c r="H43" s="441" t="s">
        <v>57</v>
      </c>
      <c r="I43" s="441">
        <v>1</v>
      </c>
      <c r="J43" s="850"/>
      <c r="K43" s="850"/>
      <c r="L43" s="850"/>
      <c r="M43" s="850"/>
      <c r="N43" s="850"/>
      <c r="O43" s="850"/>
      <c r="P43" s="850"/>
      <c r="Q43" s="850"/>
      <c r="R43" s="850"/>
    </row>
    <row r="44" spans="1:24" ht="72" customHeight="1" x14ac:dyDescent="0.25">
      <c r="A44" s="850"/>
      <c r="B44" s="850"/>
      <c r="C44" s="850"/>
      <c r="D44" s="850"/>
      <c r="E44" s="850"/>
      <c r="F44" s="850"/>
      <c r="G44" s="441" t="s">
        <v>980</v>
      </c>
      <c r="H44" s="441" t="s">
        <v>981</v>
      </c>
      <c r="I44" s="441">
        <v>500</v>
      </c>
      <c r="J44" s="850"/>
      <c r="K44" s="850"/>
      <c r="L44" s="850"/>
      <c r="M44" s="850"/>
      <c r="N44" s="850"/>
      <c r="O44" s="850"/>
      <c r="P44" s="850"/>
      <c r="Q44" s="850"/>
      <c r="R44" s="850"/>
    </row>
    <row r="45" spans="1:24" ht="295.5" customHeight="1" x14ac:dyDescent="0.25">
      <c r="A45" s="850"/>
      <c r="B45" s="850"/>
      <c r="C45" s="850"/>
      <c r="D45" s="850"/>
      <c r="E45" s="850"/>
      <c r="F45" s="850"/>
      <c r="G45" s="441" t="s">
        <v>57</v>
      </c>
      <c r="H45" s="441" t="s">
        <v>982</v>
      </c>
      <c r="I45" s="441">
        <v>1</v>
      </c>
      <c r="J45" s="850"/>
      <c r="K45" s="850"/>
      <c r="L45" s="850"/>
      <c r="M45" s="850"/>
      <c r="N45" s="850"/>
      <c r="O45" s="850"/>
      <c r="P45" s="850"/>
      <c r="Q45" s="850"/>
      <c r="R45" s="850"/>
      <c r="S45" s="884"/>
      <c r="T45" s="885"/>
      <c r="U45" s="885"/>
      <c r="V45" s="885"/>
      <c r="W45" s="885"/>
      <c r="X45" s="885"/>
    </row>
    <row r="46" spans="1:24" s="84" customFormat="1" ht="64.5" customHeight="1" x14ac:dyDescent="0.25">
      <c r="A46" s="849">
        <v>12</v>
      </c>
      <c r="B46" s="850">
        <v>1</v>
      </c>
      <c r="C46" s="850">
        <v>1</v>
      </c>
      <c r="D46" s="850">
        <v>13</v>
      </c>
      <c r="E46" s="850" t="s">
        <v>984</v>
      </c>
      <c r="F46" s="850" t="s">
        <v>985</v>
      </c>
      <c r="G46" s="441" t="s">
        <v>986</v>
      </c>
      <c r="H46" s="441" t="s">
        <v>987</v>
      </c>
      <c r="I46" s="441">
        <v>1</v>
      </c>
      <c r="J46" s="850" t="s">
        <v>988</v>
      </c>
      <c r="K46" s="850" t="s">
        <v>53</v>
      </c>
      <c r="L46" s="850" t="s">
        <v>34</v>
      </c>
      <c r="M46" s="883">
        <v>120000</v>
      </c>
      <c r="N46" s="883">
        <v>280000</v>
      </c>
      <c r="O46" s="882">
        <v>120000</v>
      </c>
      <c r="P46" s="882">
        <v>280000</v>
      </c>
      <c r="Q46" s="850" t="s">
        <v>954</v>
      </c>
      <c r="R46" s="850" t="s">
        <v>955</v>
      </c>
    </row>
    <row r="47" spans="1:24" s="84" customFormat="1" ht="68.25" customHeight="1" x14ac:dyDescent="0.25">
      <c r="A47" s="849"/>
      <c r="B47" s="850"/>
      <c r="C47" s="850"/>
      <c r="D47" s="850"/>
      <c r="E47" s="850"/>
      <c r="F47" s="850"/>
      <c r="G47" s="441" t="s">
        <v>57</v>
      </c>
      <c r="H47" s="441" t="s">
        <v>987</v>
      </c>
      <c r="I47" s="441">
        <v>1</v>
      </c>
      <c r="J47" s="850"/>
      <c r="K47" s="850"/>
      <c r="L47" s="850"/>
      <c r="M47" s="883"/>
      <c r="N47" s="883"/>
      <c r="O47" s="882"/>
      <c r="P47" s="882"/>
      <c r="Q47" s="850"/>
      <c r="R47" s="850"/>
    </row>
    <row r="48" spans="1:24" s="84" customFormat="1" ht="57.75" customHeight="1" x14ac:dyDescent="0.25">
      <c r="A48" s="849"/>
      <c r="B48" s="850"/>
      <c r="C48" s="850"/>
      <c r="D48" s="850"/>
      <c r="E48" s="850"/>
      <c r="F48" s="850"/>
      <c r="G48" s="441" t="s">
        <v>926</v>
      </c>
      <c r="H48" s="441" t="s">
        <v>989</v>
      </c>
      <c r="I48" s="441">
        <v>1000</v>
      </c>
      <c r="J48" s="850"/>
      <c r="K48" s="850"/>
      <c r="L48" s="850"/>
      <c r="M48" s="883"/>
      <c r="N48" s="883"/>
      <c r="O48" s="882"/>
      <c r="P48" s="882"/>
      <c r="Q48" s="850"/>
      <c r="R48" s="850"/>
    </row>
    <row r="49" spans="1:20" s="84" customFormat="1" ht="62.25" customHeight="1" x14ac:dyDescent="0.25">
      <c r="A49" s="849"/>
      <c r="B49" s="850"/>
      <c r="C49" s="850"/>
      <c r="D49" s="850"/>
      <c r="E49" s="850"/>
      <c r="F49" s="850"/>
      <c r="G49" s="441" t="s">
        <v>197</v>
      </c>
      <c r="H49" s="441" t="s">
        <v>983</v>
      </c>
      <c r="I49" s="441">
        <v>1</v>
      </c>
      <c r="J49" s="850"/>
      <c r="K49" s="850"/>
      <c r="L49" s="850"/>
      <c r="M49" s="883"/>
      <c r="N49" s="883"/>
      <c r="O49" s="882"/>
      <c r="P49" s="882"/>
      <c r="Q49" s="850"/>
      <c r="R49" s="850"/>
      <c r="S49" s="135"/>
      <c r="T49" s="136"/>
    </row>
    <row r="50" spans="1:20" ht="122.25" customHeight="1" x14ac:dyDescent="0.25">
      <c r="A50" s="849"/>
      <c r="B50" s="850"/>
      <c r="C50" s="850"/>
      <c r="D50" s="850"/>
      <c r="E50" s="850"/>
      <c r="F50" s="850"/>
      <c r="G50" s="441" t="s">
        <v>990</v>
      </c>
      <c r="H50" s="441" t="s">
        <v>991</v>
      </c>
      <c r="I50" s="441">
        <v>10</v>
      </c>
      <c r="J50" s="850"/>
      <c r="K50" s="850"/>
      <c r="L50" s="850"/>
      <c r="M50" s="883"/>
      <c r="N50" s="883"/>
      <c r="O50" s="882"/>
      <c r="P50" s="882"/>
      <c r="Q50" s="850"/>
      <c r="R50" s="850"/>
      <c r="S50" s="135"/>
      <c r="T50" s="136"/>
    </row>
    <row r="51" spans="1:20" ht="163.5" customHeight="1" x14ac:dyDescent="0.25">
      <c r="A51" s="444">
        <v>13</v>
      </c>
      <c r="B51" s="441">
        <v>3</v>
      </c>
      <c r="C51" s="441">
        <v>1</v>
      </c>
      <c r="D51" s="441">
        <v>9</v>
      </c>
      <c r="E51" s="441" t="s">
        <v>992</v>
      </c>
      <c r="F51" s="441" t="s">
        <v>993</v>
      </c>
      <c r="G51" s="441" t="s">
        <v>994</v>
      </c>
      <c r="H51" s="441">
        <v>1</v>
      </c>
      <c r="I51" s="441" t="s">
        <v>995</v>
      </c>
      <c r="J51" s="441" t="s">
        <v>996</v>
      </c>
      <c r="K51" s="469" t="s">
        <v>38</v>
      </c>
      <c r="L51" s="443"/>
      <c r="M51" s="471">
        <v>30000</v>
      </c>
      <c r="N51" s="471"/>
      <c r="O51" s="472">
        <v>30000</v>
      </c>
      <c r="P51" s="473"/>
      <c r="Q51" s="441" t="s">
        <v>997</v>
      </c>
      <c r="R51" s="441" t="s">
        <v>955</v>
      </c>
      <c r="S51" s="135"/>
      <c r="T51" s="136"/>
    </row>
    <row r="52" spans="1:20" ht="41.25" customHeight="1" x14ac:dyDescent="0.25">
      <c r="A52" s="849">
        <v>14</v>
      </c>
      <c r="B52" s="849">
        <v>3</v>
      </c>
      <c r="C52" s="850">
        <v>1</v>
      </c>
      <c r="D52" s="849">
        <v>6</v>
      </c>
      <c r="E52" s="850" t="s">
        <v>998</v>
      </c>
      <c r="F52" s="850" t="s">
        <v>999</v>
      </c>
      <c r="G52" s="850" t="s">
        <v>1000</v>
      </c>
      <c r="H52" s="441" t="s">
        <v>1001</v>
      </c>
      <c r="I52" s="467" t="s">
        <v>41</v>
      </c>
      <c r="J52" s="850" t="s">
        <v>1002</v>
      </c>
      <c r="K52" s="872" t="s">
        <v>45</v>
      </c>
      <c r="L52" s="872" t="s">
        <v>45</v>
      </c>
      <c r="M52" s="877">
        <v>0</v>
      </c>
      <c r="N52" s="877">
        <v>120000</v>
      </c>
      <c r="O52" s="877">
        <v>0</v>
      </c>
      <c r="P52" s="877">
        <v>120000</v>
      </c>
      <c r="Q52" s="850" t="s">
        <v>1003</v>
      </c>
      <c r="R52" s="850" t="s">
        <v>1004</v>
      </c>
    </row>
    <row r="53" spans="1:20" x14ac:dyDescent="0.25">
      <c r="A53" s="849"/>
      <c r="B53" s="849"/>
      <c r="C53" s="850"/>
      <c r="D53" s="849"/>
      <c r="E53" s="850"/>
      <c r="F53" s="850"/>
      <c r="G53" s="850"/>
      <c r="H53" s="850" t="s">
        <v>56</v>
      </c>
      <c r="I53" s="879" t="s">
        <v>168</v>
      </c>
      <c r="J53" s="850"/>
      <c r="K53" s="872"/>
      <c r="L53" s="872"/>
      <c r="M53" s="877"/>
      <c r="N53" s="877"/>
      <c r="O53" s="877"/>
      <c r="P53" s="877"/>
      <c r="Q53" s="850"/>
      <c r="R53" s="850"/>
    </row>
    <row r="54" spans="1:20" ht="28.5" customHeight="1" x14ac:dyDescent="0.25">
      <c r="A54" s="849"/>
      <c r="B54" s="849"/>
      <c r="C54" s="850"/>
      <c r="D54" s="849"/>
      <c r="E54" s="850"/>
      <c r="F54" s="850"/>
      <c r="G54" s="850"/>
      <c r="H54" s="849"/>
      <c r="I54" s="876"/>
      <c r="J54" s="850"/>
      <c r="K54" s="872"/>
      <c r="L54" s="872"/>
      <c r="M54" s="877"/>
      <c r="N54" s="877"/>
      <c r="O54" s="877"/>
      <c r="P54" s="877"/>
      <c r="Q54" s="850"/>
      <c r="R54" s="850"/>
    </row>
    <row r="55" spans="1:20" ht="10.5" customHeight="1" x14ac:dyDescent="0.25">
      <c r="A55" s="849"/>
      <c r="B55" s="849"/>
      <c r="C55" s="850"/>
      <c r="D55" s="849"/>
      <c r="E55" s="850"/>
      <c r="F55" s="850"/>
      <c r="G55" s="850"/>
      <c r="H55" s="849"/>
      <c r="I55" s="876"/>
      <c r="J55" s="850"/>
      <c r="K55" s="872"/>
      <c r="L55" s="872"/>
      <c r="M55" s="877"/>
      <c r="N55" s="877"/>
      <c r="O55" s="877"/>
      <c r="P55" s="877"/>
      <c r="Q55" s="850"/>
      <c r="R55" s="850"/>
    </row>
    <row r="56" spans="1:20" ht="13.5" customHeight="1" x14ac:dyDescent="0.25">
      <c r="A56" s="849"/>
      <c r="B56" s="849"/>
      <c r="C56" s="850"/>
      <c r="D56" s="849"/>
      <c r="E56" s="850"/>
      <c r="F56" s="850"/>
      <c r="G56" s="850"/>
      <c r="H56" s="849"/>
      <c r="I56" s="876"/>
      <c r="J56" s="850"/>
      <c r="K56" s="872"/>
      <c r="L56" s="872"/>
      <c r="M56" s="877"/>
      <c r="N56" s="877"/>
      <c r="O56" s="877"/>
      <c r="P56" s="877"/>
      <c r="Q56" s="850"/>
      <c r="R56" s="850"/>
    </row>
    <row r="57" spans="1:20" ht="16.5" customHeight="1" x14ac:dyDescent="0.25">
      <c r="A57" s="849"/>
      <c r="B57" s="849"/>
      <c r="C57" s="850"/>
      <c r="D57" s="849"/>
      <c r="E57" s="850"/>
      <c r="F57" s="850"/>
      <c r="G57" s="850"/>
      <c r="H57" s="849"/>
      <c r="I57" s="876"/>
      <c r="J57" s="850"/>
      <c r="K57" s="872"/>
      <c r="L57" s="872"/>
      <c r="M57" s="877"/>
      <c r="N57" s="877"/>
      <c r="O57" s="877"/>
      <c r="P57" s="877"/>
      <c r="Q57" s="850"/>
      <c r="R57" s="850"/>
    </row>
    <row r="58" spans="1:20" ht="9.75" customHeight="1" x14ac:dyDescent="0.25">
      <c r="A58" s="849"/>
      <c r="B58" s="849"/>
      <c r="C58" s="850"/>
      <c r="D58" s="849"/>
      <c r="E58" s="850"/>
      <c r="F58" s="850"/>
      <c r="G58" s="850"/>
      <c r="H58" s="849"/>
      <c r="I58" s="876"/>
      <c r="J58" s="850"/>
      <c r="K58" s="872"/>
      <c r="L58" s="872"/>
      <c r="M58" s="877"/>
      <c r="N58" s="877"/>
      <c r="O58" s="877"/>
      <c r="P58" s="877"/>
      <c r="Q58" s="850"/>
      <c r="R58" s="850"/>
    </row>
    <row r="59" spans="1:20" ht="37.5" customHeight="1" x14ac:dyDescent="0.25">
      <c r="A59" s="849"/>
      <c r="B59" s="849"/>
      <c r="C59" s="850"/>
      <c r="D59" s="849"/>
      <c r="E59" s="850"/>
      <c r="F59" s="850"/>
      <c r="G59" s="850" t="s">
        <v>1005</v>
      </c>
      <c r="H59" s="441" t="s">
        <v>1006</v>
      </c>
      <c r="I59" s="441">
        <v>1</v>
      </c>
      <c r="J59" s="850" t="s">
        <v>1007</v>
      </c>
      <c r="K59" s="872"/>
      <c r="L59" s="872"/>
      <c r="M59" s="880"/>
      <c r="N59" s="877">
        <v>200000</v>
      </c>
      <c r="O59" s="880"/>
      <c r="P59" s="877">
        <v>200000</v>
      </c>
      <c r="Q59" s="850"/>
      <c r="R59" s="850"/>
    </row>
    <row r="60" spans="1:20" x14ac:dyDescent="0.25">
      <c r="A60" s="849"/>
      <c r="B60" s="849"/>
      <c r="C60" s="850"/>
      <c r="D60" s="849"/>
      <c r="E60" s="850"/>
      <c r="F60" s="850"/>
      <c r="G60" s="850"/>
      <c r="H60" s="850" t="s">
        <v>56</v>
      </c>
      <c r="I60" s="850">
        <v>30</v>
      </c>
      <c r="J60" s="850"/>
      <c r="K60" s="872"/>
      <c r="L60" s="872"/>
      <c r="M60" s="880"/>
      <c r="N60" s="877"/>
      <c r="O60" s="880"/>
      <c r="P60" s="877"/>
      <c r="Q60" s="850"/>
      <c r="R60" s="850"/>
    </row>
    <row r="61" spans="1:20" ht="6" customHeight="1" x14ac:dyDescent="0.25">
      <c r="A61" s="849"/>
      <c r="B61" s="849"/>
      <c r="C61" s="850"/>
      <c r="D61" s="849"/>
      <c r="E61" s="850"/>
      <c r="F61" s="850"/>
      <c r="G61" s="850"/>
      <c r="H61" s="850"/>
      <c r="I61" s="850"/>
      <c r="J61" s="850"/>
      <c r="K61" s="872"/>
      <c r="L61" s="872"/>
      <c r="M61" s="880"/>
      <c r="N61" s="877"/>
      <c r="O61" s="880"/>
      <c r="P61" s="877"/>
      <c r="Q61" s="850"/>
      <c r="R61" s="850"/>
    </row>
    <row r="62" spans="1:20" ht="20.25" customHeight="1" x14ac:dyDescent="0.25">
      <c r="A62" s="849"/>
      <c r="B62" s="849"/>
      <c r="C62" s="850"/>
      <c r="D62" s="849"/>
      <c r="E62" s="850"/>
      <c r="F62" s="850"/>
      <c r="G62" s="850"/>
      <c r="H62" s="850"/>
      <c r="I62" s="850"/>
      <c r="J62" s="850"/>
      <c r="K62" s="872"/>
      <c r="L62" s="872"/>
      <c r="M62" s="880"/>
      <c r="N62" s="877"/>
      <c r="O62" s="880"/>
      <c r="P62" s="877"/>
      <c r="Q62" s="850"/>
      <c r="R62" s="850"/>
    </row>
    <row r="63" spans="1:20" ht="45" x14ac:dyDescent="0.3">
      <c r="A63" s="849"/>
      <c r="B63" s="849"/>
      <c r="C63" s="850"/>
      <c r="D63" s="849"/>
      <c r="E63" s="850"/>
      <c r="F63" s="850"/>
      <c r="G63" s="441" t="s">
        <v>1008</v>
      </c>
      <c r="H63" s="441" t="s">
        <v>1009</v>
      </c>
      <c r="I63" s="441">
        <v>1</v>
      </c>
      <c r="J63" s="444" t="s">
        <v>1010</v>
      </c>
      <c r="K63" s="872"/>
      <c r="L63" s="872"/>
      <c r="M63" s="475"/>
      <c r="N63" s="445">
        <v>55000</v>
      </c>
      <c r="O63" s="475"/>
      <c r="P63" s="445">
        <v>55000</v>
      </c>
      <c r="Q63" s="850"/>
      <c r="R63" s="850"/>
      <c r="S63" s="137"/>
    </row>
    <row r="64" spans="1:20" ht="64.5" customHeight="1" x14ac:dyDescent="0.25">
      <c r="A64" s="849"/>
      <c r="B64" s="849"/>
      <c r="C64" s="850"/>
      <c r="D64" s="849"/>
      <c r="E64" s="850"/>
      <c r="F64" s="850"/>
      <c r="G64" s="441" t="s">
        <v>1011</v>
      </c>
      <c r="H64" s="441" t="s">
        <v>1009</v>
      </c>
      <c r="I64" s="441">
        <v>1</v>
      </c>
      <c r="J64" s="444" t="s">
        <v>1010</v>
      </c>
      <c r="K64" s="872"/>
      <c r="L64" s="872"/>
      <c r="M64" s="475"/>
      <c r="N64" s="445">
        <v>55000</v>
      </c>
      <c r="O64" s="475"/>
      <c r="P64" s="445">
        <v>55000</v>
      </c>
      <c r="Q64" s="850"/>
      <c r="R64" s="850"/>
      <c r="S64" s="138"/>
      <c r="T64" s="139"/>
    </row>
    <row r="65" spans="1:20" ht="60" x14ac:dyDescent="0.25">
      <c r="A65" s="849"/>
      <c r="B65" s="849"/>
      <c r="C65" s="850"/>
      <c r="D65" s="849"/>
      <c r="E65" s="850"/>
      <c r="F65" s="850"/>
      <c r="G65" s="444" t="s">
        <v>994</v>
      </c>
      <c r="H65" s="441" t="s">
        <v>995</v>
      </c>
      <c r="I65" s="441">
        <v>3</v>
      </c>
      <c r="J65" s="441" t="s">
        <v>1007</v>
      </c>
      <c r="K65" s="872"/>
      <c r="L65" s="872"/>
      <c r="M65" s="445">
        <v>15930</v>
      </c>
      <c r="N65" s="445">
        <v>20000</v>
      </c>
      <c r="O65" s="445">
        <v>15930</v>
      </c>
      <c r="P65" s="445">
        <v>20000</v>
      </c>
      <c r="Q65" s="850"/>
      <c r="R65" s="850"/>
      <c r="S65" s="138"/>
      <c r="T65" s="139"/>
    </row>
    <row r="66" spans="1:20" ht="15" customHeight="1" x14ac:dyDescent="0.25">
      <c r="A66" s="849"/>
      <c r="B66" s="849"/>
      <c r="C66" s="850"/>
      <c r="D66" s="849"/>
      <c r="E66" s="850"/>
      <c r="F66" s="850"/>
      <c r="G66" s="859" t="s">
        <v>1012</v>
      </c>
      <c r="H66" s="441" t="s">
        <v>51</v>
      </c>
      <c r="I66" s="441">
        <v>1</v>
      </c>
      <c r="J66" s="850" t="s">
        <v>1007</v>
      </c>
      <c r="K66" s="872"/>
      <c r="L66" s="872"/>
      <c r="M66" s="855">
        <v>0</v>
      </c>
      <c r="N66" s="855">
        <v>25000</v>
      </c>
      <c r="O66" s="855">
        <v>0</v>
      </c>
      <c r="P66" s="855">
        <v>25000</v>
      </c>
      <c r="Q66" s="850"/>
      <c r="R66" s="850"/>
      <c r="S66" s="138"/>
      <c r="T66" s="139"/>
    </row>
    <row r="67" spans="1:20" x14ac:dyDescent="0.25">
      <c r="A67" s="849"/>
      <c r="B67" s="849"/>
      <c r="C67" s="850"/>
      <c r="D67" s="849"/>
      <c r="E67" s="850"/>
      <c r="F67" s="850"/>
      <c r="G67" s="860"/>
      <c r="H67" s="441" t="s">
        <v>693</v>
      </c>
      <c r="I67" s="441">
        <v>80</v>
      </c>
      <c r="J67" s="849"/>
      <c r="K67" s="872"/>
      <c r="L67" s="872"/>
      <c r="M67" s="856"/>
      <c r="N67" s="856"/>
      <c r="O67" s="856"/>
      <c r="P67" s="856"/>
      <c r="Q67" s="850"/>
      <c r="R67" s="850"/>
      <c r="S67" s="138"/>
      <c r="T67" s="139"/>
    </row>
    <row r="68" spans="1:20" ht="57" customHeight="1" x14ac:dyDescent="0.25">
      <c r="A68" s="849"/>
      <c r="B68" s="849"/>
      <c r="C68" s="850"/>
      <c r="D68" s="849"/>
      <c r="E68" s="850"/>
      <c r="F68" s="850"/>
      <c r="G68" s="861"/>
      <c r="H68" s="441" t="s">
        <v>1013</v>
      </c>
      <c r="I68" s="441">
        <v>1</v>
      </c>
      <c r="J68" s="444" t="s">
        <v>1014</v>
      </c>
      <c r="K68" s="872"/>
      <c r="L68" s="872"/>
      <c r="M68" s="881"/>
      <c r="N68" s="881"/>
      <c r="O68" s="881"/>
      <c r="P68" s="881"/>
      <c r="Q68" s="850"/>
      <c r="R68" s="850"/>
      <c r="S68" s="138"/>
      <c r="T68" s="139"/>
    </row>
    <row r="69" spans="1:20" s="84" customFormat="1" ht="34.5" customHeight="1" x14ac:dyDescent="0.25">
      <c r="A69" s="849">
        <v>15</v>
      </c>
      <c r="B69" s="849">
        <v>3</v>
      </c>
      <c r="C69" s="874" t="s">
        <v>161</v>
      </c>
      <c r="D69" s="849">
        <v>12</v>
      </c>
      <c r="E69" s="850" t="s">
        <v>1015</v>
      </c>
      <c r="F69" s="850" t="s">
        <v>1016</v>
      </c>
      <c r="G69" s="850" t="s">
        <v>1017</v>
      </c>
      <c r="H69" s="850" t="s">
        <v>56</v>
      </c>
      <c r="I69" s="850">
        <v>179</v>
      </c>
      <c r="J69" s="850" t="s">
        <v>1007</v>
      </c>
      <c r="K69" s="849" t="s">
        <v>45</v>
      </c>
      <c r="L69" s="876"/>
      <c r="M69" s="877">
        <v>110613.98</v>
      </c>
      <c r="N69" s="876"/>
      <c r="O69" s="877">
        <v>110613.98</v>
      </c>
      <c r="P69" s="876"/>
      <c r="Q69" s="850" t="s">
        <v>1018</v>
      </c>
      <c r="R69" s="850" t="s">
        <v>1004</v>
      </c>
      <c r="S69" s="140"/>
      <c r="T69" s="140"/>
    </row>
    <row r="70" spans="1:20" s="84" customFormat="1" ht="42" customHeight="1" x14ac:dyDescent="0.25">
      <c r="A70" s="849"/>
      <c r="B70" s="849"/>
      <c r="C70" s="875"/>
      <c r="D70" s="849"/>
      <c r="E70" s="850"/>
      <c r="F70" s="850"/>
      <c r="G70" s="850"/>
      <c r="H70" s="876"/>
      <c r="I70" s="878"/>
      <c r="J70" s="850"/>
      <c r="K70" s="849"/>
      <c r="L70" s="876"/>
      <c r="M70" s="877"/>
      <c r="N70" s="876"/>
      <c r="O70" s="877"/>
      <c r="P70" s="876"/>
      <c r="Q70" s="850"/>
      <c r="R70" s="850"/>
    </row>
    <row r="71" spans="1:20" s="84" customFormat="1" ht="68.25" customHeight="1" x14ac:dyDescent="0.25">
      <c r="A71" s="849"/>
      <c r="B71" s="849"/>
      <c r="C71" s="875"/>
      <c r="D71" s="849"/>
      <c r="E71" s="850"/>
      <c r="F71" s="850"/>
      <c r="G71" s="850"/>
      <c r="H71" s="850" t="s">
        <v>1019</v>
      </c>
      <c r="I71" s="849">
        <v>1</v>
      </c>
      <c r="J71" s="850"/>
      <c r="K71" s="849"/>
      <c r="L71" s="876"/>
      <c r="M71" s="877"/>
      <c r="N71" s="876"/>
      <c r="O71" s="877"/>
      <c r="P71" s="876"/>
      <c r="Q71" s="850"/>
      <c r="R71" s="850"/>
    </row>
    <row r="72" spans="1:20" s="84" customFormat="1" ht="8.25" customHeight="1" x14ac:dyDescent="0.25">
      <c r="A72" s="849"/>
      <c r="B72" s="849"/>
      <c r="C72" s="875"/>
      <c r="D72" s="849"/>
      <c r="E72" s="850"/>
      <c r="F72" s="850"/>
      <c r="G72" s="850"/>
      <c r="H72" s="850"/>
      <c r="I72" s="849"/>
      <c r="J72" s="850"/>
      <c r="K72" s="849"/>
      <c r="L72" s="876"/>
      <c r="M72" s="877"/>
      <c r="N72" s="876"/>
      <c r="O72" s="877"/>
      <c r="P72" s="876"/>
      <c r="Q72" s="850"/>
      <c r="R72" s="850"/>
    </row>
    <row r="73" spans="1:20" s="84" customFormat="1" ht="34.5" customHeight="1" x14ac:dyDescent="0.25">
      <c r="A73" s="849"/>
      <c r="B73" s="849"/>
      <c r="C73" s="875"/>
      <c r="D73" s="849"/>
      <c r="E73" s="850"/>
      <c r="F73" s="850"/>
      <c r="G73" s="850"/>
      <c r="H73" s="441" t="s">
        <v>1020</v>
      </c>
      <c r="I73" s="444">
        <v>1</v>
      </c>
      <c r="J73" s="850"/>
      <c r="K73" s="849"/>
      <c r="L73" s="876"/>
      <c r="M73" s="877"/>
      <c r="N73" s="876"/>
      <c r="O73" s="877"/>
      <c r="P73" s="876"/>
      <c r="Q73" s="850"/>
      <c r="R73" s="850"/>
    </row>
    <row r="74" spans="1:20" ht="150" customHeight="1" x14ac:dyDescent="0.25">
      <c r="A74" s="444">
        <v>16</v>
      </c>
      <c r="B74" s="441" t="s">
        <v>933</v>
      </c>
      <c r="C74" s="441">
        <v>1</v>
      </c>
      <c r="D74" s="441">
        <v>6</v>
      </c>
      <c r="E74" s="441" t="s">
        <v>1021</v>
      </c>
      <c r="F74" s="441" t="s">
        <v>1022</v>
      </c>
      <c r="G74" s="441" t="s">
        <v>1023</v>
      </c>
      <c r="H74" s="441" t="s">
        <v>1024</v>
      </c>
      <c r="I74" s="441">
        <v>1</v>
      </c>
      <c r="J74" s="441" t="s">
        <v>1025</v>
      </c>
      <c r="K74" s="469" t="s">
        <v>45</v>
      </c>
      <c r="L74" s="443" t="s">
        <v>481</v>
      </c>
      <c r="M74" s="443">
        <v>29520</v>
      </c>
      <c r="N74" s="441" t="s">
        <v>481</v>
      </c>
      <c r="O74" s="443">
        <v>29520</v>
      </c>
      <c r="P74" s="444" t="s">
        <v>481</v>
      </c>
      <c r="Q74" s="441" t="s">
        <v>1026</v>
      </c>
      <c r="R74" s="441" t="s">
        <v>914</v>
      </c>
    </row>
    <row r="75" spans="1:20" ht="111" customHeight="1" x14ac:dyDescent="0.25">
      <c r="A75" s="444">
        <v>17</v>
      </c>
      <c r="B75" s="441">
        <v>6</v>
      </c>
      <c r="C75" s="441">
        <v>1</v>
      </c>
      <c r="D75" s="441">
        <v>9</v>
      </c>
      <c r="E75" s="441" t="s">
        <v>1027</v>
      </c>
      <c r="F75" s="441" t="s">
        <v>1028</v>
      </c>
      <c r="G75" s="441" t="s">
        <v>1029</v>
      </c>
      <c r="H75" s="441" t="s">
        <v>911</v>
      </c>
      <c r="I75" s="441">
        <v>1</v>
      </c>
      <c r="J75" s="441" t="s">
        <v>1030</v>
      </c>
      <c r="K75" s="469" t="s">
        <v>38</v>
      </c>
      <c r="L75" s="443" t="s">
        <v>481</v>
      </c>
      <c r="M75" s="443">
        <v>17466</v>
      </c>
      <c r="N75" s="441"/>
      <c r="O75" s="443">
        <v>17466</v>
      </c>
      <c r="P75" s="444"/>
      <c r="Q75" s="441" t="s">
        <v>1026</v>
      </c>
      <c r="R75" s="441" t="s">
        <v>914</v>
      </c>
    </row>
    <row r="76" spans="1:20" s="84" customFormat="1" ht="117" customHeight="1" x14ac:dyDescent="0.25">
      <c r="A76" s="849">
        <v>18</v>
      </c>
      <c r="B76" s="850" t="s">
        <v>1031</v>
      </c>
      <c r="C76" s="850">
        <v>1</v>
      </c>
      <c r="D76" s="850">
        <v>6</v>
      </c>
      <c r="E76" s="850" t="s">
        <v>1032</v>
      </c>
      <c r="F76" s="850" t="s">
        <v>1033</v>
      </c>
      <c r="G76" s="850" t="s">
        <v>1034</v>
      </c>
      <c r="H76" s="441" t="s">
        <v>195</v>
      </c>
      <c r="I76" s="441">
        <v>4</v>
      </c>
      <c r="J76" s="850" t="s">
        <v>1035</v>
      </c>
      <c r="K76" s="872" t="s">
        <v>1036</v>
      </c>
      <c r="L76" s="870" t="s">
        <v>34</v>
      </c>
      <c r="M76" s="870">
        <v>98400</v>
      </c>
      <c r="N76" s="870">
        <v>150000</v>
      </c>
      <c r="O76" s="870">
        <v>98400</v>
      </c>
      <c r="P76" s="870">
        <v>150000</v>
      </c>
      <c r="Q76" s="850" t="s">
        <v>1026</v>
      </c>
      <c r="R76" s="850" t="s">
        <v>914</v>
      </c>
    </row>
    <row r="77" spans="1:20" s="84" customFormat="1" ht="97.5" customHeight="1" x14ac:dyDescent="0.25">
      <c r="A77" s="849"/>
      <c r="B77" s="850"/>
      <c r="C77" s="850"/>
      <c r="D77" s="850"/>
      <c r="E77" s="850"/>
      <c r="F77" s="850"/>
      <c r="G77" s="850"/>
      <c r="H77" s="441" t="s">
        <v>484</v>
      </c>
      <c r="I77" s="441">
        <v>80</v>
      </c>
      <c r="J77" s="850"/>
      <c r="K77" s="872"/>
      <c r="L77" s="870"/>
      <c r="M77" s="870"/>
      <c r="N77" s="850"/>
      <c r="O77" s="870"/>
      <c r="P77" s="850"/>
      <c r="Q77" s="850"/>
      <c r="R77" s="849"/>
    </row>
    <row r="78" spans="1:20" s="84" customFormat="1" ht="42.75" customHeight="1" x14ac:dyDescent="0.25">
      <c r="A78" s="849"/>
      <c r="B78" s="850"/>
      <c r="C78" s="850"/>
      <c r="D78" s="850"/>
      <c r="E78" s="850"/>
      <c r="F78" s="850"/>
      <c r="G78" s="850"/>
      <c r="H78" s="441" t="s">
        <v>1037</v>
      </c>
      <c r="I78" s="441">
        <v>1</v>
      </c>
      <c r="J78" s="850"/>
      <c r="K78" s="872"/>
      <c r="L78" s="870"/>
      <c r="M78" s="870"/>
      <c r="N78" s="850"/>
      <c r="O78" s="870"/>
      <c r="P78" s="850"/>
      <c r="Q78" s="850"/>
      <c r="R78" s="849"/>
    </row>
    <row r="79" spans="1:20" ht="53.25" customHeight="1" x14ac:dyDescent="0.25">
      <c r="A79" s="871">
        <v>19</v>
      </c>
      <c r="B79" s="859" t="s">
        <v>1038</v>
      </c>
      <c r="C79" s="871">
        <v>1</v>
      </c>
      <c r="D79" s="859">
        <v>6</v>
      </c>
      <c r="E79" s="859" t="s">
        <v>1039</v>
      </c>
      <c r="F79" s="859" t="s">
        <v>1040</v>
      </c>
      <c r="G79" s="859" t="s">
        <v>1041</v>
      </c>
      <c r="H79" s="441" t="s">
        <v>1042</v>
      </c>
      <c r="I79" s="441">
        <v>1</v>
      </c>
      <c r="J79" s="859" t="s">
        <v>1043</v>
      </c>
      <c r="K79" s="862" t="s">
        <v>481</v>
      </c>
      <c r="L79" s="868" t="s">
        <v>1044</v>
      </c>
      <c r="M79" s="868">
        <v>0</v>
      </c>
      <c r="N79" s="868">
        <v>230000</v>
      </c>
      <c r="O79" s="868">
        <v>0</v>
      </c>
      <c r="P79" s="868">
        <v>230000</v>
      </c>
      <c r="Q79" s="859" t="s">
        <v>1026</v>
      </c>
      <c r="R79" s="859" t="s">
        <v>914</v>
      </c>
      <c r="S79" s="138"/>
      <c r="T79" s="139"/>
    </row>
    <row r="80" spans="1:20" ht="47.25" customHeight="1" x14ac:dyDescent="0.25">
      <c r="A80" s="857"/>
      <c r="B80" s="860"/>
      <c r="C80" s="857"/>
      <c r="D80" s="860"/>
      <c r="E80" s="860"/>
      <c r="F80" s="860"/>
      <c r="G80" s="860"/>
      <c r="H80" s="441" t="s">
        <v>1045</v>
      </c>
      <c r="I80" s="441">
        <v>120</v>
      </c>
      <c r="J80" s="860"/>
      <c r="K80" s="863"/>
      <c r="L80" s="873"/>
      <c r="M80" s="873"/>
      <c r="N80" s="873"/>
      <c r="O80" s="873"/>
      <c r="P80" s="873"/>
      <c r="Q80" s="860"/>
      <c r="R80" s="860"/>
      <c r="S80" s="138"/>
      <c r="T80" s="139"/>
    </row>
    <row r="81" spans="1:20" ht="50.25" customHeight="1" x14ac:dyDescent="0.25">
      <c r="A81" s="857"/>
      <c r="B81" s="860"/>
      <c r="C81" s="857"/>
      <c r="D81" s="860"/>
      <c r="E81" s="860"/>
      <c r="F81" s="860"/>
      <c r="G81" s="860"/>
      <c r="H81" s="441" t="s">
        <v>1046</v>
      </c>
      <c r="I81" s="441">
        <v>1</v>
      </c>
      <c r="J81" s="860"/>
      <c r="K81" s="863"/>
      <c r="L81" s="873"/>
      <c r="M81" s="873"/>
      <c r="N81" s="873"/>
      <c r="O81" s="873"/>
      <c r="P81" s="873"/>
      <c r="Q81" s="860"/>
      <c r="R81" s="860"/>
      <c r="S81" s="138"/>
      <c r="T81" s="139"/>
    </row>
    <row r="82" spans="1:20" ht="38.25" customHeight="1" x14ac:dyDescent="0.25">
      <c r="A82" s="857"/>
      <c r="B82" s="860"/>
      <c r="C82" s="857"/>
      <c r="D82" s="860"/>
      <c r="E82" s="860"/>
      <c r="F82" s="860"/>
      <c r="G82" s="860"/>
      <c r="H82" s="441" t="s">
        <v>57</v>
      </c>
      <c r="I82" s="441">
        <v>1</v>
      </c>
      <c r="J82" s="860"/>
      <c r="K82" s="863"/>
      <c r="L82" s="873"/>
      <c r="M82" s="873"/>
      <c r="N82" s="873"/>
      <c r="O82" s="873"/>
      <c r="P82" s="873"/>
      <c r="Q82" s="860"/>
      <c r="R82" s="860"/>
      <c r="S82" s="138"/>
      <c r="T82" s="139"/>
    </row>
    <row r="83" spans="1:20" ht="58.5" customHeight="1" x14ac:dyDescent="0.25">
      <c r="A83" s="858"/>
      <c r="B83" s="861"/>
      <c r="C83" s="858"/>
      <c r="D83" s="861"/>
      <c r="E83" s="861"/>
      <c r="F83" s="861"/>
      <c r="G83" s="861"/>
      <c r="H83" s="441" t="s">
        <v>1047</v>
      </c>
      <c r="I83" s="441">
        <v>12</v>
      </c>
      <c r="J83" s="861"/>
      <c r="K83" s="864"/>
      <c r="L83" s="869"/>
      <c r="M83" s="869"/>
      <c r="N83" s="869"/>
      <c r="O83" s="869"/>
      <c r="P83" s="869"/>
      <c r="Q83" s="861"/>
      <c r="R83" s="861"/>
      <c r="S83" s="138"/>
      <c r="T83" s="139"/>
    </row>
    <row r="84" spans="1:20" x14ac:dyDescent="0.25">
      <c r="A84" s="849">
        <v>20</v>
      </c>
      <c r="B84" s="850">
        <v>6</v>
      </c>
      <c r="C84" s="850">
        <v>1</v>
      </c>
      <c r="D84" s="850">
        <v>6</v>
      </c>
      <c r="E84" s="850" t="s">
        <v>1048</v>
      </c>
      <c r="F84" s="850" t="s">
        <v>1049</v>
      </c>
      <c r="G84" s="850" t="s">
        <v>1050</v>
      </c>
      <c r="H84" s="441" t="s">
        <v>1051</v>
      </c>
      <c r="I84" s="441">
        <v>1</v>
      </c>
      <c r="J84" s="850" t="s">
        <v>1052</v>
      </c>
      <c r="K84" s="872" t="s">
        <v>481</v>
      </c>
      <c r="L84" s="870" t="s">
        <v>492</v>
      </c>
      <c r="M84" s="870">
        <v>0</v>
      </c>
      <c r="N84" s="870">
        <v>1100000</v>
      </c>
      <c r="O84" s="870">
        <v>0</v>
      </c>
      <c r="P84" s="870">
        <v>1100000</v>
      </c>
      <c r="Q84" s="850" t="s">
        <v>1026</v>
      </c>
      <c r="R84" s="850" t="s">
        <v>914</v>
      </c>
      <c r="S84" s="138"/>
      <c r="T84" s="139"/>
    </row>
    <row r="85" spans="1:20" s="84" customFormat="1" ht="29.25" customHeight="1" x14ac:dyDescent="0.25">
      <c r="A85" s="849"/>
      <c r="B85" s="850"/>
      <c r="C85" s="850"/>
      <c r="D85" s="850"/>
      <c r="E85" s="850"/>
      <c r="F85" s="850"/>
      <c r="G85" s="850"/>
      <c r="H85" s="441" t="s">
        <v>1053</v>
      </c>
      <c r="I85" s="441">
        <v>10</v>
      </c>
      <c r="J85" s="850"/>
      <c r="K85" s="872"/>
      <c r="L85" s="870"/>
      <c r="M85" s="870"/>
      <c r="N85" s="870"/>
      <c r="O85" s="870"/>
      <c r="P85" s="870"/>
      <c r="Q85" s="850"/>
      <c r="R85" s="850"/>
      <c r="S85" s="140"/>
      <c r="T85" s="140"/>
    </row>
    <row r="86" spans="1:20" s="84" customFormat="1" ht="21" customHeight="1" x14ac:dyDescent="0.25">
      <c r="A86" s="849"/>
      <c r="B86" s="850"/>
      <c r="C86" s="850"/>
      <c r="D86" s="850"/>
      <c r="E86" s="850"/>
      <c r="F86" s="850"/>
      <c r="G86" s="850"/>
      <c r="H86" s="441" t="s">
        <v>51</v>
      </c>
      <c r="I86" s="441">
        <v>1</v>
      </c>
      <c r="J86" s="850"/>
      <c r="K86" s="872"/>
      <c r="L86" s="870"/>
      <c r="M86" s="870"/>
      <c r="N86" s="870"/>
      <c r="O86" s="870"/>
      <c r="P86" s="870"/>
      <c r="Q86" s="850"/>
      <c r="R86" s="850"/>
    </row>
    <row r="87" spans="1:20" s="84" customFormat="1" ht="29.25" customHeight="1" x14ac:dyDescent="0.25">
      <c r="A87" s="849"/>
      <c r="B87" s="850"/>
      <c r="C87" s="850"/>
      <c r="D87" s="850"/>
      <c r="E87" s="850"/>
      <c r="F87" s="850"/>
      <c r="G87" s="850"/>
      <c r="H87" s="441" t="s">
        <v>52</v>
      </c>
      <c r="I87" s="441">
        <v>500</v>
      </c>
      <c r="J87" s="850"/>
      <c r="K87" s="872"/>
      <c r="L87" s="870"/>
      <c r="M87" s="870"/>
      <c r="N87" s="870"/>
      <c r="O87" s="870"/>
      <c r="P87" s="870"/>
      <c r="Q87" s="850"/>
      <c r="R87" s="850"/>
    </row>
    <row r="88" spans="1:20" ht="35.25" customHeight="1" x14ac:dyDescent="0.25">
      <c r="A88" s="849"/>
      <c r="B88" s="850"/>
      <c r="C88" s="850"/>
      <c r="D88" s="850"/>
      <c r="E88" s="850"/>
      <c r="F88" s="850"/>
      <c r="G88" s="850"/>
      <c r="H88" s="441" t="s">
        <v>207</v>
      </c>
      <c r="I88" s="441">
        <v>28</v>
      </c>
      <c r="J88" s="850"/>
      <c r="K88" s="872"/>
      <c r="L88" s="870"/>
      <c r="M88" s="870"/>
      <c r="N88" s="870"/>
      <c r="O88" s="870"/>
      <c r="P88" s="870"/>
      <c r="Q88" s="850"/>
      <c r="R88" s="850"/>
      <c r="S88" s="141"/>
      <c r="T88" s="142"/>
    </row>
    <row r="89" spans="1:20" s="84" customFormat="1" ht="63" customHeight="1" x14ac:dyDescent="0.25">
      <c r="A89" s="849"/>
      <c r="B89" s="850"/>
      <c r="C89" s="850"/>
      <c r="D89" s="850"/>
      <c r="E89" s="850"/>
      <c r="F89" s="850"/>
      <c r="G89" s="850"/>
      <c r="H89" s="441" t="s">
        <v>1054</v>
      </c>
      <c r="I89" s="441">
        <v>500</v>
      </c>
      <c r="J89" s="850"/>
      <c r="K89" s="872"/>
      <c r="L89" s="870"/>
      <c r="M89" s="870"/>
      <c r="N89" s="870"/>
      <c r="O89" s="870"/>
      <c r="P89" s="870"/>
      <c r="Q89" s="850"/>
      <c r="R89" s="850"/>
    </row>
    <row r="90" spans="1:20" s="84" customFormat="1" ht="20.25" customHeight="1" x14ac:dyDescent="0.25">
      <c r="A90" s="849"/>
      <c r="B90" s="850"/>
      <c r="C90" s="850"/>
      <c r="D90" s="850"/>
      <c r="E90" s="850"/>
      <c r="F90" s="850"/>
      <c r="G90" s="850"/>
      <c r="H90" s="441" t="s">
        <v>200</v>
      </c>
      <c r="I90" s="441">
        <v>2</v>
      </c>
      <c r="J90" s="850"/>
      <c r="K90" s="872"/>
      <c r="L90" s="870"/>
      <c r="M90" s="870"/>
      <c r="N90" s="870"/>
      <c r="O90" s="870"/>
      <c r="P90" s="870"/>
      <c r="Q90" s="850"/>
      <c r="R90" s="850"/>
    </row>
    <row r="91" spans="1:20" ht="43.5" customHeight="1" x14ac:dyDescent="0.25">
      <c r="A91" s="849"/>
      <c r="B91" s="850"/>
      <c r="C91" s="850"/>
      <c r="D91" s="850"/>
      <c r="E91" s="850"/>
      <c r="F91" s="850"/>
      <c r="G91" s="850"/>
      <c r="H91" s="441" t="s">
        <v>1055</v>
      </c>
      <c r="I91" s="441">
        <v>1</v>
      </c>
      <c r="J91" s="850"/>
      <c r="K91" s="872"/>
      <c r="L91" s="870"/>
      <c r="M91" s="870"/>
      <c r="N91" s="870"/>
      <c r="O91" s="870"/>
      <c r="P91" s="870"/>
      <c r="Q91" s="850"/>
      <c r="R91" s="850"/>
    </row>
    <row r="92" spans="1:20" ht="33.75" customHeight="1" x14ac:dyDescent="0.25">
      <c r="A92" s="849"/>
      <c r="B92" s="850"/>
      <c r="C92" s="850"/>
      <c r="D92" s="850"/>
      <c r="E92" s="850"/>
      <c r="F92" s="850"/>
      <c r="G92" s="850"/>
      <c r="H92" s="441" t="s">
        <v>1056</v>
      </c>
      <c r="I92" s="441">
        <v>1</v>
      </c>
      <c r="J92" s="850"/>
      <c r="K92" s="872"/>
      <c r="L92" s="870"/>
      <c r="M92" s="870"/>
      <c r="N92" s="870"/>
      <c r="O92" s="870"/>
      <c r="P92" s="870"/>
      <c r="Q92" s="850"/>
      <c r="R92" s="850"/>
    </row>
    <row r="93" spans="1:20" ht="225" x14ac:dyDescent="0.25">
      <c r="A93" s="444">
        <v>21</v>
      </c>
      <c r="B93" s="441">
        <v>6</v>
      </c>
      <c r="C93" s="441">
        <v>2</v>
      </c>
      <c r="D93" s="441">
        <v>3</v>
      </c>
      <c r="E93" s="441" t="s">
        <v>1057</v>
      </c>
      <c r="F93" s="441" t="s">
        <v>2941</v>
      </c>
      <c r="G93" s="441" t="s">
        <v>1058</v>
      </c>
      <c r="H93" s="441" t="s">
        <v>1059</v>
      </c>
      <c r="I93" s="476" t="s">
        <v>2942</v>
      </c>
      <c r="J93" s="441" t="s">
        <v>544</v>
      </c>
      <c r="K93" s="469" t="s">
        <v>38</v>
      </c>
      <c r="L93" s="477"/>
      <c r="M93" s="443">
        <v>108952</v>
      </c>
      <c r="N93" s="478"/>
      <c r="O93" s="443">
        <v>108952</v>
      </c>
      <c r="P93" s="478"/>
      <c r="Q93" s="441" t="s">
        <v>1026</v>
      </c>
      <c r="R93" s="441" t="s">
        <v>914</v>
      </c>
    </row>
    <row r="94" spans="1:20" ht="121.5" customHeight="1" x14ac:dyDescent="0.25">
      <c r="A94" s="849">
        <v>22</v>
      </c>
      <c r="B94" s="849" t="s">
        <v>933</v>
      </c>
      <c r="C94" s="849" t="s">
        <v>1060</v>
      </c>
      <c r="D94" s="849">
        <v>7</v>
      </c>
      <c r="E94" s="850" t="s">
        <v>1061</v>
      </c>
      <c r="F94" s="850" t="s">
        <v>1062</v>
      </c>
      <c r="G94" s="850" t="s">
        <v>1063</v>
      </c>
      <c r="H94" s="441" t="s">
        <v>1064</v>
      </c>
      <c r="I94" s="441">
        <v>1</v>
      </c>
      <c r="J94" s="850" t="s">
        <v>1065</v>
      </c>
      <c r="K94" s="849" t="s">
        <v>53</v>
      </c>
      <c r="L94" s="849" t="s">
        <v>481</v>
      </c>
      <c r="M94" s="868">
        <v>87945</v>
      </c>
      <c r="N94" s="868">
        <v>0</v>
      </c>
      <c r="O94" s="868">
        <v>87945</v>
      </c>
      <c r="P94" s="868">
        <v>0</v>
      </c>
      <c r="Q94" s="850" t="s">
        <v>1026</v>
      </c>
      <c r="R94" s="850" t="s">
        <v>914</v>
      </c>
    </row>
    <row r="95" spans="1:20" ht="85.5" customHeight="1" x14ac:dyDescent="0.25">
      <c r="A95" s="849"/>
      <c r="B95" s="849"/>
      <c r="C95" s="849"/>
      <c r="D95" s="849"/>
      <c r="E95" s="850"/>
      <c r="F95" s="850"/>
      <c r="G95" s="850"/>
      <c r="H95" s="441" t="s">
        <v>1066</v>
      </c>
      <c r="I95" s="441">
        <v>10</v>
      </c>
      <c r="J95" s="850"/>
      <c r="K95" s="849"/>
      <c r="L95" s="849"/>
      <c r="M95" s="869"/>
      <c r="N95" s="869"/>
      <c r="O95" s="869"/>
      <c r="P95" s="869"/>
      <c r="Q95" s="850"/>
      <c r="R95" s="850"/>
    </row>
    <row r="96" spans="1:20" ht="129" customHeight="1" x14ac:dyDescent="0.25">
      <c r="A96" s="441">
        <v>23</v>
      </c>
      <c r="B96" s="441">
        <v>6</v>
      </c>
      <c r="C96" s="441">
        <v>2</v>
      </c>
      <c r="D96" s="441">
        <v>3</v>
      </c>
      <c r="E96" s="441" t="s">
        <v>1067</v>
      </c>
      <c r="F96" s="441" t="s">
        <v>1068</v>
      </c>
      <c r="G96" s="441" t="s">
        <v>55</v>
      </c>
      <c r="H96" s="441" t="s">
        <v>983</v>
      </c>
      <c r="I96" s="441">
        <v>1</v>
      </c>
      <c r="J96" s="441" t="s">
        <v>1069</v>
      </c>
      <c r="K96" s="441"/>
      <c r="L96" s="441" t="s">
        <v>89</v>
      </c>
      <c r="M96" s="441"/>
      <c r="N96" s="443">
        <v>35000</v>
      </c>
      <c r="O96" s="441"/>
      <c r="P96" s="443">
        <v>35000</v>
      </c>
      <c r="Q96" s="441" t="s">
        <v>1026</v>
      </c>
      <c r="R96" s="441" t="s">
        <v>914</v>
      </c>
    </row>
    <row r="97" spans="1:23" ht="109.5" customHeight="1" x14ac:dyDescent="0.25">
      <c r="A97" s="852">
        <v>24</v>
      </c>
      <c r="B97" s="849">
        <v>1</v>
      </c>
      <c r="C97" s="850">
        <v>1</v>
      </c>
      <c r="D97" s="849">
        <v>6</v>
      </c>
      <c r="E97" s="851" t="s">
        <v>1070</v>
      </c>
      <c r="F97" s="865" t="s">
        <v>1071</v>
      </c>
      <c r="G97" s="859" t="s">
        <v>1072</v>
      </c>
      <c r="H97" s="859" t="s">
        <v>1001</v>
      </c>
      <c r="I97" s="859">
        <v>2</v>
      </c>
      <c r="J97" s="859" t="s">
        <v>1073</v>
      </c>
      <c r="K97" s="862"/>
      <c r="L97" s="862" t="s">
        <v>45</v>
      </c>
      <c r="M97" s="855"/>
      <c r="N97" s="855">
        <v>1204000</v>
      </c>
      <c r="O97" s="855"/>
      <c r="P97" s="855">
        <v>1204000</v>
      </c>
      <c r="Q97" s="850" t="s">
        <v>1003</v>
      </c>
      <c r="R97" s="850" t="s">
        <v>1004</v>
      </c>
    </row>
    <row r="98" spans="1:23" ht="14.45" customHeight="1" x14ac:dyDescent="0.25">
      <c r="A98" s="849"/>
      <c r="B98" s="849"/>
      <c r="C98" s="850"/>
      <c r="D98" s="849"/>
      <c r="E98" s="851"/>
      <c r="F98" s="866"/>
      <c r="G98" s="860"/>
      <c r="H98" s="860"/>
      <c r="I98" s="860"/>
      <c r="J98" s="860"/>
      <c r="K98" s="863"/>
      <c r="L98" s="863"/>
      <c r="M98" s="856"/>
      <c r="N98" s="856"/>
      <c r="O98" s="856"/>
      <c r="P98" s="856"/>
      <c r="Q98" s="850"/>
      <c r="R98" s="850"/>
    </row>
    <row r="99" spans="1:23" ht="14.45" customHeight="1" x14ac:dyDescent="0.25">
      <c r="A99" s="849"/>
      <c r="B99" s="849"/>
      <c r="C99" s="850"/>
      <c r="D99" s="849"/>
      <c r="E99" s="851"/>
      <c r="F99" s="866"/>
      <c r="G99" s="860"/>
      <c r="H99" s="861"/>
      <c r="I99" s="861"/>
      <c r="J99" s="860"/>
      <c r="K99" s="863"/>
      <c r="L99" s="863"/>
      <c r="M99" s="856"/>
      <c r="N99" s="856"/>
      <c r="O99" s="856"/>
      <c r="P99" s="856"/>
      <c r="Q99" s="850"/>
      <c r="R99" s="850"/>
    </row>
    <row r="100" spans="1:23" x14ac:dyDescent="0.25">
      <c r="A100" s="849"/>
      <c r="B100" s="849"/>
      <c r="C100" s="850"/>
      <c r="D100" s="849"/>
      <c r="E100" s="851"/>
      <c r="F100" s="866"/>
      <c r="G100" s="861"/>
      <c r="H100" s="441" t="s">
        <v>56</v>
      </c>
      <c r="I100" s="441">
        <v>300</v>
      </c>
      <c r="J100" s="860"/>
      <c r="K100" s="863"/>
      <c r="L100" s="863"/>
      <c r="M100" s="856"/>
      <c r="N100" s="856"/>
      <c r="O100" s="856"/>
      <c r="P100" s="856"/>
      <c r="Q100" s="850"/>
      <c r="R100" s="850"/>
    </row>
    <row r="101" spans="1:23" ht="90" x14ac:dyDescent="0.25">
      <c r="A101" s="849"/>
      <c r="B101" s="849"/>
      <c r="C101" s="850"/>
      <c r="D101" s="849"/>
      <c r="E101" s="851"/>
      <c r="F101" s="866"/>
      <c r="G101" s="441" t="s">
        <v>1074</v>
      </c>
      <c r="H101" s="441" t="s">
        <v>922</v>
      </c>
      <c r="I101" s="467" t="s">
        <v>1075</v>
      </c>
      <c r="J101" s="860"/>
      <c r="K101" s="863"/>
      <c r="L101" s="863"/>
      <c r="M101" s="856"/>
      <c r="N101" s="856"/>
      <c r="O101" s="856"/>
      <c r="P101" s="856"/>
      <c r="Q101" s="850"/>
      <c r="R101" s="850"/>
    </row>
    <row r="102" spans="1:23" ht="75" x14ac:dyDescent="0.25">
      <c r="A102" s="849"/>
      <c r="B102" s="849"/>
      <c r="C102" s="850"/>
      <c r="D102" s="849"/>
      <c r="E102" s="851"/>
      <c r="F102" s="866"/>
      <c r="G102" s="441" t="s">
        <v>1076</v>
      </c>
      <c r="H102" s="441" t="s">
        <v>58</v>
      </c>
      <c r="I102" s="467" t="s">
        <v>41</v>
      </c>
      <c r="J102" s="860"/>
      <c r="K102" s="863"/>
      <c r="L102" s="863"/>
      <c r="M102" s="856"/>
      <c r="N102" s="856"/>
      <c r="O102" s="856"/>
      <c r="P102" s="856"/>
      <c r="Q102" s="850"/>
      <c r="R102" s="850"/>
    </row>
    <row r="103" spans="1:23" ht="75" x14ac:dyDescent="0.25">
      <c r="A103" s="849"/>
      <c r="B103" s="849"/>
      <c r="C103" s="850"/>
      <c r="D103" s="849"/>
      <c r="E103" s="851"/>
      <c r="F103" s="866"/>
      <c r="G103" s="441" t="s">
        <v>1077</v>
      </c>
      <c r="H103" s="441" t="s">
        <v>1078</v>
      </c>
      <c r="I103" s="467" t="s">
        <v>41</v>
      </c>
      <c r="J103" s="860"/>
      <c r="K103" s="863"/>
      <c r="L103" s="863"/>
      <c r="M103" s="856"/>
      <c r="N103" s="856"/>
      <c r="O103" s="856"/>
      <c r="P103" s="856"/>
      <c r="Q103" s="850"/>
      <c r="R103" s="850"/>
    </row>
    <row r="104" spans="1:23" ht="90" x14ac:dyDescent="0.25">
      <c r="A104" s="849"/>
      <c r="B104" s="849"/>
      <c r="C104" s="850"/>
      <c r="D104" s="849"/>
      <c r="E104" s="851"/>
      <c r="F104" s="866"/>
      <c r="G104" s="441" t="s">
        <v>1079</v>
      </c>
      <c r="H104" s="441" t="s">
        <v>1078</v>
      </c>
      <c r="I104" s="467" t="s">
        <v>1080</v>
      </c>
      <c r="J104" s="860"/>
      <c r="K104" s="863"/>
      <c r="L104" s="863"/>
      <c r="M104" s="857"/>
      <c r="N104" s="857"/>
      <c r="O104" s="857"/>
      <c r="P104" s="857"/>
      <c r="Q104" s="850"/>
      <c r="R104" s="850"/>
    </row>
    <row r="105" spans="1:23" ht="90" x14ac:dyDescent="0.25">
      <c r="A105" s="849"/>
      <c r="B105" s="849"/>
      <c r="C105" s="850"/>
      <c r="D105" s="849"/>
      <c r="E105" s="851"/>
      <c r="F105" s="866"/>
      <c r="G105" s="441" t="s">
        <v>1081</v>
      </c>
      <c r="H105" s="441" t="s">
        <v>1078</v>
      </c>
      <c r="I105" s="467" t="s">
        <v>41</v>
      </c>
      <c r="J105" s="860"/>
      <c r="K105" s="863"/>
      <c r="L105" s="863"/>
      <c r="M105" s="857"/>
      <c r="N105" s="857"/>
      <c r="O105" s="857"/>
      <c r="P105" s="857"/>
      <c r="Q105" s="850"/>
      <c r="R105" s="850"/>
    </row>
    <row r="106" spans="1:23" ht="75" x14ac:dyDescent="0.25">
      <c r="A106" s="849"/>
      <c r="B106" s="849"/>
      <c r="C106" s="850"/>
      <c r="D106" s="849"/>
      <c r="E106" s="851"/>
      <c r="F106" s="866"/>
      <c r="G106" s="441" t="s">
        <v>1082</v>
      </c>
      <c r="H106" s="441" t="s">
        <v>1083</v>
      </c>
      <c r="I106" s="467" t="s">
        <v>882</v>
      </c>
      <c r="J106" s="860"/>
      <c r="K106" s="863"/>
      <c r="L106" s="863"/>
      <c r="M106" s="857"/>
      <c r="N106" s="857"/>
      <c r="O106" s="857"/>
      <c r="P106" s="857"/>
      <c r="Q106" s="850"/>
      <c r="R106" s="850"/>
    </row>
    <row r="107" spans="1:23" ht="45" x14ac:dyDescent="0.25">
      <c r="A107" s="849"/>
      <c r="B107" s="849"/>
      <c r="C107" s="850"/>
      <c r="D107" s="849"/>
      <c r="E107" s="851"/>
      <c r="F107" s="866"/>
      <c r="G107" s="441" t="s">
        <v>1084</v>
      </c>
      <c r="H107" s="441" t="s">
        <v>1085</v>
      </c>
      <c r="I107" s="467" t="s">
        <v>202</v>
      </c>
      <c r="J107" s="860"/>
      <c r="K107" s="863"/>
      <c r="L107" s="863"/>
      <c r="M107" s="857"/>
      <c r="N107" s="857"/>
      <c r="O107" s="857"/>
      <c r="P107" s="857"/>
      <c r="Q107" s="850"/>
      <c r="R107" s="850"/>
    </row>
    <row r="108" spans="1:23" ht="45" x14ac:dyDescent="0.25">
      <c r="A108" s="849"/>
      <c r="B108" s="849"/>
      <c r="C108" s="850"/>
      <c r="D108" s="849"/>
      <c r="E108" s="851"/>
      <c r="F108" s="867"/>
      <c r="G108" s="441" t="s">
        <v>1086</v>
      </c>
      <c r="H108" s="441" t="s">
        <v>1087</v>
      </c>
      <c r="I108" s="467" t="s">
        <v>41</v>
      </c>
      <c r="J108" s="861"/>
      <c r="K108" s="864"/>
      <c r="L108" s="864"/>
      <c r="M108" s="858"/>
      <c r="N108" s="858"/>
      <c r="O108" s="858"/>
      <c r="P108" s="858"/>
      <c r="Q108" s="850"/>
      <c r="R108" s="850"/>
    </row>
    <row r="109" spans="1:23" ht="351.6" customHeight="1" x14ac:dyDescent="0.25">
      <c r="A109" s="479">
        <v>25</v>
      </c>
      <c r="B109" s="444">
        <v>1</v>
      </c>
      <c r="C109" s="444">
        <v>1</v>
      </c>
      <c r="D109" s="444">
        <v>6</v>
      </c>
      <c r="E109" s="441" t="s">
        <v>1088</v>
      </c>
      <c r="F109" s="441" t="s">
        <v>1089</v>
      </c>
      <c r="G109" s="441" t="s">
        <v>1090</v>
      </c>
      <c r="H109" s="441">
        <v>500</v>
      </c>
      <c r="I109" s="441" t="s">
        <v>1091</v>
      </c>
      <c r="J109" s="441" t="s">
        <v>1092</v>
      </c>
      <c r="K109" s="478"/>
      <c r="L109" s="441" t="s">
        <v>1093</v>
      </c>
      <c r="M109" s="480">
        <v>0</v>
      </c>
      <c r="N109" s="480">
        <v>249000</v>
      </c>
      <c r="O109" s="480">
        <v>0</v>
      </c>
      <c r="P109" s="480">
        <v>249000</v>
      </c>
      <c r="Q109" s="441" t="s">
        <v>997</v>
      </c>
      <c r="R109" s="441" t="s">
        <v>955</v>
      </c>
      <c r="S109" s="853"/>
      <c r="T109" s="854"/>
      <c r="U109" s="854"/>
      <c r="V109" s="854"/>
      <c r="W109" s="854"/>
    </row>
    <row r="110" spans="1:23" ht="20.25" customHeight="1" x14ac:dyDescent="0.25">
      <c r="Q110" s="143"/>
    </row>
    <row r="111" spans="1:23" x14ac:dyDescent="0.25">
      <c r="M111" s="699"/>
      <c r="N111" s="702" t="s">
        <v>35</v>
      </c>
      <c r="O111" s="702"/>
      <c r="P111" s="702"/>
    </row>
    <row r="112" spans="1:23" x14ac:dyDescent="0.25">
      <c r="M112" s="700"/>
      <c r="N112" s="702" t="s">
        <v>36</v>
      </c>
      <c r="O112" s="702" t="s">
        <v>37</v>
      </c>
      <c r="P112" s="702"/>
    </row>
    <row r="113" spans="13:17" x14ac:dyDescent="0.25">
      <c r="M113" s="701"/>
      <c r="N113" s="702"/>
      <c r="O113" s="57">
        <v>2020</v>
      </c>
      <c r="P113" s="57">
        <v>2021</v>
      </c>
    </row>
    <row r="114" spans="13:17" x14ac:dyDescent="0.25">
      <c r="M114" s="57" t="s">
        <v>2931</v>
      </c>
      <c r="N114" s="55">
        <v>25</v>
      </c>
      <c r="O114" s="25">
        <f>O7+O9+O14+O18+O20+O23+O30+O32+O39+O42+O46+O51+O65+O69+O74+O75+O76+O93+O94</f>
        <v>1313633.2</v>
      </c>
      <c r="P114" s="31">
        <f>P9+P14+P18+P20+P23+P32+P36+P39+P42+P46+P52+P59+P63+P64+P65+P66+P76+P79+P84+P96+P97+P109</f>
        <v>5168000</v>
      </c>
      <c r="Q114" s="144"/>
    </row>
    <row r="117" spans="13:17" x14ac:dyDescent="0.25">
      <c r="P117" s="144"/>
    </row>
  </sheetData>
  <mergeCells count="347">
    <mergeCell ref="H4:I4"/>
    <mergeCell ref="K4:L4"/>
    <mergeCell ref="M4:N4"/>
    <mergeCell ref="O4:P4"/>
    <mergeCell ref="A7:A8"/>
    <mergeCell ref="B7:B8"/>
    <mergeCell ref="C7:C8"/>
    <mergeCell ref="D7:D8"/>
    <mergeCell ref="E7:E8"/>
    <mergeCell ref="F7:F8"/>
    <mergeCell ref="A4:A5"/>
    <mergeCell ref="B4:B5"/>
    <mergeCell ref="C4:C5"/>
    <mergeCell ref="D4:D5"/>
    <mergeCell ref="F4:F5"/>
    <mergeCell ref="G4:G5"/>
    <mergeCell ref="M7:M8"/>
    <mergeCell ref="N7:N8"/>
    <mergeCell ref="O7:O8"/>
    <mergeCell ref="P7:P8"/>
    <mergeCell ref="Q7:Q8"/>
    <mergeCell ref="R7:R8"/>
    <mergeCell ref="G7:G8"/>
    <mergeCell ref="H7:H8"/>
    <mergeCell ref="I7:I8"/>
    <mergeCell ref="J7:J8"/>
    <mergeCell ref="K7:K8"/>
    <mergeCell ref="L7:L8"/>
    <mergeCell ref="A9:A13"/>
    <mergeCell ref="B9:B13"/>
    <mergeCell ref="C9:C13"/>
    <mergeCell ref="D9:D13"/>
    <mergeCell ref="E9:E13"/>
    <mergeCell ref="O9:O13"/>
    <mergeCell ref="P9:P13"/>
    <mergeCell ref="Q9:Q13"/>
    <mergeCell ref="R9:R13"/>
    <mergeCell ref="G10:G11"/>
    <mergeCell ref="G12:G13"/>
    <mergeCell ref="F9:F13"/>
    <mergeCell ref="J9:J13"/>
    <mergeCell ref="K9:K13"/>
    <mergeCell ref="L9:L13"/>
    <mergeCell ref="M9:M13"/>
    <mergeCell ref="N9:N13"/>
    <mergeCell ref="P14:P17"/>
    <mergeCell ref="Q14:Q17"/>
    <mergeCell ref="R14:R17"/>
    <mergeCell ref="J14:J17"/>
    <mergeCell ref="K14:K17"/>
    <mergeCell ref="L14:L17"/>
    <mergeCell ref="M14:M17"/>
    <mergeCell ref="N14:N17"/>
    <mergeCell ref="O14:O17"/>
    <mergeCell ref="A14:A17"/>
    <mergeCell ref="B14:B17"/>
    <mergeCell ref="C14:C17"/>
    <mergeCell ref="D14:D17"/>
    <mergeCell ref="E14:E17"/>
    <mergeCell ref="F14:F17"/>
    <mergeCell ref="A18:A19"/>
    <mergeCell ref="B18:B19"/>
    <mergeCell ref="C18:C19"/>
    <mergeCell ref="D18:D19"/>
    <mergeCell ref="E18:E19"/>
    <mergeCell ref="F18:F19"/>
    <mergeCell ref="J18:J19"/>
    <mergeCell ref="Q18:Q19"/>
    <mergeCell ref="R18:R19"/>
    <mergeCell ref="K18:K19"/>
    <mergeCell ref="L18:L19"/>
    <mergeCell ref="M18:M19"/>
    <mergeCell ref="N18:N19"/>
    <mergeCell ref="O18:O19"/>
    <mergeCell ref="P18:P19"/>
    <mergeCell ref="F20:F22"/>
    <mergeCell ref="G20:G22"/>
    <mergeCell ref="J20:J22"/>
    <mergeCell ref="K20:K22"/>
    <mergeCell ref="L20:L22"/>
    <mergeCell ref="M20:M22"/>
    <mergeCell ref="A20:A22"/>
    <mergeCell ref="B20:B22"/>
    <mergeCell ref="C20:C22"/>
    <mergeCell ref="D20:D22"/>
    <mergeCell ref="E20:E22"/>
    <mergeCell ref="N20:N22"/>
    <mergeCell ref="O20:O22"/>
    <mergeCell ref="P20:P22"/>
    <mergeCell ref="Q20:Q22"/>
    <mergeCell ref="R20:R22"/>
    <mergeCell ref="H21:H22"/>
    <mergeCell ref="I21:I22"/>
    <mergeCell ref="R23:R29"/>
    <mergeCell ref="A23:A29"/>
    <mergeCell ref="B23:B29"/>
    <mergeCell ref="C23:C29"/>
    <mergeCell ref="D23:D29"/>
    <mergeCell ref="E23:E29"/>
    <mergeCell ref="F23:F29"/>
    <mergeCell ref="J23:J29"/>
    <mergeCell ref="K23:K29"/>
    <mergeCell ref="L23:L29"/>
    <mergeCell ref="G24:G25"/>
    <mergeCell ref="G26:G27"/>
    <mergeCell ref="G28:G29"/>
    <mergeCell ref="M23:M29"/>
    <mergeCell ref="N23:N29"/>
    <mergeCell ref="O23:O29"/>
    <mergeCell ref="P23:P29"/>
    <mergeCell ref="Q23:Q29"/>
    <mergeCell ref="P30:P31"/>
    <mergeCell ref="Q30:Q31"/>
    <mergeCell ref="R30:R31"/>
    <mergeCell ref="J30:J31"/>
    <mergeCell ref="K30:K31"/>
    <mergeCell ref="L30:L31"/>
    <mergeCell ref="M30:M31"/>
    <mergeCell ref="N30:N31"/>
    <mergeCell ref="O30:O31"/>
    <mergeCell ref="A30:A31"/>
    <mergeCell ref="B30:B31"/>
    <mergeCell ref="C30:C31"/>
    <mergeCell ref="D30:D31"/>
    <mergeCell ref="E30:E31"/>
    <mergeCell ref="F30:F31"/>
    <mergeCell ref="G30:G31"/>
    <mergeCell ref="O32:O35"/>
    <mergeCell ref="P32:P35"/>
    <mergeCell ref="A32:A35"/>
    <mergeCell ref="B32:B35"/>
    <mergeCell ref="C32:C35"/>
    <mergeCell ref="D32:D35"/>
    <mergeCell ref="E32:E35"/>
    <mergeCell ref="F32:F35"/>
    <mergeCell ref="Q32:Q35"/>
    <mergeCell ref="R32:R35"/>
    <mergeCell ref="S34:V35"/>
    <mergeCell ref="G32:G35"/>
    <mergeCell ref="J32:J35"/>
    <mergeCell ref="K32:K35"/>
    <mergeCell ref="L32:L35"/>
    <mergeCell ref="M32:M35"/>
    <mergeCell ref="N32:N35"/>
    <mergeCell ref="O36:O38"/>
    <mergeCell ref="P36:P38"/>
    <mergeCell ref="Q36:Q38"/>
    <mergeCell ref="R36:R38"/>
    <mergeCell ref="G36:G38"/>
    <mergeCell ref="J36:J38"/>
    <mergeCell ref="K36:K38"/>
    <mergeCell ref="L36:L38"/>
    <mergeCell ref="M36:M38"/>
    <mergeCell ref="N36:N38"/>
    <mergeCell ref="A36:A38"/>
    <mergeCell ref="B36:B38"/>
    <mergeCell ref="C36:C38"/>
    <mergeCell ref="D36:D38"/>
    <mergeCell ref="E36:E38"/>
    <mergeCell ref="F36:F38"/>
    <mergeCell ref="A39:A41"/>
    <mergeCell ref="B39:B41"/>
    <mergeCell ref="C39:C41"/>
    <mergeCell ref="D39:D41"/>
    <mergeCell ref="E39:E41"/>
    <mergeCell ref="F39:F41"/>
    <mergeCell ref="F42:F45"/>
    <mergeCell ref="J42:J45"/>
    <mergeCell ref="S45:X45"/>
    <mergeCell ref="S41:X41"/>
    <mergeCell ref="G39:G41"/>
    <mergeCell ref="J39:J41"/>
    <mergeCell ref="K39:K41"/>
    <mergeCell ref="L39:L41"/>
    <mergeCell ref="M39:M41"/>
    <mergeCell ref="N39:N41"/>
    <mergeCell ref="N42:N45"/>
    <mergeCell ref="O42:O45"/>
    <mergeCell ref="P42:P45"/>
    <mergeCell ref="R39:R41"/>
    <mergeCell ref="O39:O41"/>
    <mergeCell ref="P39:P41"/>
    <mergeCell ref="Q39:Q41"/>
    <mergeCell ref="Q46:Q50"/>
    <mergeCell ref="R46:R50"/>
    <mergeCell ref="L46:L50"/>
    <mergeCell ref="M46:M50"/>
    <mergeCell ref="N46:N50"/>
    <mergeCell ref="O46:O50"/>
    <mergeCell ref="A42:A45"/>
    <mergeCell ref="J46:J50"/>
    <mergeCell ref="K46:K50"/>
    <mergeCell ref="Q42:Q45"/>
    <mergeCell ref="A46:A50"/>
    <mergeCell ref="B46:B50"/>
    <mergeCell ref="C46:C50"/>
    <mergeCell ref="D46:D50"/>
    <mergeCell ref="E46:E50"/>
    <mergeCell ref="F46:F50"/>
    <mergeCell ref="K42:K45"/>
    <mergeCell ref="L42:L45"/>
    <mergeCell ref="M42:M45"/>
    <mergeCell ref="R42:R45"/>
    <mergeCell ref="B42:B45"/>
    <mergeCell ref="C42:C45"/>
    <mergeCell ref="D42:D45"/>
    <mergeCell ref="E42:E45"/>
    <mergeCell ref="G59:G62"/>
    <mergeCell ref="A52:A68"/>
    <mergeCell ref="B52:B68"/>
    <mergeCell ref="C52:C68"/>
    <mergeCell ref="D52:D68"/>
    <mergeCell ref="E52:E68"/>
    <mergeCell ref="F52:F68"/>
    <mergeCell ref="P46:P50"/>
    <mergeCell ref="O52:O58"/>
    <mergeCell ref="P52:P58"/>
    <mergeCell ref="G66:G68"/>
    <mergeCell ref="G52:G58"/>
    <mergeCell ref="Q52:Q68"/>
    <mergeCell ref="R52:R68"/>
    <mergeCell ref="H53:H58"/>
    <mergeCell ref="I53:I58"/>
    <mergeCell ref="J59:J62"/>
    <mergeCell ref="M59:M62"/>
    <mergeCell ref="N59:N62"/>
    <mergeCell ref="O59:O62"/>
    <mergeCell ref="P59:P62"/>
    <mergeCell ref="H60:H62"/>
    <mergeCell ref="I60:I62"/>
    <mergeCell ref="J66:J67"/>
    <mergeCell ref="M66:M68"/>
    <mergeCell ref="N66:N68"/>
    <mergeCell ref="O66:O68"/>
    <mergeCell ref="P66:P68"/>
    <mergeCell ref="J52:J58"/>
    <mergeCell ref="K52:K68"/>
    <mergeCell ref="L52:L68"/>
    <mergeCell ref="M52:M58"/>
    <mergeCell ref="N52:N58"/>
    <mergeCell ref="A69:A73"/>
    <mergeCell ref="B69:B73"/>
    <mergeCell ref="C69:C73"/>
    <mergeCell ref="D69:D73"/>
    <mergeCell ref="E69:E73"/>
    <mergeCell ref="R69:R73"/>
    <mergeCell ref="H71:H72"/>
    <mergeCell ref="I71:I72"/>
    <mergeCell ref="A76:A78"/>
    <mergeCell ref="B76:B78"/>
    <mergeCell ref="C76:C78"/>
    <mergeCell ref="D76:D78"/>
    <mergeCell ref="E76:E78"/>
    <mergeCell ref="F76:F78"/>
    <mergeCell ref="L69:L73"/>
    <mergeCell ref="M69:M73"/>
    <mergeCell ref="N69:N73"/>
    <mergeCell ref="O69:O73"/>
    <mergeCell ref="P69:P73"/>
    <mergeCell ref="Q69:Q73"/>
    <mergeCell ref="F69:F73"/>
    <mergeCell ref="G69:G73"/>
    <mergeCell ref="H69:H70"/>
    <mergeCell ref="I69:I70"/>
    <mergeCell ref="J69:J73"/>
    <mergeCell ref="D79:D83"/>
    <mergeCell ref="E79:E83"/>
    <mergeCell ref="F79:F83"/>
    <mergeCell ref="Q76:Q78"/>
    <mergeCell ref="R76:R78"/>
    <mergeCell ref="G76:G78"/>
    <mergeCell ref="J76:J78"/>
    <mergeCell ref="K76:K78"/>
    <mergeCell ref="L76:L78"/>
    <mergeCell ref="M76:M78"/>
    <mergeCell ref="N76:N78"/>
    <mergeCell ref="O79:O83"/>
    <mergeCell ref="P79:P83"/>
    <mergeCell ref="Q79:Q83"/>
    <mergeCell ref="R79:R83"/>
    <mergeCell ref="M79:M83"/>
    <mergeCell ref="N79:N83"/>
    <mergeCell ref="K69:K73"/>
    <mergeCell ref="O76:O78"/>
    <mergeCell ref="P76:P78"/>
    <mergeCell ref="R84:R92"/>
    <mergeCell ref="A79:A83"/>
    <mergeCell ref="B79:B83"/>
    <mergeCell ref="C79:C83"/>
    <mergeCell ref="F84:F92"/>
    <mergeCell ref="G84:G92"/>
    <mergeCell ref="J84:J92"/>
    <mergeCell ref="K84:K92"/>
    <mergeCell ref="L84:L92"/>
    <mergeCell ref="M84:M92"/>
    <mergeCell ref="A84:A92"/>
    <mergeCell ref="B84:B92"/>
    <mergeCell ref="C84:C92"/>
    <mergeCell ref="D84:D92"/>
    <mergeCell ref="E84:E92"/>
    <mergeCell ref="G79:G83"/>
    <mergeCell ref="J79:J83"/>
    <mergeCell ref="K79:K83"/>
    <mergeCell ref="L79:L83"/>
    <mergeCell ref="J94:J95"/>
    <mergeCell ref="K94:K95"/>
    <mergeCell ref="L94:L95"/>
    <mergeCell ref="M94:M95"/>
    <mergeCell ref="N94:N95"/>
    <mergeCell ref="N84:N92"/>
    <mergeCell ref="O84:O92"/>
    <mergeCell ref="P84:P92"/>
    <mergeCell ref="Q84:Q92"/>
    <mergeCell ref="F94:F95"/>
    <mergeCell ref="S109:W109"/>
    <mergeCell ref="M111:M113"/>
    <mergeCell ref="N111:P111"/>
    <mergeCell ref="N112:N113"/>
    <mergeCell ref="O112:P112"/>
    <mergeCell ref="M97:M108"/>
    <mergeCell ref="N97:N108"/>
    <mergeCell ref="O97:O108"/>
    <mergeCell ref="P97:P108"/>
    <mergeCell ref="Q97:Q108"/>
    <mergeCell ref="R97:R108"/>
    <mergeCell ref="G97:G100"/>
    <mergeCell ref="H97:H99"/>
    <mergeCell ref="I97:I99"/>
    <mergeCell ref="J97:J108"/>
    <mergeCell ref="K97:K108"/>
    <mergeCell ref="L97:L108"/>
    <mergeCell ref="F97:F108"/>
    <mergeCell ref="O94:O95"/>
    <mergeCell ref="P94:P95"/>
    <mergeCell ref="Q94:Q95"/>
    <mergeCell ref="R94:R95"/>
    <mergeCell ref="G94:G95"/>
    <mergeCell ref="B97:B108"/>
    <mergeCell ref="C97:C108"/>
    <mergeCell ref="D97:D108"/>
    <mergeCell ref="E97:E108"/>
    <mergeCell ref="A94:A95"/>
    <mergeCell ref="B94:B95"/>
    <mergeCell ref="C94:C95"/>
    <mergeCell ref="D94:D95"/>
    <mergeCell ref="E94:E95"/>
    <mergeCell ref="A97:A10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S46"/>
  <sheetViews>
    <sheetView topLeftCell="A28" zoomScale="70" zoomScaleNormal="70" workbookViewId="0">
      <selection activeCell="G48" sqref="G48"/>
    </sheetView>
  </sheetViews>
  <sheetFormatPr defaultRowHeight="15" x14ac:dyDescent="0.25"/>
  <cols>
    <col min="1" max="1" width="4.7109375" style="41" customWidth="1"/>
    <col min="2" max="2" width="8.85546875" style="41" customWidth="1"/>
    <col min="3" max="3" width="11.42578125" style="41" customWidth="1"/>
    <col min="4" max="4" width="9.7109375" style="41" customWidth="1"/>
    <col min="5" max="5" width="45.7109375" style="41" customWidth="1"/>
    <col min="6" max="6" width="61.42578125" style="41" customWidth="1"/>
    <col min="7" max="7" width="35.7109375" style="41" customWidth="1"/>
    <col min="8" max="8" width="20.42578125" style="41" customWidth="1"/>
    <col min="9" max="9" width="12.140625" style="41" customWidth="1"/>
    <col min="10" max="10" width="32.140625" style="41" customWidth="1"/>
    <col min="11" max="11" width="12.140625" style="41" customWidth="1"/>
    <col min="12" max="12" width="12.7109375" style="41" customWidth="1"/>
    <col min="13" max="13" width="17.85546875" style="41" customWidth="1"/>
    <col min="14" max="14" width="17.28515625" style="41" customWidth="1"/>
    <col min="15" max="16" width="18" style="41" customWidth="1"/>
    <col min="17" max="17" width="21.28515625" style="41" customWidth="1"/>
    <col min="18" max="18" width="23.5703125" style="41" customWidth="1"/>
    <col min="19" max="19" width="19.5703125" style="41" customWidth="1"/>
    <col min="20" max="258" width="9.140625" style="41"/>
    <col min="259" max="259" width="4.7109375" style="41" bestFit="1" customWidth="1"/>
    <col min="260" max="260" width="9.7109375" style="41" bestFit="1" customWidth="1"/>
    <col min="261" max="261" width="10" style="41" bestFit="1" customWidth="1"/>
    <col min="262" max="262" width="8.85546875" style="41" bestFit="1" customWidth="1"/>
    <col min="263" max="263" width="22.85546875" style="41" customWidth="1"/>
    <col min="264" max="264" width="59.7109375" style="41" bestFit="1" customWidth="1"/>
    <col min="265" max="265" width="57.85546875" style="41" bestFit="1" customWidth="1"/>
    <col min="266" max="266" width="35.28515625" style="41" bestFit="1" customWidth="1"/>
    <col min="267" max="267" width="28.140625" style="41" bestFit="1" customWidth="1"/>
    <col min="268" max="268" width="33.140625" style="41" bestFit="1" customWidth="1"/>
    <col min="269" max="269" width="26" style="41" bestFit="1" customWidth="1"/>
    <col min="270" max="270" width="19.140625" style="41" bestFit="1" customWidth="1"/>
    <col min="271" max="271" width="10.42578125" style="41" customWidth="1"/>
    <col min="272" max="272" width="11.85546875" style="41" customWidth="1"/>
    <col min="273" max="273" width="14.7109375" style="41" customWidth="1"/>
    <col min="274" max="274" width="9" style="41" bestFit="1" customWidth="1"/>
    <col min="275" max="514" width="9.140625" style="41"/>
    <col min="515" max="515" width="4.7109375" style="41" bestFit="1" customWidth="1"/>
    <col min="516" max="516" width="9.7109375" style="41" bestFit="1" customWidth="1"/>
    <col min="517" max="517" width="10" style="41" bestFit="1" customWidth="1"/>
    <col min="518" max="518" width="8.85546875" style="41" bestFit="1" customWidth="1"/>
    <col min="519" max="519" width="22.85546875" style="41" customWidth="1"/>
    <col min="520" max="520" width="59.7109375" style="41" bestFit="1" customWidth="1"/>
    <col min="521" max="521" width="57.85546875" style="41" bestFit="1" customWidth="1"/>
    <col min="522" max="522" width="35.28515625" style="41" bestFit="1" customWidth="1"/>
    <col min="523" max="523" width="28.140625" style="41" bestFit="1" customWidth="1"/>
    <col min="524" max="524" width="33.140625" style="41" bestFit="1" customWidth="1"/>
    <col min="525" max="525" width="26" style="41" bestFit="1" customWidth="1"/>
    <col min="526" max="526" width="19.140625" style="41" bestFit="1" customWidth="1"/>
    <col min="527" max="527" width="10.42578125" style="41" customWidth="1"/>
    <col min="528" max="528" width="11.85546875" style="41" customWidth="1"/>
    <col min="529" max="529" width="14.7109375" style="41" customWidth="1"/>
    <col min="530" max="530" width="9" style="41" bestFit="1" customWidth="1"/>
    <col min="531" max="770" width="9.140625" style="41"/>
    <col min="771" max="771" width="4.7109375" style="41" bestFit="1" customWidth="1"/>
    <col min="772" max="772" width="9.7109375" style="41" bestFit="1" customWidth="1"/>
    <col min="773" max="773" width="10" style="41" bestFit="1" customWidth="1"/>
    <col min="774" max="774" width="8.85546875" style="41" bestFit="1" customWidth="1"/>
    <col min="775" max="775" width="22.85546875" style="41" customWidth="1"/>
    <col min="776" max="776" width="59.7109375" style="41" bestFit="1" customWidth="1"/>
    <col min="777" max="777" width="57.85546875" style="41" bestFit="1" customWidth="1"/>
    <col min="778" max="778" width="35.28515625" style="41" bestFit="1" customWidth="1"/>
    <col min="779" max="779" width="28.140625" style="41" bestFit="1" customWidth="1"/>
    <col min="780" max="780" width="33.140625" style="41" bestFit="1" customWidth="1"/>
    <col min="781" max="781" width="26" style="41" bestFit="1" customWidth="1"/>
    <col min="782" max="782" width="19.140625" style="41" bestFit="1" customWidth="1"/>
    <col min="783" max="783" width="10.42578125" style="41" customWidth="1"/>
    <col min="784" max="784" width="11.85546875" style="41" customWidth="1"/>
    <col min="785" max="785" width="14.7109375" style="41" customWidth="1"/>
    <col min="786" max="786" width="9" style="41" bestFit="1" customWidth="1"/>
    <col min="787" max="1026" width="9.140625" style="41"/>
    <col min="1027" max="1027" width="4.7109375" style="41" bestFit="1" customWidth="1"/>
    <col min="1028" max="1028" width="9.7109375" style="41" bestFit="1" customWidth="1"/>
    <col min="1029" max="1029" width="10" style="41" bestFit="1" customWidth="1"/>
    <col min="1030" max="1030" width="8.85546875" style="41" bestFit="1" customWidth="1"/>
    <col min="1031" max="1031" width="22.85546875" style="41" customWidth="1"/>
    <col min="1032" max="1032" width="59.7109375" style="41" bestFit="1" customWidth="1"/>
    <col min="1033" max="1033" width="57.85546875" style="41" bestFit="1" customWidth="1"/>
    <col min="1034" max="1034" width="35.28515625" style="41" bestFit="1" customWidth="1"/>
    <col min="1035" max="1035" width="28.140625" style="41" bestFit="1" customWidth="1"/>
    <col min="1036" max="1036" width="33.140625" style="41" bestFit="1" customWidth="1"/>
    <col min="1037" max="1037" width="26" style="41" bestFit="1" customWidth="1"/>
    <col min="1038" max="1038" width="19.140625" style="41" bestFit="1" customWidth="1"/>
    <col min="1039" max="1039" width="10.42578125" style="41" customWidth="1"/>
    <col min="1040" max="1040" width="11.85546875" style="41" customWidth="1"/>
    <col min="1041" max="1041" width="14.7109375" style="41" customWidth="1"/>
    <col min="1042" max="1042" width="9" style="41" bestFit="1" customWidth="1"/>
    <col min="1043" max="1282" width="9.140625" style="41"/>
    <col min="1283" max="1283" width="4.7109375" style="41" bestFit="1" customWidth="1"/>
    <col min="1284" max="1284" width="9.7109375" style="41" bestFit="1" customWidth="1"/>
    <col min="1285" max="1285" width="10" style="41" bestFit="1" customWidth="1"/>
    <col min="1286" max="1286" width="8.85546875" style="41" bestFit="1" customWidth="1"/>
    <col min="1287" max="1287" width="22.85546875" style="41" customWidth="1"/>
    <col min="1288" max="1288" width="59.7109375" style="41" bestFit="1" customWidth="1"/>
    <col min="1289" max="1289" width="57.85546875" style="41" bestFit="1" customWidth="1"/>
    <col min="1290" max="1290" width="35.28515625" style="41" bestFit="1" customWidth="1"/>
    <col min="1291" max="1291" width="28.140625" style="41" bestFit="1" customWidth="1"/>
    <col min="1292" max="1292" width="33.140625" style="41" bestFit="1" customWidth="1"/>
    <col min="1293" max="1293" width="26" style="41" bestFit="1" customWidth="1"/>
    <col min="1294" max="1294" width="19.140625" style="41" bestFit="1" customWidth="1"/>
    <col min="1295" max="1295" width="10.42578125" style="41" customWidth="1"/>
    <col min="1296" max="1296" width="11.85546875" style="41" customWidth="1"/>
    <col min="1297" max="1297" width="14.7109375" style="41" customWidth="1"/>
    <col min="1298" max="1298" width="9" style="41" bestFit="1" customWidth="1"/>
    <col min="1299" max="1538" width="9.140625" style="41"/>
    <col min="1539" max="1539" width="4.7109375" style="41" bestFit="1" customWidth="1"/>
    <col min="1540" max="1540" width="9.7109375" style="41" bestFit="1" customWidth="1"/>
    <col min="1541" max="1541" width="10" style="41" bestFit="1" customWidth="1"/>
    <col min="1542" max="1542" width="8.85546875" style="41" bestFit="1" customWidth="1"/>
    <col min="1543" max="1543" width="22.85546875" style="41" customWidth="1"/>
    <col min="1544" max="1544" width="59.7109375" style="41" bestFit="1" customWidth="1"/>
    <col min="1545" max="1545" width="57.85546875" style="41" bestFit="1" customWidth="1"/>
    <col min="1546" max="1546" width="35.28515625" style="41" bestFit="1" customWidth="1"/>
    <col min="1547" max="1547" width="28.140625" style="41" bestFit="1" customWidth="1"/>
    <col min="1548" max="1548" width="33.140625" style="41" bestFit="1" customWidth="1"/>
    <col min="1549" max="1549" width="26" style="41" bestFit="1" customWidth="1"/>
    <col min="1550" max="1550" width="19.140625" style="41" bestFit="1" customWidth="1"/>
    <col min="1551" max="1551" width="10.42578125" style="41" customWidth="1"/>
    <col min="1552" max="1552" width="11.85546875" style="41" customWidth="1"/>
    <col min="1553" max="1553" width="14.7109375" style="41" customWidth="1"/>
    <col min="1554" max="1554" width="9" style="41" bestFit="1" customWidth="1"/>
    <col min="1555" max="1794" width="9.140625" style="41"/>
    <col min="1795" max="1795" width="4.7109375" style="41" bestFit="1" customWidth="1"/>
    <col min="1796" max="1796" width="9.7109375" style="41" bestFit="1" customWidth="1"/>
    <col min="1797" max="1797" width="10" style="41" bestFit="1" customWidth="1"/>
    <col min="1798" max="1798" width="8.85546875" style="41" bestFit="1" customWidth="1"/>
    <col min="1799" max="1799" width="22.85546875" style="41" customWidth="1"/>
    <col min="1800" max="1800" width="59.7109375" style="41" bestFit="1" customWidth="1"/>
    <col min="1801" max="1801" width="57.85546875" style="41" bestFit="1" customWidth="1"/>
    <col min="1802" max="1802" width="35.28515625" style="41" bestFit="1" customWidth="1"/>
    <col min="1803" max="1803" width="28.140625" style="41" bestFit="1" customWidth="1"/>
    <col min="1804" max="1804" width="33.140625" style="41" bestFit="1" customWidth="1"/>
    <col min="1805" max="1805" width="26" style="41" bestFit="1" customWidth="1"/>
    <col min="1806" max="1806" width="19.140625" style="41" bestFit="1" customWidth="1"/>
    <col min="1807" max="1807" width="10.42578125" style="41" customWidth="1"/>
    <col min="1808" max="1808" width="11.85546875" style="41" customWidth="1"/>
    <col min="1809" max="1809" width="14.7109375" style="41" customWidth="1"/>
    <col min="1810" max="1810" width="9" style="41" bestFit="1" customWidth="1"/>
    <col min="1811" max="2050" width="9.140625" style="41"/>
    <col min="2051" max="2051" width="4.7109375" style="41" bestFit="1" customWidth="1"/>
    <col min="2052" max="2052" width="9.7109375" style="41" bestFit="1" customWidth="1"/>
    <col min="2053" max="2053" width="10" style="41" bestFit="1" customWidth="1"/>
    <col min="2054" max="2054" width="8.85546875" style="41" bestFit="1" customWidth="1"/>
    <col min="2055" max="2055" width="22.85546875" style="41" customWidth="1"/>
    <col min="2056" max="2056" width="59.7109375" style="41" bestFit="1" customWidth="1"/>
    <col min="2057" max="2057" width="57.85546875" style="41" bestFit="1" customWidth="1"/>
    <col min="2058" max="2058" width="35.28515625" style="41" bestFit="1" customWidth="1"/>
    <col min="2059" max="2059" width="28.140625" style="41" bestFit="1" customWidth="1"/>
    <col min="2060" max="2060" width="33.140625" style="41" bestFit="1" customWidth="1"/>
    <col min="2061" max="2061" width="26" style="41" bestFit="1" customWidth="1"/>
    <col min="2062" max="2062" width="19.140625" style="41" bestFit="1" customWidth="1"/>
    <col min="2063" max="2063" width="10.42578125" style="41" customWidth="1"/>
    <col min="2064" max="2064" width="11.85546875" style="41" customWidth="1"/>
    <col min="2065" max="2065" width="14.7109375" style="41" customWidth="1"/>
    <col min="2066" max="2066" width="9" style="41" bestFit="1" customWidth="1"/>
    <col min="2067" max="2306" width="9.140625" style="41"/>
    <col min="2307" max="2307" width="4.7109375" style="41" bestFit="1" customWidth="1"/>
    <col min="2308" max="2308" width="9.7109375" style="41" bestFit="1" customWidth="1"/>
    <col min="2309" max="2309" width="10" style="41" bestFit="1" customWidth="1"/>
    <col min="2310" max="2310" width="8.85546875" style="41" bestFit="1" customWidth="1"/>
    <col min="2311" max="2311" width="22.85546875" style="41" customWidth="1"/>
    <col min="2312" max="2312" width="59.7109375" style="41" bestFit="1" customWidth="1"/>
    <col min="2313" max="2313" width="57.85546875" style="41" bestFit="1" customWidth="1"/>
    <col min="2314" max="2314" width="35.28515625" style="41" bestFit="1" customWidth="1"/>
    <col min="2315" max="2315" width="28.140625" style="41" bestFit="1" customWidth="1"/>
    <col min="2316" max="2316" width="33.140625" style="41" bestFit="1" customWidth="1"/>
    <col min="2317" max="2317" width="26" style="41" bestFit="1" customWidth="1"/>
    <col min="2318" max="2318" width="19.140625" style="41" bestFit="1" customWidth="1"/>
    <col min="2319" max="2319" width="10.42578125" style="41" customWidth="1"/>
    <col min="2320" max="2320" width="11.85546875" style="41" customWidth="1"/>
    <col min="2321" max="2321" width="14.7109375" style="41" customWidth="1"/>
    <col min="2322" max="2322" width="9" style="41" bestFit="1" customWidth="1"/>
    <col min="2323" max="2562" width="9.140625" style="41"/>
    <col min="2563" max="2563" width="4.7109375" style="41" bestFit="1" customWidth="1"/>
    <col min="2564" max="2564" width="9.7109375" style="41" bestFit="1" customWidth="1"/>
    <col min="2565" max="2565" width="10" style="41" bestFit="1" customWidth="1"/>
    <col min="2566" max="2566" width="8.85546875" style="41" bestFit="1" customWidth="1"/>
    <col min="2567" max="2567" width="22.85546875" style="41" customWidth="1"/>
    <col min="2568" max="2568" width="59.7109375" style="41" bestFit="1" customWidth="1"/>
    <col min="2569" max="2569" width="57.85546875" style="41" bestFit="1" customWidth="1"/>
    <col min="2570" max="2570" width="35.28515625" style="41" bestFit="1" customWidth="1"/>
    <col min="2571" max="2571" width="28.140625" style="41" bestFit="1" customWidth="1"/>
    <col min="2572" max="2572" width="33.140625" style="41" bestFit="1" customWidth="1"/>
    <col min="2573" max="2573" width="26" style="41" bestFit="1" customWidth="1"/>
    <col min="2574" max="2574" width="19.140625" style="41" bestFit="1" customWidth="1"/>
    <col min="2575" max="2575" width="10.42578125" style="41" customWidth="1"/>
    <col min="2576" max="2576" width="11.85546875" style="41" customWidth="1"/>
    <col min="2577" max="2577" width="14.7109375" style="41" customWidth="1"/>
    <col min="2578" max="2578" width="9" style="41" bestFit="1" customWidth="1"/>
    <col min="2579" max="2818" width="9.140625" style="41"/>
    <col min="2819" max="2819" width="4.7109375" style="41" bestFit="1" customWidth="1"/>
    <col min="2820" max="2820" width="9.7109375" style="41" bestFit="1" customWidth="1"/>
    <col min="2821" max="2821" width="10" style="41" bestFit="1" customWidth="1"/>
    <col min="2822" max="2822" width="8.85546875" style="41" bestFit="1" customWidth="1"/>
    <col min="2823" max="2823" width="22.85546875" style="41" customWidth="1"/>
    <col min="2824" max="2824" width="59.7109375" style="41" bestFit="1" customWidth="1"/>
    <col min="2825" max="2825" width="57.85546875" style="41" bestFit="1" customWidth="1"/>
    <col min="2826" max="2826" width="35.28515625" style="41" bestFit="1" customWidth="1"/>
    <col min="2827" max="2827" width="28.140625" style="41" bestFit="1" customWidth="1"/>
    <col min="2828" max="2828" width="33.140625" style="41" bestFit="1" customWidth="1"/>
    <col min="2829" max="2829" width="26" style="41" bestFit="1" customWidth="1"/>
    <col min="2830" max="2830" width="19.140625" style="41" bestFit="1" customWidth="1"/>
    <col min="2831" max="2831" width="10.42578125" style="41" customWidth="1"/>
    <col min="2832" max="2832" width="11.85546875" style="41" customWidth="1"/>
    <col min="2833" max="2833" width="14.7109375" style="41" customWidth="1"/>
    <col min="2834" max="2834" width="9" style="41" bestFit="1" customWidth="1"/>
    <col min="2835" max="3074" width="9.140625" style="41"/>
    <col min="3075" max="3075" width="4.7109375" style="41" bestFit="1" customWidth="1"/>
    <col min="3076" max="3076" width="9.7109375" style="41" bestFit="1" customWidth="1"/>
    <col min="3077" max="3077" width="10" style="41" bestFit="1" customWidth="1"/>
    <col min="3078" max="3078" width="8.85546875" style="41" bestFit="1" customWidth="1"/>
    <col min="3079" max="3079" width="22.85546875" style="41" customWidth="1"/>
    <col min="3080" max="3080" width="59.7109375" style="41" bestFit="1" customWidth="1"/>
    <col min="3081" max="3081" width="57.85546875" style="41" bestFit="1" customWidth="1"/>
    <col min="3082" max="3082" width="35.28515625" style="41" bestFit="1" customWidth="1"/>
    <col min="3083" max="3083" width="28.140625" style="41" bestFit="1" customWidth="1"/>
    <col min="3084" max="3084" width="33.140625" style="41" bestFit="1" customWidth="1"/>
    <col min="3085" max="3085" width="26" style="41" bestFit="1" customWidth="1"/>
    <col min="3086" max="3086" width="19.140625" style="41" bestFit="1" customWidth="1"/>
    <col min="3087" max="3087" width="10.42578125" style="41" customWidth="1"/>
    <col min="3088" max="3088" width="11.85546875" style="41" customWidth="1"/>
    <col min="3089" max="3089" width="14.7109375" style="41" customWidth="1"/>
    <col min="3090" max="3090" width="9" style="41" bestFit="1" customWidth="1"/>
    <col min="3091" max="3330" width="9.140625" style="41"/>
    <col min="3331" max="3331" width="4.7109375" style="41" bestFit="1" customWidth="1"/>
    <col min="3332" max="3332" width="9.7109375" style="41" bestFit="1" customWidth="1"/>
    <col min="3333" max="3333" width="10" style="41" bestFit="1" customWidth="1"/>
    <col min="3334" max="3334" width="8.85546875" style="41" bestFit="1" customWidth="1"/>
    <col min="3335" max="3335" width="22.85546875" style="41" customWidth="1"/>
    <col min="3336" max="3336" width="59.7109375" style="41" bestFit="1" customWidth="1"/>
    <col min="3337" max="3337" width="57.85546875" style="41" bestFit="1" customWidth="1"/>
    <col min="3338" max="3338" width="35.28515625" style="41" bestFit="1" customWidth="1"/>
    <col min="3339" max="3339" width="28.140625" style="41" bestFit="1" customWidth="1"/>
    <col min="3340" max="3340" width="33.140625" style="41" bestFit="1" customWidth="1"/>
    <col min="3341" max="3341" width="26" style="41" bestFit="1" customWidth="1"/>
    <col min="3342" max="3342" width="19.140625" style="41" bestFit="1" customWidth="1"/>
    <col min="3343" max="3343" width="10.42578125" style="41" customWidth="1"/>
    <col min="3344" max="3344" width="11.85546875" style="41" customWidth="1"/>
    <col min="3345" max="3345" width="14.7109375" style="41" customWidth="1"/>
    <col min="3346" max="3346" width="9" style="41" bestFit="1" customWidth="1"/>
    <col min="3347" max="3586" width="9.140625" style="41"/>
    <col min="3587" max="3587" width="4.7109375" style="41" bestFit="1" customWidth="1"/>
    <col min="3588" max="3588" width="9.7109375" style="41" bestFit="1" customWidth="1"/>
    <col min="3589" max="3589" width="10" style="41" bestFit="1" customWidth="1"/>
    <col min="3590" max="3590" width="8.85546875" style="41" bestFit="1" customWidth="1"/>
    <col min="3591" max="3591" width="22.85546875" style="41" customWidth="1"/>
    <col min="3592" max="3592" width="59.7109375" style="41" bestFit="1" customWidth="1"/>
    <col min="3593" max="3593" width="57.85546875" style="41" bestFit="1" customWidth="1"/>
    <col min="3594" max="3594" width="35.28515625" style="41" bestFit="1" customWidth="1"/>
    <col min="3595" max="3595" width="28.140625" style="41" bestFit="1" customWidth="1"/>
    <col min="3596" max="3596" width="33.140625" style="41" bestFit="1" customWidth="1"/>
    <col min="3597" max="3597" width="26" style="41" bestFit="1" customWidth="1"/>
    <col min="3598" max="3598" width="19.140625" style="41" bestFit="1" customWidth="1"/>
    <col min="3599" max="3599" width="10.42578125" style="41" customWidth="1"/>
    <col min="3600" max="3600" width="11.85546875" style="41" customWidth="1"/>
    <col min="3601" max="3601" width="14.7109375" style="41" customWidth="1"/>
    <col min="3602" max="3602" width="9" style="41" bestFit="1" customWidth="1"/>
    <col min="3603" max="3842" width="9.140625" style="41"/>
    <col min="3843" max="3843" width="4.7109375" style="41" bestFit="1" customWidth="1"/>
    <col min="3844" max="3844" width="9.7109375" style="41" bestFit="1" customWidth="1"/>
    <col min="3845" max="3845" width="10" style="41" bestFit="1" customWidth="1"/>
    <col min="3846" max="3846" width="8.85546875" style="41" bestFit="1" customWidth="1"/>
    <col min="3847" max="3847" width="22.85546875" style="41" customWidth="1"/>
    <col min="3848" max="3848" width="59.7109375" style="41" bestFit="1" customWidth="1"/>
    <col min="3849" max="3849" width="57.85546875" style="41" bestFit="1" customWidth="1"/>
    <col min="3850" max="3850" width="35.28515625" style="41" bestFit="1" customWidth="1"/>
    <col min="3851" max="3851" width="28.140625" style="41" bestFit="1" customWidth="1"/>
    <col min="3852" max="3852" width="33.140625" style="41" bestFit="1" customWidth="1"/>
    <col min="3853" max="3853" width="26" style="41" bestFit="1" customWidth="1"/>
    <col min="3854" max="3854" width="19.140625" style="41" bestFit="1" customWidth="1"/>
    <col min="3855" max="3855" width="10.42578125" style="41" customWidth="1"/>
    <col min="3856" max="3856" width="11.85546875" style="41" customWidth="1"/>
    <col min="3857" max="3857" width="14.7109375" style="41" customWidth="1"/>
    <col min="3858" max="3858" width="9" style="41" bestFit="1" customWidth="1"/>
    <col min="3859" max="4098" width="9.140625" style="41"/>
    <col min="4099" max="4099" width="4.7109375" style="41" bestFit="1" customWidth="1"/>
    <col min="4100" max="4100" width="9.7109375" style="41" bestFit="1" customWidth="1"/>
    <col min="4101" max="4101" width="10" style="41" bestFit="1" customWidth="1"/>
    <col min="4102" max="4102" width="8.85546875" style="41" bestFit="1" customWidth="1"/>
    <col min="4103" max="4103" width="22.85546875" style="41" customWidth="1"/>
    <col min="4104" max="4104" width="59.7109375" style="41" bestFit="1" customWidth="1"/>
    <col min="4105" max="4105" width="57.85546875" style="41" bestFit="1" customWidth="1"/>
    <col min="4106" max="4106" width="35.28515625" style="41" bestFit="1" customWidth="1"/>
    <col min="4107" max="4107" width="28.140625" style="41" bestFit="1" customWidth="1"/>
    <col min="4108" max="4108" width="33.140625" style="41" bestFit="1" customWidth="1"/>
    <col min="4109" max="4109" width="26" style="41" bestFit="1" customWidth="1"/>
    <col min="4110" max="4110" width="19.140625" style="41" bestFit="1" customWidth="1"/>
    <col min="4111" max="4111" width="10.42578125" style="41" customWidth="1"/>
    <col min="4112" max="4112" width="11.85546875" style="41" customWidth="1"/>
    <col min="4113" max="4113" width="14.7109375" style="41" customWidth="1"/>
    <col min="4114" max="4114" width="9" style="41" bestFit="1" customWidth="1"/>
    <col min="4115" max="4354" width="9.140625" style="41"/>
    <col min="4355" max="4355" width="4.7109375" style="41" bestFit="1" customWidth="1"/>
    <col min="4356" max="4356" width="9.7109375" style="41" bestFit="1" customWidth="1"/>
    <col min="4357" max="4357" width="10" style="41" bestFit="1" customWidth="1"/>
    <col min="4358" max="4358" width="8.85546875" style="41" bestFit="1" customWidth="1"/>
    <col min="4359" max="4359" width="22.85546875" style="41" customWidth="1"/>
    <col min="4360" max="4360" width="59.7109375" style="41" bestFit="1" customWidth="1"/>
    <col min="4361" max="4361" width="57.85546875" style="41" bestFit="1" customWidth="1"/>
    <col min="4362" max="4362" width="35.28515625" style="41" bestFit="1" customWidth="1"/>
    <col min="4363" max="4363" width="28.140625" style="41" bestFit="1" customWidth="1"/>
    <col min="4364" max="4364" width="33.140625" style="41" bestFit="1" customWidth="1"/>
    <col min="4365" max="4365" width="26" style="41" bestFit="1" customWidth="1"/>
    <col min="4366" max="4366" width="19.140625" style="41" bestFit="1" customWidth="1"/>
    <col min="4367" max="4367" width="10.42578125" style="41" customWidth="1"/>
    <col min="4368" max="4368" width="11.85546875" style="41" customWidth="1"/>
    <col min="4369" max="4369" width="14.7109375" style="41" customWidth="1"/>
    <col min="4370" max="4370" width="9" style="41" bestFit="1" customWidth="1"/>
    <col min="4371" max="4610" width="9.140625" style="41"/>
    <col min="4611" max="4611" width="4.7109375" style="41" bestFit="1" customWidth="1"/>
    <col min="4612" max="4612" width="9.7109375" style="41" bestFit="1" customWidth="1"/>
    <col min="4613" max="4613" width="10" style="41" bestFit="1" customWidth="1"/>
    <col min="4614" max="4614" width="8.85546875" style="41" bestFit="1" customWidth="1"/>
    <col min="4615" max="4615" width="22.85546875" style="41" customWidth="1"/>
    <col min="4616" max="4616" width="59.7109375" style="41" bestFit="1" customWidth="1"/>
    <col min="4617" max="4617" width="57.85546875" style="41" bestFit="1" customWidth="1"/>
    <col min="4618" max="4618" width="35.28515625" style="41" bestFit="1" customWidth="1"/>
    <col min="4619" max="4619" width="28.140625" style="41" bestFit="1" customWidth="1"/>
    <col min="4620" max="4620" width="33.140625" style="41" bestFit="1" customWidth="1"/>
    <col min="4621" max="4621" width="26" style="41" bestFit="1" customWidth="1"/>
    <col min="4622" max="4622" width="19.140625" style="41" bestFit="1" customWidth="1"/>
    <col min="4623" max="4623" width="10.42578125" style="41" customWidth="1"/>
    <col min="4624" max="4624" width="11.85546875" style="41" customWidth="1"/>
    <col min="4625" max="4625" width="14.7109375" style="41" customWidth="1"/>
    <col min="4626" max="4626" width="9" style="41" bestFit="1" customWidth="1"/>
    <col min="4627" max="4866" width="9.140625" style="41"/>
    <col min="4867" max="4867" width="4.7109375" style="41" bestFit="1" customWidth="1"/>
    <col min="4868" max="4868" width="9.7109375" style="41" bestFit="1" customWidth="1"/>
    <col min="4869" max="4869" width="10" style="41" bestFit="1" customWidth="1"/>
    <col min="4870" max="4870" width="8.85546875" style="41" bestFit="1" customWidth="1"/>
    <col min="4871" max="4871" width="22.85546875" style="41" customWidth="1"/>
    <col min="4872" max="4872" width="59.7109375" style="41" bestFit="1" customWidth="1"/>
    <col min="4873" max="4873" width="57.85546875" style="41" bestFit="1" customWidth="1"/>
    <col min="4874" max="4874" width="35.28515625" style="41" bestFit="1" customWidth="1"/>
    <col min="4875" max="4875" width="28.140625" style="41" bestFit="1" customWidth="1"/>
    <col min="4876" max="4876" width="33.140625" style="41" bestFit="1" customWidth="1"/>
    <col min="4877" max="4877" width="26" style="41" bestFit="1" customWidth="1"/>
    <col min="4878" max="4878" width="19.140625" style="41" bestFit="1" customWidth="1"/>
    <col min="4879" max="4879" width="10.42578125" style="41" customWidth="1"/>
    <col min="4880" max="4880" width="11.85546875" style="41" customWidth="1"/>
    <col min="4881" max="4881" width="14.7109375" style="41" customWidth="1"/>
    <col min="4882" max="4882" width="9" style="41" bestFit="1" customWidth="1"/>
    <col min="4883" max="5122" width="9.140625" style="41"/>
    <col min="5123" max="5123" width="4.7109375" style="41" bestFit="1" customWidth="1"/>
    <col min="5124" max="5124" width="9.7109375" style="41" bestFit="1" customWidth="1"/>
    <col min="5125" max="5125" width="10" style="41" bestFit="1" customWidth="1"/>
    <col min="5126" max="5126" width="8.85546875" style="41" bestFit="1" customWidth="1"/>
    <col min="5127" max="5127" width="22.85546875" style="41" customWidth="1"/>
    <col min="5128" max="5128" width="59.7109375" style="41" bestFit="1" customWidth="1"/>
    <col min="5129" max="5129" width="57.85546875" style="41" bestFit="1" customWidth="1"/>
    <col min="5130" max="5130" width="35.28515625" style="41" bestFit="1" customWidth="1"/>
    <col min="5131" max="5131" width="28.140625" style="41" bestFit="1" customWidth="1"/>
    <col min="5132" max="5132" width="33.140625" style="41" bestFit="1" customWidth="1"/>
    <col min="5133" max="5133" width="26" style="41" bestFit="1" customWidth="1"/>
    <col min="5134" max="5134" width="19.140625" style="41" bestFit="1" customWidth="1"/>
    <col min="5135" max="5135" width="10.42578125" style="41" customWidth="1"/>
    <col min="5136" max="5136" width="11.85546875" style="41" customWidth="1"/>
    <col min="5137" max="5137" width="14.7109375" style="41" customWidth="1"/>
    <col min="5138" max="5138" width="9" style="41" bestFit="1" customWidth="1"/>
    <col min="5139" max="5378" width="9.140625" style="41"/>
    <col min="5379" max="5379" width="4.7109375" style="41" bestFit="1" customWidth="1"/>
    <col min="5380" max="5380" width="9.7109375" style="41" bestFit="1" customWidth="1"/>
    <col min="5381" max="5381" width="10" style="41" bestFit="1" customWidth="1"/>
    <col min="5382" max="5382" width="8.85546875" style="41" bestFit="1" customWidth="1"/>
    <col min="5383" max="5383" width="22.85546875" style="41" customWidth="1"/>
    <col min="5384" max="5384" width="59.7109375" style="41" bestFit="1" customWidth="1"/>
    <col min="5385" max="5385" width="57.85546875" style="41" bestFit="1" customWidth="1"/>
    <col min="5386" max="5386" width="35.28515625" style="41" bestFit="1" customWidth="1"/>
    <col min="5387" max="5387" width="28.140625" style="41" bestFit="1" customWidth="1"/>
    <col min="5388" max="5388" width="33.140625" style="41" bestFit="1" customWidth="1"/>
    <col min="5389" max="5389" width="26" style="41" bestFit="1" customWidth="1"/>
    <col min="5390" max="5390" width="19.140625" style="41" bestFit="1" customWidth="1"/>
    <col min="5391" max="5391" width="10.42578125" style="41" customWidth="1"/>
    <col min="5392" max="5392" width="11.85546875" style="41" customWidth="1"/>
    <col min="5393" max="5393" width="14.7109375" style="41" customWidth="1"/>
    <col min="5394" max="5394" width="9" style="41" bestFit="1" customWidth="1"/>
    <col min="5395" max="5634" width="9.140625" style="41"/>
    <col min="5635" max="5635" width="4.7109375" style="41" bestFit="1" customWidth="1"/>
    <col min="5636" max="5636" width="9.7109375" style="41" bestFit="1" customWidth="1"/>
    <col min="5637" max="5637" width="10" style="41" bestFit="1" customWidth="1"/>
    <col min="5638" max="5638" width="8.85546875" style="41" bestFit="1" customWidth="1"/>
    <col min="5639" max="5639" width="22.85546875" style="41" customWidth="1"/>
    <col min="5640" max="5640" width="59.7109375" style="41" bestFit="1" customWidth="1"/>
    <col min="5641" max="5641" width="57.85546875" style="41" bestFit="1" customWidth="1"/>
    <col min="5642" max="5642" width="35.28515625" style="41" bestFit="1" customWidth="1"/>
    <col min="5643" max="5643" width="28.140625" style="41" bestFit="1" customWidth="1"/>
    <col min="5644" max="5644" width="33.140625" style="41" bestFit="1" customWidth="1"/>
    <col min="5645" max="5645" width="26" style="41" bestFit="1" customWidth="1"/>
    <col min="5646" max="5646" width="19.140625" style="41" bestFit="1" customWidth="1"/>
    <col min="5647" max="5647" width="10.42578125" style="41" customWidth="1"/>
    <col min="5648" max="5648" width="11.85546875" style="41" customWidth="1"/>
    <col min="5649" max="5649" width="14.7109375" style="41" customWidth="1"/>
    <col min="5650" max="5650" width="9" style="41" bestFit="1" customWidth="1"/>
    <col min="5651" max="5890" width="9.140625" style="41"/>
    <col min="5891" max="5891" width="4.7109375" style="41" bestFit="1" customWidth="1"/>
    <col min="5892" max="5892" width="9.7109375" style="41" bestFit="1" customWidth="1"/>
    <col min="5893" max="5893" width="10" style="41" bestFit="1" customWidth="1"/>
    <col min="5894" max="5894" width="8.85546875" style="41" bestFit="1" customWidth="1"/>
    <col min="5895" max="5895" width="22.85546875" style="41" customWidth="1"/>
    <col min="5896" max="5896" width="59.7109375" style="41" bestFit="1" customWidth="1"/>
    <col min="5897" max="5897" width="57.85546875" style="41" bestFit="1" customWidth="1"/>
    <col min="5898" max="5898" width="35.28515625" style="41" bestFit="1" customWidth="1"/>
    <col min="5899" max="5899" width="28.140625" style="41" bestFit="1" customWidth="1"/>
    <col min="5900" max="5900" width="33.140625" style="41" bestFit="1" customWidth="1"/>
    <col min="5901" max="5901" width="26" style="41" bestFit="1" customWidth="1"/>
    <col min="5902" max="5902" width="19.140625" style="41" bestFit="1" customWidth="1"/>
    <col min="5903" max="5903" width="10.42578125" style="41" customWidth="1"/>
    <col min="5904" max="5904" width="11.85546875" style="41" customWidth="1"/>
    <col min="5905" max="5905" width="14.7109375" style="41" customWidth="1"/>
    <col min="5906" max="5906" width="9" style="41" bestFit="1" customWidth="1"/>
    <col min="5907" max="6146" width="9.140625" style="41"/>
    <col min="6147" max="6147" width="4.7109375" style="41" bestFit="1" customWidth="1"/>
    <col min="6148" max="6148" width="9.7109375" style="41" bestFit="1" customWidth="1"/>
    <col min="6149" max="6149" width="10" style="41" bestFit="1" customWidth="1"/>
    <col min="6150" max="6150" width="8.85546875" style="41" bestFit="1" customWidth="1"/>
    <col min="6151" max="6151" width="22.85546875" style="41" customWidth="1"/>
    <col min="6152" max="6152" width="59.7109375" style="41" bestFit="1" customWidth="1"/>
    <col min="6153" max="6153" width="57.85546875" style="41" bestFit="1" customWidth="1"/>
    <col min="6154" max="6154" width="35.28515625" style="41" bestFit="1" customWidth="1"/>
    <col min="6155" max="6155" width="28.140625" style="41" bestFit="1" customWidth="1"/>
    <col min="6156" max="6156" width="33.140625" style="41" bestFit="1" customWidth="1"/>
    <col min="6157" max="6157" width="26" style="41" bestFit="1" customWidth="1"/>
    <col min="6158" max="6158" width="19.140625" style="41" bestFit="1" customWidth="1"/>
    <col min="6159" max="6159" width="10.42578125" style="41" customWidth="1"/>
    <col min="6160" max="6160" width="11.85546875" style="41" customWidth="1"/>
    <col min="6161" max="6161" width="14.7109375" style="41" customWidth="1"/>
    <col min="6162" max="6162" width="9" style="41" bestFit="1" customWidth="1"/>
    <col min="6163" max="6402" width="9.140625" style="41"/>
    <col min="6403" max="6403" width="4.7109375" style="41" bestFit="1" customWidth="1"/>
    <col min="6404" max="6404" width="9.7109375" style="41" bestFit="1" customWidth="1"/>
    <col min="6405" max="6405" width="10" style="41" bestFit="1" customWidth="1"/>
    <col min="6406" max="6406" width="8.85546875" style="41" bestFit="1" customWidth="1"/>
    <col min="6407" max="6407" width="22.85546875" style="41" customWidth="1"/>
    <col min="6408" max="6408" width="59.7109375" style="41" bestFit="1" customWidth="1"/>
    <col min="6409" max="6409" width="57.85546875" style="41" bestFit="1" customWidth="1"/>
    <col min="6410" max="6410" width="35.28515625" style="41" bestFit="1" customWidth="1"/>
    <col min="6411" max="6411" width="28.140625" style="41" bestFit="1" customWidth="1"/>
    <col min="6412" max="6412" width="33.140625" style="41" bestFit="1" customWidth="1"/>
    <col min="6413" max="6413" width="26" style="41" bestFit="1" customWidth="1"/>
    <col min="6414" max="6414" width="19.140625" style="41" bestFit="1" customWidth="1"/>
    <col min="6415" max="6415" width="10.42578125" style="41" customWidth="1"/>
    <col min="6416" max="6416" width="11.85546875" style="41" customWidth="1"/>
    <col min="6417" max="6417" width="14.7109375" style="41" customWidth="1"/>
    <col min="6418" max="6418" width="9" style="41" bestFit="1" customWidth="1"/>
    <col min="6419" max="6658" width="9.140625" style="41"/>
    <col min="6659" max="6659" width="4.7109375" style="41" bestFit="1" customWidth="1"/>
    <col min="6660" max="6660" width="9.7109375" style="41" bestFit="1" customWidth="1"/>
    <col min="6661" max="6661" width="10" style="41" bestFit="1" customWidth="1"/>
    <col min="6662" max="6662" width="8.85546875" style="41" bestFit="1" customWidth="1"/>
    <col min="6663" max="6663" width="22.85546875" style="41" customWidth="1"/>
    <col min="6664" max="6664" width="59.7109375" style="41" bestFit="1" customWidth="1"/>
    <col min="6665" max="6665" width="57.85546875" style="41" bestFit="1" customWidth="1"/>
    <col min="6666" max="6666" width="35.28515625" style="41" bestFit="1" customWidth="1"/>
    <col min="6667" max="6667" width="28.140625" style="41" bestFit="1" customWidth="1"/>
    <col min="6668" max="6668" width="33.140625" style="41" bestFit="1" customWidth="1"/>
    <col min="6669" max="6669" width="26" style="41" bestFit="1" customWidth="1"/>
    <col min="6670" max="6670" width="19.140625" style="41" bestFit="1" customWidth="1"/>
    <col min="6671" max="6671" width="10.42578125" style="41" customWidth="1"/>
    <col min="6672" max="6672" width="11.85546875" style="41" customWidth="1"/>
    <col min="6673" max="6673" width="14.7109375" style="41" customWidth="1"/>
    <col min="6674" max="6674" width="9" style="41" bestFit="1" customWidth="1"/>
    <col min="6675" max="6914" width="9.140625" style="41"/>
    <col min="6915" max="6915" width="4.7109375" style="41" bestFit="1" customWidth="1"/>
    <col min="6916" max="6916" width="9.7109375" style="41" bestFit="1" customWidth="1"/>
    <col min="6917" max="6917" width="10" style="41" bestFit="1" customWidth="1"/>
    <col min="6918" max="6918" width="8.85546875" style="41" bestFit="1" customWidth="1"/>
    <col min="6919" max="6919" width="22.85546875" style="41" customWidth="1"/>
    <col min="6920" max="6920" width="59.7109375" style="41" bestFit="1" customWidth="1"/>
    <col min="6921" max="6921" width="57.85546875" style="41" bestFit="1" customWidth="1"/>
    <col min="6922" max="6922" width="35.28515625" style="41" bestFit="1" customWidth="1"/>
    <col min="6923" max="6923" width="28.140625" style="41" bestFit="1" customWidth="1"/>
    <col min="6924" max="6924" width="33.140625" style="41" bestFit="1" customWidth="1"/>
    <col min="6925" max="6925" width="26" style="41" bestFit="1" customWidth="1"/>
    <col min="6926" max="6926" width="19.140625" style="41" bestFit="1" customWidth="1"/>
    <col min="6927" max="6927" width="10.42578125" style="41" customWidth="1"/>
    <col min="6928" max="6928" width="11.85546875" style="41" customWidth="1"/>
    <col min="6929" max="6929" width="14.7109375" style="41" customWidth="1"/>
    <col min="6930" max="6930" width="9" style="41" bestFit="1" customWidth="1"/>
    <col min="6931" max="7170" width="9.140625" style="41"/>
    <col min="7171" max="7171" width="4.7109375" style="41" bestFit="1" customWidth="1"/>
    <col min="7172" max="7172" width="9.7109375" style="41" bestFit="1" customWidth="1"/>
    <col min="7173" max="7173" width="10" style="41" bestFit="1" customWidth="1"/>
    <col min="7174" max="7174" width="8.85546875" style="41" bestFit="1" customWidth="1"/>
    <col min="7175" max="7175" width="22.85546875" style="41" customWidth="1"/>
    <col min="7176" max="7176" width="59.7109375" style="41" bestFit="1" customWidth="1"/>
    <col min="7177" max="7177" width="57.85546875" style="41" bestFit="1" customWidth="1"/>
    <col min="7178" max="7178" width="35.28515625" style="41" bestFit="1" customWidth="1"/>
    <col min="7179" max="7179" width="28.140625" style="41" bestFit="1" customWidth="1"/>
    <col min="7180" max="7180" width="33.140625" style="41" bestFit="1" customWidth="1"/>
    <col min="7181" max="7181" width="26" style="41" bestFit="1" customWidth="1"/>
    <col min="7182" max="7182" width="19.140625" style="41" bestFit="1" customWidth="1"/>
    <col min="7183" max="7183" width="10.42578125" style="41" customWidth="1"/>
    <col min="7184" max="7184" width="11.85546875" style="41" customWidth="1"/>
    <col min="7185" max="7185" width="14.7109375" style="41" customWidth="1"/>
    <col min="7186" max="7186" width="9" style="41" bestFit="1" customWidth="1"/>
    <col min="7187" max="7426" width="9.140625" style="41"/>
    <col min="7427" max="7427" width="4.7109375" style="41" bestFit="1" customWidth="1"/>
    <col min="7428" max="7428" width="9.7109375" style="41" bestFit="1" customWidth="1"/>
    <col min="7429" max="7429" width="10" style="41" bestFit="1" customWidth="1"/>
    <col min="7430" max="7430" width="8.85546875" style="41" bestFit="1" customWidth="1"/>
    <col min="7431" max="7431" width="22.85546875" style="41" customWidth="1"/>
    <col min="7432" max="7432" width="59.7109375" style="41" bestFit="1" customWidth="1"/>
    <col min="7433" max="7433" width="57.85546875" style="41" bestFit="1" customWidth="1"/>
    <col min="7434" max="7434" width="35.28515625" style="41" bestFit="1" customWidth="1"/>
    <col min="7435" max="7435" width="28.140625" style="41" bestFit="1" customWidth="1"/>
    <col min="7436" max="7436" width="33.140625" style="41" bestFit="1" customWidth="1"/>
    <col min="7437" max="7437" width="26" style="41" bestFit="1" customWidth="1"/>
    <col min="7438" max="7438" width="19.140625" style="41" bestFit="1" customWidth="1"/>
    <col min="7439" max="7439" width="10.42578125" style="41" customWidth="1"/>
    <col min="7440" max="7440" width="11.85546875" style="41" customWidth="1"/>
    <col min="7441" max="7441" width="14.7109375" style="41" customWidth="1"/>
    <col min="7442" max="7442" width="9" style="41" bestFit="1" customWidth="1"/>
    <col min="7443" max="7682" width="9.140625" style="41"/>
    <col min="7683" max="7683" width="4.7109375" style="41" bestFit="1" customWidth="1"/>
    <col min="7684" max="7684" width="9.7109375" style="41" bestFit="1" customWidth="1"/>
    <col min="7685" max="7685" width="10" style="41" bestFit="1" customWidth="1"/>
    <col min="7686" max="7686" width="8.85546875" style="41" bestFit="1" customWidth="1"/>
    <col min="7687" max="7687" width="22.85546875" style="41" customWidth="1"/>
    <col min="7688" max="7688" width="59.7109375" style="41" bestFit="1" customWidth="1"/>
    <col min="7689" max="7689" width="57.85546875" style="41" bestFit="1" customWidth="1"/>
    <col min="7690" max="7690" width="35.28515625" style="41" bestFit="1" customWidth="1"/>
    <col min="7691" max="7691" width="28.140625" style="41" bestFit="1" customWidth="1"/>
    <col min="7692" max="7692" width="33.140625" style="41" bestFit="1" customWidth="1"/>
    <col min="7693" max="7693" width="26" style="41" bestFit="1" customWidth="1"/>
    <col min="7694" max="7694" width="19.140625" style="41" bestFit="1" customWidth="1"/>
    <col min="7695" max="7695" width="10.42578125" style="41" customWidth="1"/>
    <col min="7696" max="7696" width="11.85546875" style="41" customWidth="1"/>
    <col min="7697" max="7697" width="14.7109375" style="41" customWidth="1"/>
    <col min="7698" max="7698" width="9" style="41" bestFit="1" customWidth="1"/>
    <col min="7699" max="7938" width="9.140625" style="41"/>
    <col min="7939" max="7939" width="4.7109375" style="41" bestFit="1" customWidth="1"/>
    <col min="7940" max="7940" width="9.7109375" style="41" bestFit="1" customWidth="1"/>
    <col min="7941" max="7941" width="10" style="41" bestFit="1" customWidth="1"/>
    <col min="7942" max="7942" width="8.85546875" style="41" bestFit="1" customWidth="1"/>
    <col min="7943" max="7943" width="22.85546875" style="41" customWidth="1"/>
    <col min="7944" max="7944" width="59.7109375" style="41" bestFit="1" customWidth="1"/>
    <col min="7945" max="7945" width="57.85546875" style="41" bestFit="1" customWidth="1"/>
    <col min="7946" max="7946" width="35.28515625" style="41" bestFit="1" customWidth="1"/>
    <col min="7947" max="7947" width="28.140625" style="41" bestFit="1" customWidth="1"/>
    <col min="7948" max="7948" width="33.140625" style="41" bestFit="1" customWidth="1"/>
    <col min="7949" max="7949" width="26" style="41" bestFit="1" customWidth="1"/>
    <col min="7950" max="7950" width="19.140625" style="41" bestFit="1" customWidth="1"/>
    <col min="7951" max="7951" width="10.42578125" style="41" customWidth="1"/>
    <col min="7952" max="7952" width="11.85546875" style="41" customWidth="1"/>
    <col min="7953" max="7953" width="14.7109375" style="41" customWidth="1"/>
    <col min="7954" max="7954" width="9" style="41" bestFit="1" customWidth="1"/>
    <col min="7955" max="8194" width="9.140625" style="41"/>
    <col min="8195" max="8195" width="4.7109375" style="41" bestFit="1" customWidth="1"/>
    <col min="8196" max="8196" width="9.7109375" style="41" bestFit="1" customWidth="1"/>
    <col min="8197" max="8197" width="10" style="41" bestFit="1" customWidth="1"/>
    <col min="8198" max="8198" width="8.85546875" style="41" bestFit="1" customWidth="1"/>
    <col min="8199" max="8199" width="22.85546875" style="41" customWidth="1"/>
    <col min="8200" max="8200" width="59.7109375" style="41" bestFit="1" customWidth="1"/>
    <col min="8201" max="8201" width="57.85546875" style="41" bestFit="1" customWidth="1"/>
    <col min="8202" max="8202" width="35.28515625" style="41" bestFit="1" customWidth="1"/>
    <col min="8203" max="8203" width="28.140625" style="41" bestFit="1" customWidth="1"/>
    <col min="8204" max="8204" width="33.140625" style="41" bestFit="1" customWidth="1"/>
    <col min="8205" max="8205" width="26" style="41" bestFit="1" customWidth="1"/>
    <col min="8206" max="8206" width="19.140625" style="41" bestFit="1" customWidth="1"/>
    <col min="8207" max="8207" width="10.42578125" style="41" customWidth="1"/>
    <col min="8208" max="8208" width="11.85546875" style="41" customWidth="1"/>
    <col min="8209" max="8209" width="14.7109375" style="41" customWidth="1"/>
    <col min="8210" max="8210" width="9" style="41" bestFit="1" customWidth="1"/>
    <col min="8211" max="8450" width="9.140625" style="41"/>
    <col min="8451" max="8451" width="4.7109375" style="41" bestFit="1" customWidth="1"/>
    <col min="8452" max="8452" width="9.7109375" style="41" bestFit="1" customWidth="1"/>
    <col min="8453" max="8453" width="10" style="41" bestFit="1" customWidth="1"/>
    <col min="8454" max="8454" width="8.85546875" style="41" bestFit="1" customWidth="1"/>
    <col min="8455" max="8455" width="22.85546875" style="41" customWidth="1"/>
    <col min="8456" max="8456" width="59.7109375" style="41" bestFit="1" customWidth="1"/>
    <col min="8457" max="8457" width="57.85546875" style="41" bestFit="1" customWidth="1"/>
    <col min="8458" max="8458" width="35.28515625" style="41" bestFit="1" customWidth="1"/>
    <col min="8459" max="8459" width="28.140625" style="41" bestFit="1" customWidth="1"/>
    <col min="8460" max="8460" width="33.140625" style="41" bestFit="1" customWidth="1"/>
    <col min="8461" max="8461" width="26" style="41" bestFit="1" customWidth="1"/>
    <col min="8462" max="8462" width="19.140625" style="41" bestFit="1" customWidth="1"/>
    <col min="8463" max="8463" width="10.42578125" style="41" customWidth="1"/>
    <col min="8464" max="8464" width="11.85546875" style="41" customWidth="1"/>
    <col min="8465" max="8465" width="14.7109375" style="41" customWidth="1"/>
    <col min="8466" max="8466" width="9" style="41" bestFit="1" customWidth="1"/>
    <col min="8467" max="8706" width="9.140625" style="41"/>
    <col min="8707" max="8707" width="4.7109375" style="41" bestFit="1" customWidth="1"/>
    <col min="8708" max="8708" width="9.7109375" style="41" bestFit="1" customWidth="1"/>
    <col min="8709" max="8709" width="10" style="41" bestFit="1" customWidth="1"/>
    <col min="8710" max="8710" width="8.85546875" style="41" bestFit="1" customWidth="1"/>
    <col min="8711" max="8711" width="22.85546875" style="41" customWidth="1"/>
    <col min="8712" max="8712" width="59.7109375" style="41" bestFit="1" customWidth="1"/>
    <col min="8713" max="8713" width="57.85546875" style="41" bestFit="1" customWidth="1"/>
    <col min="8714" max="8714" width="35.28515625" style="41" bestFit="1" customWidth="1"/>
    <col min="8715" max="8715" width="28.140625" style="41" bestFit="1" customWidth="1"/>
    <col min="8716" max="8716" width="33.140625" style="41" bestFit="1" customWidth="1"/>
    <col min="8717" max="8717" width="26" style="41" bestFit="1" customWidth="1"/>
    <col min="8718" max="8718" width="19.140625" style="41" bestFit="1" customWidth="1"/>
    <col min="8719" max="8719" width="10.42578125" style="41" customWidth="1"/>
    <col min="8720" max="8720" width="11.85546875" style="41" customWidth="1"/>
    <col min="8721" max="8721" width="14.7109375" style="41" customWidth="1"/>
    <col min="8722" max="8722" width="9" style="41" bestFit="1" customWidth="1"/>
    <col min="8723" max="8962" width="9.140625" style="41"/>
    <col min="8963" max="8963" width="4.7109375" style="41" bestFit="1" customWidth="1"/>
    <col min="8964" max="8964" width="9.7109375" style="41" bestFit="1" customWidth="1"/>
    <col min="8965" max="8965" width="10" style="41" bestFit="1" customWidth="1"/>
    <col min="8966" max="8966" width="8.85546875" style="41" bestFit="1" customWidth="1"/>
    <col min="8967" max="8967" width="22.85546875" style="41" customWidth="1"/>
    <col min="8968" max="8968" width="59.7109375" style="41" bestFit="1" customWidth="1"/>
    <col min="8969" max="8969" width="57.85546875" style="41" bestFit="1" customWidth="1"/>
    <col min="8970" max="8970" width="35.28515625" style="41" bestFit="1" customWidth="1"/>
    <col min="8971" max="8971" width="28.140625" style="41" bestFit="1" customWidth="1"/>
    <col min="8972" max="8972" width="33.140625" style="41" bestFit="1" customWidth="1"/>
    <col min="8973" max="8973" width="26" style="41" bestFit="1" customWidth="1"/>
    <col min="8974" max="8974" width="19.140625" style="41" bestFit="1" customWidth="1"/>
    <col min="8975" max="8975" width="10.42578125" style="41" customWidth="1"/>
    <col min="8976" max="8976" width="11.85546875" style="41" customWidth="1"/>
    <col min="8977" max="8977" width="14.7109375" style="41" customWidth="1"/>
    <col min="8978" max="8978" width="9" style="41" bestFit="1" customWidth="1"/>
    <col min="8979" max="9218" width="9.140625" style="41"/>
    <col min="9219" max="9219" width="4.7109375" style="41" bestFit="1" customWidth="1"/>
    <col min="9220" max="9220" width="9.7109375" style="41" bestFit="1" customWidth="1"/>
    <col min="9221" max="9221" width="10" style="41" bestFit="1" customWidth="1"/>
    <col min="9222" max="9222" width="8.85546875" style="41" bestFit="1" customWidth="1"/>
    <col min="9223" max="9223" width="22.85546875" style="41" customWidth="1"/>
    <col min="9224" max="9224" width="59.7109375" style="41" bestFit="1" customWidth="1"/>
    <col min="9225" max="9225" width="57.85546875" style="41" bestFit="1" customWidth="1"/>
    <col min="9226" max="9226" width="35.28515625" style="41" bestFit="1" customWidth="1"/>
    <col min="9227" max="9227" width="28.140625" style="41" bestFit="1" customWidth="1"/>
    <col min="9228" max="9228" width="33.140625" style="41" bestFit="1" customWidth="1"/>
    <col min="9229" max="9229" width="26" style="41" bestFit="1" customWidth="1"/>
    <col min="9230" max="9230" width="19.140625" style="41" bestFit="1" customWidth="1"/>
    <col min="9231" max="9231" width="10.42578125" style="41" customWidth="1"/>
    <col min="9232" max="9232" width="11.85546875" style="41" customWidth="1"/>
    <col min="9233" max="9233" width="14.7109375" style="41" customWidth="1"/>
    <col min="9234" max="9234" width="9" style="41" bestFit="1" customWidth="1"/>
    <col min="9235" max="9474" width="9.140625" style="41"/>
    <col min="9475" max="9475" width="4.7109375" style="41" bestFit="1" customWidth="1"/>
    <col min="9476" max="9476" width="9.7109375" style="41" bestFit="1" customWidth="1"/>
    <col min="9477" max="9477" width="10" style="41" bestFit="1" customWidth="1"/>
    <col min="9478" max="9478" width="8.85546875" style="41" bestFit="1" customWidth="1"/>
    <col min="9479" max="9479" width="22.85546875" style="41" customWidth="1"/>
    <col min="9480" max="9480" width="59.7109375" style="41" bestFit="1" customWidth="1"/>
    <col min="9481" max="9481" width="57.85546875" style="41" bestFit="1" customWidth="1"/>
    <col min="9482" max="9482" width="35.28515625" style="41" bestFit="1" customWidth="1"/>
    <col min="9483" max="9483" width="28.140625" style="41" bestFit="1" customWidth="1"/>
    <col min="9484" max="9484" width="33.140625" style="41" bestFit="1" customWidth="1"/>
    <col min="9485" max="9485" width="26" style="41" bestFit="1" customWidth="1"/>
    <col min="9486" max="9486" width="19.140625" style="41" bestFit="1" customWidth="1"/>
    <col min="9487" max="9487" width="10.42578125" style="41" customWidth="1"/>
    <col min="9488" max="9488" width="11.85546875" style="41" customWidth="1"/>
    <col min="9489" max="9489" width="14.7109375" style="41" customWidth="1"/>
    <col min="9490" max="9490" width="9" style="41" bestFit="1" customWidth="1"/>
    <col min="9491" max="9730" width="9.140625" style="41"/>
    <col min="9731" max="9731" width="4.7109375" style="41" bestFit="1" customWidth="1"/>
    <col min="9732" max="9732" width="9.7109375" style="41" bestFit="1" customWidth="1"/>
    <col min="9733" max="9733" width="10" style="41" bestFit="1" customWidth="1"/>
    <col min="9734" max="9734" width="8.85546875" style="41" bestFit="1" customWidth="1"/>
    <col min="9735" max="9735" width="22.85546875" style="41" customWidth="1"/>
    <col min="9736" max="9736" width="59.7109375" style="41" bestFit="1" customWidth="1"/>
    <col min="9737" max="9737" width="57.85546875" style="41" bestFit="1" customWidth="1"/>
    <col min="9738" max="9738" width="35.28515625" style="41" bestFit="1" customWidth="1"/>
    <col min="9739" max="9739" width="28.140625" style="41" bestFit="1" customWidth="1"/>
    <col min="9740" max="9740" width="33.140625" style="41" bestFit="1" customWidth="1"/>
    <col min="9741" max="9741" width="26" style="41" bestFit="1" customWidth="1"/>
    <col min="9742" max="9742" width="19.140625" style="41" bestFit="1" customWidth="1"/>
    <col min="9743" max="9743" width="10.42578125" style="41" customWidth="1"/>
    <col min="9744" max="9744" width="11.85546875" style="41" customWidth="1"/>
    <col min="9745" max="9745" width="14.7109375" style="41" customWidth="1"/>
    <col min="9746" max="9746" width="9" style="41" bestFit="1" customWidth="1"/>
    <col min="9747" max="9986" width="9.140625" style="41"/>
    <col min="9987" max="9987" width="4.7109375" style="41" bestFit="1" customWidth="1"/>
    <col min="9988" max="9988" width="9.7109375" style="41" bestFit="1" customWidth="1"/>
    <col min="9989" max="9989" width="10" style="41" bestFit="1" customWidth="1"/>
    <col min="9990" max="9990" width="8.85546875" style="41" bestFit="1" customWidth="1"/>
    <col min="9991" max="9991" width="22.85546875" style="41" customWidth="1"/>
    <col min="9992" max="9992" width="59.7109375" style="41" bestFit="1" customWidth="1"/>
    <col min="9993" max="9993" width="57.85546875" style="41" bestFit="1" customWidth="1"/>
    <col min="9994" max="9994" width="35.28515625" style="41" bestFit="1" customWidth="1"/>
    <col min="9995" max="9995" width="28.140625" style="41" bestFit="1" customWidth="1"/>
    <col min="9996" max="9996" width="33.140625" style="41" bestFit="1" customWidth="1"/>
    <col min="9997" max="9997" width="26" style="41" bestFit="1" customWidth="1"/>
    <col min="9998" max="9998" width="19.140625" style="41" bestFit="1" customWidth="1"/>
    <col min="9999" max="9999" width="10.42578125" style="41" customWidth="1"/>
    <col min="10000" max="10000" width="11.85546875" style="41" customWidth="1"/>
    <col min="10001" max="10001" width="14.7109375" style="41" customWidth="1"/>
    <col min="10002" max="10002" width="9" style="41" bestFit="1" customWidth="1"/>
    <col min="10003" max="10242" width="9.140625" style="41"/>
    <col min="10243" max="10243" width="4.7109375" style="41" bestFit="1" customWidth="1"/>
    <col min="10244" max="10244" width="9.7109375" style="41" bestFit="1" customWidth="1"/>
    <col min="10245" max="10245" width="10" style="41" bestFit="1" customWidth="1"/>
    <col min="10246" max="10246" width="8.85546875" style="41" bestFit="1" customWidth="1"/>
    <col min="10247" max="10247" width="22.85546875" style="41" customWidth="1"/>
    <col min="10248" max="10248" width="59.7109375" style="41" bestFit="1" customWidth="1"/>
    <col min="10249" max="10249" width="57.85546875" style="41" bestFit="1" customWidth="1"/>
    <col min="10250" max="10250" width="35.28515625" style="41" bestFit="1" customWidth="1"/>
    <col min="10251" max="10251" width="28.140625" style="41" bestFit="1" customWidth="1"/>
    <col min="10252" max="10252" width="33.140625" style="41" bestFit="1" customWidth="1"/>
    <col min="10253" max="10253" width="26" style="41" bestFit="1" customWidth="1"/>
    <col min="10254" max="10254" width="19.140625" style="41" bestFit="1" customWidth="1"/>
    <col min="10255" max="10255" width="10.42578125" style="41" customWidth="1"/>
    <col min="10256" max="10256" width="11.85546875" style="41" customWidth="1"/>
    <col min="10257" max="10257" width="14.7109375" style="41" customWidth="1"/>
    <col min="10258" max="10258" width="9" style="41" bestFit="1" customWidth="1"/>
    <col min="10259" max="10498" width="9.140625" style="41"/>
    <col min="10499" max="10499" width="4.7109375" style="41" bestFit="1" customWidth="1"/>
    <col min="10500" max="10500" width="9.7109375" style="41" bestFit="1" customWidth="1"/>
    <col min="10501" max="10501" width="10" style="41" bestFit="1" customWidth="1"/>
    <col min="10502" max="10502" width="8.85546875" style="41" bestFit="1" customWidth="1"/>
    <col min="10503" max="10503" width="22.85546875" style="41" customWidth="1"/>
    <col min="10504" max="10504" width="59.7109375" style="41" bestFit="1" customWidth="1"/>
    <col min="10505" max="10505" width="57.85546875" style="41" bestFit="1" customWidth="1"/>
    <col min="10506" max="10506" width="35.28515625" style="41" bestFit="1" customWidth="1"/>
    <col min="10507" max="10507" width="28.140625" style="41" bestFit="1" customWidth="1"/>
    <col min="10508" max="10508" width="33.140625" style="41" bestFit="1" customWidth="1"/>
    <col min="10509" max="10509" width="26" style="41" bestFit="1" customWidth="1"/>
    <col min="10510" max="10510" width="19.140625" style="41" bestFit="1" customWidth="1"/>
    <col min="10511" max="10511" width="10.42578125" style="41" customWidth="1"/>
    <col min="10512" max="10512" width="11.85546875" style="41" customWidth="1"/>
    <col min="10513" max="10513" width="14.7109375" style="41" customWidth="1"/>
    <col min="10514" max="10514" width="9" style="41" bestFit="1" customWidth="1"/>
    <col min="10515" max="10754" width="9.140625" style="41"/>
    <col min="10755" max="10755" width="4.7109375" style="41" bestFit="1" customWidth="1"/>
    <col min="10756" max="10756" width="9.7109375" style="41" bestFit="1" customWidth="1"/>
    <col min="10757" max="10757" width="10" style="41" bestFit="1" customWidth="1"/>
    <col min="10758" max="10758" width="8.85546875" style="41" bestFit="1" customWidth="1"/>
    <col min="10759" max="10759" width="22.85546875" style="41" customWidth="1"/>
    <col min="10760" max="10760" width="59.7109375" style="41" bestFit="1" customWidth="1"/>
    <col min="10761" max="10761" width="57.85546875" style="41" bestFit="1" customWidth="1"/>
    <col min="10762" max="10762" width="35.28515625" style="41" bestFit="1" customWidth="1"/>
    <col min="10763" max="10763" width="28.140625" style="41" bestFit="1" customWidth="1"/>
    <col min="10764" max="10764" width="33.140625" style="41" bestFit="1" customWidth="1"/>
    <col min="10765" max="10765" width="26" style="41" bestFit="1" customWidth="1"/>
    <col min="10766" max="10766" width="19.140625" style="41" bestFit="1" customWidth="1"/>
    <col min="10767" max="10767" width="10.42578125" style="41" customWidth="1"/>
    <col min="10768" max="10768" width="11.85546875" style="41" customWidth="1"/>
    <col min="10769" max="10769" width="14.7109375" style="41" customWidth="1"/>
    <col min="10770" max="10770" width="9" style="41" bestFit="1" customWidth="1"/>
    <col min="10771" max="11010" width="9.140625" style="41"/>
    <col min="11011" max="11011" width="4.7109375" style="41" bestFit="1" customWidth="1"/>
    <col min="11012" max="11012" width="9.7109375" style="41" bestFit="1" customWidth="1"/>
    <col min="11013" max="11013" width="10" style="41" bestFit="1" customWidth="1"/>
    <col min="11014" max="11014" width="8.85546875" style="41" bestFit="1" customWidth="1"/>
    <col min="11015" max="11015" width="22.85546875" style="41" customWidth="1"/>
    <col min="11016" max="11016" width="59.7109375" style="41" bestFit="1" customWidth="1"/>
    <col min="11017" max="11017" width="57.85546875" style="41" bestFit="1" customWidth="1"/>
    <col min="11018" max="11018" width="35.28515625" style="41" bestFit="1" customWidth="1"/>
    <col min="11019" max="11019" width="28.140625" style="41" bestFit="1" customWidth="1"/>
    <col min="11020" max="11020" width="33.140625" style="41" bestFit="1" customWidth="1"/>
    <col min="11021" max="11021" width="26" style="41" bestFit="1" customWidth="1"/>
    <col min="11022" max="11022" width="19.140625" style="41" bestFit="1" customWidth="1"/>
    <col min="11023" max="11023" width="10.42578125" style="41" customWidth="1"/>
    <col min="11024" max="11024" width="11.85546875" style="41" customWidth="1"/>
    <col min="11025" max="11025" width="14.7109375" style="41" customWidth="1"/>
    <col min="11026" max="11026" width="9" style="41" bestFit="1" customWidth="1"/>
    <col min="11027" max="11266" width="9.140625" style="41"/>
    <col min="11267" max="11267" width="4.7109375" style="41" bestFit="1" customWidth="1"/>
    <col min="11268" max="11268" width="9.7109375" style="41" bestFit="1" customWidth="1"/>
    <col min="11269" max="11269" width="10" style="41" bestFit="1" customWidth="1"/>
    <col min="11270" max="11270" width="8.85546875" style="41" bestFit="1" customWidth="1"/>
    <col min="11271" max="11271" width="22.85546875" style="41" customWidth="1"/>
    <col min="11272" max="11272" width="59.7109375" style="41" bestFit="1" customWidth="1"/>
    <col min="11273" max="11273" width="57.85546875" style="41" bestFit="1" customWidth="1"/>
    <col min="11274" max="11274" width="35.28515625" style="41" bestFit="1" customWidth="1"/>
    <col min="11275" max="11275" width="28.140625" style="41" bestFit="1" customWidth="1"/>
    <col min="11276" max="11276" width="33.140625" style="41" bestFit="1" customWidth="1"/>
    <col min="11277" max="11277" width="26" style="41" bestFit="1" customWidth="1"/>
    <col min="11278" max="11278" width="19.140625" style="41" bestFit="1" customWidth="1"/>
    <col min="11279" max="11279" width="10.42578125" style="41" customWidth="1"/>
    <col min="11280" max="11280" width="11.85546875" style="41" customWidth="1"/>
    <col min="11281" max="11281" width="14.7109375" style="41" customWidth="1"/>
    <col min="11282" max="11282" width="9" style="41" bestFit="1" customWidth="1"/>
    <col min="11283" max="11522" width="9.140625" style="41"/>
    <col min="11523" max="11523" width="4.7109375" style="41" bestFit="1" customWidth="1"/>
    <col min="11524" max="11524" width="9.7109375" style="41" bestFit="1" customWidth="1"/>
    <col min="11525" max="11525" width="10" style="41" bestFit="1" customWidth="1"/>
    <col min="11526" max="11526" width="8.85546875" style="41" bestFit="1" customWidth="1"/>
    <col min="11527" max="11527" width="22.85546875" style="41" customWidth="1"/>
    <col min="11528" max="11528" width="59.7109375" style="41" bestFit="1" customWidth="1"/>
    <col min="11529" max="11529" width="57.85546875" style="41" bestFit="1" customWidth="1"/>
    <col min="11530" max="11530" width="35.28515625" style="41" bestFit="1" customWidth="1"/>
    <col min="11531" max="11531" width="28.140625" style="41" bestFit="1" customWidth="1"/>
    <col min="11532" max="11532" width="33.140625" style="41" bestFit="1" customWidth="1"/>
    <col min="11533" max="11533" width="26" style="41" bestFit="1" customWidth="1"/>
    <col min="11534" max="11534" width="19.140625" style="41" bestFit="1" customWidth="1"/>
    <col min="11535" max="11535" width="10.42578125" style="41" customWidth="1"/>
    <col min="11536" max="11536" width="11.85546875" style="41" customWidth="1"/>
    <col min="11537" max="11537" width="14.7109375" style="41" customWidth="1"/>
    <col min="11538" max="11538" width="9" style="41" bestFit="1" customWidth="1"/>
    <col min="11539" max="11778" width="9.140625" style="41"/>
    <col min="11779" max="11779" width="4.7109375" style="41" bestFit="1" customWidth="1"/>
    <col min="11780" max="11780" width="9.7109375" style="41" bestFit="1" customWidth="1"/>
    <col min="11781" max="11781" width="10" style="41" bestFit="1" customWidth="1"/>
    <col min="11782" max="11782" width="8.85546875" style="41" bestFit="1" customWidth="1"/>
    <col min="11783" max="11783" width="22.85546875" style="41" customWidth="1"/>
    <col min="11784" max="11784" width="59.7109375" style="41" bestFit="1" customWidth="1"/>
    <col min="11785" max="11785" width="57.85546875" style="41" bestFit="1" customWidth="1"/>
    <col min="11786" max="11786" width="35.28515625" style="41" bestFit="1" customWidth="1"/>
    <col min="11787" max="11787" width="28.140625" style="41" bestFit="1" customWidth="1"/>
    <col min="11788" max="11788" width="33.140625" style="41" bestFit="1" customWidth="1"/>
    <col min="11789" max="11789" width="26" style="41" bestFit="1" customWidth="1"/>
    <col min="11790" max="11790" width="19.140625" style="41" bestFit="1" customWidth="1"/>
    <col min="11791" max="11791" width="10.42578125" style="41" customWidth="1"/>
    <col min="11792" max="11792" width="11.85546875" style="41" customWidth="1"/>
    <col min="11793" max="11793" width="14.7109375" style="41" customWidth="1"/>
    <col min="11794" max="11794" width="9" style="41" bestFit="1" customWidth="1"/>
    <col min="11795" max="12034" width="9.140625" style="41"/>
    <col min="12035" max="12035" width="4.7109375" style="41" bestFit="1" customWidth="1"/>
    <col min="12036" max="12036" width="9.7109375" style="41" bestFit="1" customWidth="1"/>
    <col min="12037" max="12037" width="10" style="41" bestFit="1" customWidth="1"/>
    <col min="12038" max="12038" width="8.85546875" style="41" bestFit="1" customWidth="1"/>
    <col min="12039" max="12039" width="22.85546875" style="41" customWidth="1"/>
    <col min="12040" max="12040" width="59.7109375" style="41" bestFit="1" customWidth="1"/>
    <col min="12041" max="12041" width="57.85546875" style="41" bestFit="1" customWidth="1"/>
    <col min="12042" max="12042" width="35.28515625" style="41" bestFit="1" customWidth="1"/>
    <col min="12043" max="12043" width="28.140625" style="41" bestFit="1" customWidth="1"/>
    <col min="12044" max="12044" width="33.140625" style="41" bestFit="1" customWidth="1"/>
    <col min="12045" max="12045" width="26" style="41" bestFit="1" customWidth="1"/>
    <col min="12046" max="12046" width="19.140625" style="41" bestFit="1" customWidth="1"/>
    <col min="12047" max="12047" width="10.42578125" style="41" customWidth="1"/>
    <col min="12048" max="12048" width="11.85546875" style="41" customWidth="1"/>
    <col min="12049" max="12049" width="14.7109375" style="41" customWidth="1"/>
    <col min="12050" max="12050" width="9" style="41" bestFit="1" customWidth="1"/>
    <col min="12051" max="12290" width="9.140625" style="41"/>
    <col min="12291" max="12291" width="4.7109375" style="41" bestFit="1" customWidth="1"/>
    <col min="12292" max="12292" width="9.7109375" style="41" bestFit="1" customWidth="1"/>
    <col min="12293" max="12293" width="10" style="41" bestFit="1" customWidth="1"/>
    <col min="12294" max="12294" width="8.85546875" style="41" bestFit="1" customWidth="1"/>
    <col min="12295" max="12295" width="22.85546875" style="41" customWidth="1"/>
    <col min="12296" max="12296" width="59.7109375" style="41" bestFit="1" customWidth="1"/>
    <col min="12297" max="12297" width="57.85546875" style="41" bestFit="1" customWidth="1"/>
    <col min="12298" max="12298" width="35.28515625" style="41" bestFit="1" customWidth="1"/>
    <col min="12299" max="12299" width="28.140625" style="41" bestFit="1" customWidth="1"/>
    <col min="12300" max="12300" width="33.140625" style="41" bestFit="1" customWidth="1"/>
    <col min="12301" max="12301" width="26" style="41" bestFit="1" customWidth="1"/>
    <col min="12302" max="12302" width="19.140625" style="41" bestFit="1" customWidth="1"/>
    <col min="12303" max="12303" width="10.42578125" style="41" customWidth="1"/>
    <col min="12304" max="12304" width="11.85546875" style="41" customWidth="1"/>
    <col min="12305" max="12305" width="14.7109375" style="41" customWidth="1"/>
    <col min="12306" max="12306" width="9" style="41" bestFit="1" customWidth="1"/>
    <col min="12307" max="12546" width="9.140625" style="41"/>
    <col min="12547" max="12547" width="4.7109375" style="41" bestFit="1" customWidth="1"/>
    <col min="12548" max="12548" width="9.7109375" style="41" bestFit="1" customWidth="1"/>
    <col min="12549" max="12549" width="10" style="41" bestFit="1" customWidth="1"/>
    <col min="12550" max="12550" width="8.85546875" style="41" bestFit="1" customWidth="1"/>
    <col min="12551" max="12551" width="22.85546875" style="41" customWidth="1"/>
    <col min="12552" max="12552" width="59.7109375" style="41" bestFit="1" customWidth="1"/>
    <col min="12553" max="12553" width="57.85546875" style="41" bestFit="1" customWidth="1"/>
    <col min="12554" max="12554" width="35.28515625" style="41" bestFit="1" customWidth="1"/>
    <col min="12555" max="12555" width="28.140625" style="41" bestFit="1" customWidth="1"/>
    <col min="12556" max="12556" width="33.140625" style="41" bestFit="1" customWidth="1"/>
    <col min="12557" max="12557" width="26" style="41" bestFit="1" customWidth="1"/>
    <col min="12558" max="12558" width="19.140625" style="41" bestFit="1" customWidth="1"/>
    <col min="12559" max="12559" width="10.42578125" style="41" customWidth="1"/>
    <col min="12560" max="12560" width="11.85546875" style="41" customWidth="1"/>
    <col min="12561" max="12561" width="14.7109375" style="41" customWidth="1"/>
    <col min="12562" max="12562" width="9" style="41" bestFit="1" customWidth="1"/>
    <col min="12563" max="12802" width="9.140625" style="41"/>
    <col min="12803" max="12803" width="4.7109375" style="41" bestFit="1" customWidth="1"/>
    <col min="12804" max="12804" width="9.7109375" style="41" bestFit="1" customWidth="1"/>
    <col min="12805" max="12805" width="10" style="41" bestFit="1" customWidth="1"/>
    <col min="12806" max="12806" width="8.85546875" style="41" bestFit="1" customWidth="1"/>
    <col min="12807" max="12807" width="22.85546875" style="41" customWidth="1"/>
    <col min="12808" max="12808" width="59.7109375" style="41" bestFit="1" customWidth="1"/>
    <col min="12809" max="12809" width="57.85546875" style="41" bestFit="1" customWidth="1"/>
    <col min="12810" max="12810" width="35.28515625" style="41" bestFit="1" customWidth="1"/>
    <col min="12811" max="12811" width="28.140625" style="41" bestFit="1" customWidth="1"/>
    <col min="12812" max="12812" width="33.140625" style="41" bestFit="1" customWidth="1"/>
    <col min="12813" max="12813" width="26" style="41" bestFit="1" customWidth="1"/>
    <col min="12814" max="12814" width="19.140625" style="41" bestFit="1" customWidth="1"/>
    <col min="12815" max="12815" width="10.42578125" style="41" customWidth="1"/>
    <col min="12816" max="12816" width="11.85546875" style="41" customWidth="1"/>
    <col min="12817" max="12817" width="14.7109375" style="41" customWidth="1"/>
    <col min="12818" max="12818" width="9" style="41" bestFit="1" customWidth="1"/>
    <col min="12819" max="13058" width="9.140625" style="41"/>
    <col min="13059" max="13059" width="4.7109375" style="41" bestFit="1" customWidth="1"/>
    <col min="13060" max="13060" width="9.7109375" style="41" bestFit="1" customWidth="1"/>
    <col min="13061" max="13061" width="10" style="41" bestFit="1" customWidth="1"/>
    <col min="13062" max="13062" width="8.85546875" style="41" bestFit="1" customWidth="1"/>
    <col min="13063" max="13063" width="22.85546875" style="41" customWidth="1"/>
    <col min="13064" max="13064" width="59.7109375" style="41" bestFit="1" customWidth="1"/>
    <col min="13065" max="13065" width="57.85546875" style="41" bestFit="1" customWidth="1"/>
    <col min="13066" max="13066" width="35.28515625" style="41" bestFit="1" customWidth="1"/>
    <col min="13067" max="13067" width="28.140625" style="41" bestFit="1" customWidth="1"/>
    <col min="13068" max="13068" width="33.140625" style="41" bestFit="1" customWidth="1"/>
    <col min="13069" max="13069" width="26" style="41" bestFit="1" customWidth="1"/>
    <col min="13070" max="13070" width="19.140625" style="41" bestFit="1" customWidth="1"/>
    <col min="13071" max="13071" width="10.42578125" style="41" customWidth="1"/>
    <col min="13072" max="13072" width="11.85546875" style="41" customWidth="1"/>
    <col min="13073" max="13073" width="14.7109375" style="41" customWidth="1"/>
    <col min="13074" max="13074" width="9" style="41" bestFit="1" customWidth="1"/>
    <col min="13075" max="13314" width="9.140625" style="41"/>
    <col min="13315" max="13315" width="4.7109375" style="41" bestFit="1" customWidth="1"/>
    <col min="13316" max="13316" width="9.7109375" style="41" bestFit="1" customWidth="1"/>
    <col min="13317" max="13317" width="10" style="41" bestFit="1" customWidth="1"/>
    <col min="13318" max="13318" width="8.85546875" style="41" bestFit="1" customWidth="1"/>
    <col min="13319" max="13319" width="22.85546875" style="41" customWidth="1"/>
    <col min="13320" max="13320" width="59.7109375" style="41" bestFit="1" customWidth="1"/>
    <col min="13321" max="13321" width="57.85546875" style="41" bestFit="1" customWidth="1"/>
    <col min="13322" max="13322" width="35.28515625" style="41" bestFit="1" customWidth="1"/>
    <col min="13323" max="13323" width="28.140625" style="41" bestFit="1" customWidth="1"/>
    <col min="13324" max="13324" width="33.140625" style="41" bestFit="1" customWidth="1"/>
    <col min="13325" max="13325" width="26" style="41" bestFit="1" customWidth="1"/>
    <col min="13326" max="13326" width="19.140625" style="41" bestFit="1" customWidth="1"/>
    <col min="13327" max="13327" width="10.42578125" style="41" customWidth="1"/>
    <col min="13328" max="13328" width="11.85546875" style="41" customWidth="1"/>
    <col min="13329" max="13329" width="14.7109375" style="41" customWidth="1"/>
    <col min="13330" max="13330" width="9" style="41" bestFit="1" customWidth="1"/>
    <col min="13331" max="13570" width="9.140625" style="41"/>
    <col min="13571" max="13571" width="4.7109375" style="41" bestFit="1" customWidth="1"/>
    <col min="13572" max="13572" width="9.7109375" style="41" bestFit="1" customWidth="1"/>
    <col min="13573" max="13573" width="10" style="41" bestFit="1" customWidth="1"/>
    <col min="13574" max="13574" width="8.85546875" style="41" bestFit="1" customWidth="1"/>
    <col min="13575" max="13575" width="22.85546875" style="41" customWidth="1"/>
    <col min="13576" max="13576" width="59.7109375" style="41" bestFit="1" customWidth="1"/>
    <col min="13577" max="13577" width="57.85546875" style="41" bestFit="1" customWidth="1"/>
    <col min="13578" max="13578" width="35.28515625" style="41" bestFit="1" customWidth="1"/>
    <col min="13579" max="13579" width="28.140625" style="41" bestFit="1" customWidth="1"/>
    <col min="13580" max="13580" width="33.140625" style="41" bestFit="1" customWidth="1"/>
    <col min="13581" max="13581" width="26" style="41" bestFit="1" customWidth="1"/>
    <col min="13582" max="13582" width="19.140625" style="41" bestFit="1" customWidth="1"/>
    <col min="13583" max="13583" width="10.42578125" style="41" customWidth="1"/>
    <col min="13584" max="13584" width="11.85546875" style="41" customWidth="1"/>
    <col min="13585" max="13585" width="14.7109375" style="41" customWidth="1"/>
    <col min="13586" max="13586" width="9" style="41" bestFit="1" customWidth="1"/>
    <col min="13587" max="13826" width="9.140625" style="41"/>
    <col min="13827" max="13827" width="4.7109375" style="41" bestFit="1" customWidth="1"/>
    <col min="13828" max="13828" width="9.7109375" style="41" bestFit="1" customWidth="1"/>
    <col min="13829" max="13829" width="10" style="41" bestFit="1" customWidth="1"/>
    <col min="13830" max="13830" width="8.85546875" style="41" bestFit="1" customWidth="1"/>
    <col min="13831" max="13831" width="22.85546875" style="41" customWidth="1"/>
    <col min="13832" max="13832" width="59.7109375" style="41" bestFit="1" customWidth="1"/>
    <col min="13833" max="13833" width="57.85546875" style="41" bestFit="1" customWidth="1"/>
    <col min="13834" max="13834" width="35.28515625" style="41" bestFit="1" customWidth="1"/>
    <col min="13835" max="13835" width="28.140625" style="41" bestFit="1" customWidth="1"/>
    <col min="13836" max="13836" width="33.140625" style="41" bestFit="1" customWidth="1"/>
    <col min="13837" max="13837" width="26" style="41" bestFit="1" customWidth="1"/>
    <col min="13838" max="13838" width="19.140625" style="41" bestFit="1" customWidth="1"/>
    <col min="13839" max="13839" width="10.42578125" style="41" customWidth="1"/>
    <col min="13840" max="13840" width="11.85546875" style="41" customWidth="1"/>
    <col min="13841" max="13841" width="14.7109375" style="41" customWidth="1"/>
    <col min="13842" max="13842" width="9" style="41" bestFit="1" customWidth="1"/>
    <col min="13843" max="14082" width="9.140625" style="41"/>
    <col min="14083" max="14083" width="4.7109375" style="41" bestFit="1" customWidth="1"/>
    <col min="14084" max="14084" width="9.7109375" style="41" bestFit="1" customWidth="1"/>
    <col min="14085" max="14085" width="10" style="41" bestFit="1" customWidth="1"/>
    <col min="14086" max="14086" width="8.85546875" style="41" bestFit="1" customWidth="1"/>
    <col min="14087" max="14087" width="22.85546875" style="41" customWidth="1"/>
    <col min="14088" max="14088" width="59.7109375" style="41" bestFit="1" customWidth="1"/>
    <col min="14089" max="14089" width="57.85546875" style="41" bestFit="1" customWidth="1"/>
    <col min="14090" max="14090" width="35.28515625" style="41" bestFit="1" customWidth="1"/>
    <col min="14091" max="14091" width="28.140625" style="41" bestFit="1" customWidth="1"/>
    <col min="14092" max="14092" width="33.140625" style="41" bestFit="1" customWidth="1"/>
    <col min="14093" max="14093" width="26" style="41" bestFit="1" customWidth="1"/>
    <col min="14094" max="14094" width="19.140625" style="41" bestFit="1" customWidth="1"/>
    <col min="14095" max="14095" width="10.42578125" style="41" customWidth="1"/>
    <col min="14096" max="14096" width="11.85546875" style="41" customWidth="1"/>
    <col min="14097" max="14097" width="14.7109375" style="41" customWidth="1"/>
    <col min="14098" max="14098" width="9" style="41" bestFit="1" customWidth="1"/>
    <col min="14099" max="14338" width="9.140625" style="41"/>
    <col min="14339" max="14339" width="4.7109375" style="41" bestFit="1" customWidth="1"/>
    <col min="14340" max="14340" width="9.7109375" style="41" bestFit="1" customWidth="1"/>
    <col min="14341" max="14341" width="10" style="41" bestFit="1" customWidth="1"/>
    <col min="14342" max="14342" width="8.85546875" style="41" bestFit="1" customWidth="1"/>
    <col min="14343" max="14343" width="22.85546875" style="41" customWidth="1"/>
    <col min="14344" max="14344" width="59.7109375" style="41" bestFit="1" customWidth="1"/>
    <col min="14345" max="14345" width="57.85546875" style="41" bestFit="1" customWidth="1"/>
    <col min="14346" max="14346" width="35.28515625" style="41" bestFit="1" customWidth="1"/>
    <col min="14347" max="14347" width="28.140625" style="41" bestFit="1" customWidth="1"/>
    <col min="14348" max="14348" width="33.140625" style="41" bestFit="1" customWidth="1"/>
    <col min="14349" max="14349" width="26" style="41" bestFit="1" customWidth="1"/>
    <col min="14350" max="14350" width="19.140625" style="41" bestFit="1" customWidth="1"/>
    <col min="14351" max="14351" width="10.42578125" style="41" customWidth="1"/>
    <col min="14352" max="14352" width="11.85546875" style="41" customWidth="1"/>
    <col min="14353" max="14353" width="14.7109375" style="41" customWidth="1"/>
    <col min="14354" max="14354" width="9" style="41" bestFit="1" customWidth="1"/>
    <col min="14355" max="14594" width="9.140625" style="41"/>
    <col min="14595" max="14595" width="4.7109375" style="41" bestFit="1" customWidth="1"/>
    <col min="14596" max="14596" width="9.7109375" style="41" bestFit="1" customWidth="1"/>
    <col min="14597" max="14597" width="10" style="41" bestFit="1" customWidth="1"/>
    <col min="14598" max="14598" width="8.85546875" style="41" bestFit="1" customWidth="1"/>
    <col min="14599" max="14599" width="22.85546875" style="41" customWidth="1"/>
    <col min="14600" max="14600" width="59.7109375" style="41" bestFit="1" customWidth="1"/>
    <col min="14601" max="14601" width="57.85546875" style="41" bestFit="1" customWidth="1"/>
    <col min="14602" max="14602" width="35.28515625" style="41" bestFit="1" customWidth="1"/>
    <col min="14603" max="14603" width="28.140625" style="41" bestFit="1" customWidth="1"/>
    <col min="14604" max="14604" width="33.140625" style="41" bestFit="1" customWidth="1"/>
    <col min="14605" max="14605" width="26" style="41" bestFit="1" customWidth="1"/>
    <col min="14606" max="14606" width="19.140625" style="41" bestFit="1" customWidth="1"/>
    <col min="14607" max="14607" width="10.42578125" style="41" customWidth="1"/>
    <col min="14608" max="14608" width="11.85546875" style="41" customWidth="1"/>
    <col min="14609" max="14609" width="14.7109375" style="41" customWidth="1"/>
    <col min="14610" max="14610" width="9" style="41" bestFit="1" customWidth="1"/>
    <col min="14611" max="14850" width="9.140625" style="41"/>
    <col min="14851" max="14851" width="4.7109375" style="41" bestFit="1" customWidth="1"/>
    <col min="14852" max="14852" width="9.7109375" style="41" bestFit="1" customWidth="1"/>
    <col min="14853" max="14853" width="10" style="41" bestFit="1" customWidth="1"/>
    <col min="14854" max="14854" width="8.85546875" style="41" bestFit="1" customWidth="1"/>
    <col min="14855" max="14855" width="22.85546875" style="41" customWidth="1"/>
    <col min="14856" max="14856" width="59.7109375" style="41" bestFit="1" customWidth="1"/>
    <col min="14857" max="14857" width="57.85546875" style="41" bestFit="1" customWidth="1"/>
    <col min="14858" max="14858" width="35.28515625" style="41" bestFit="1" customWidth="1"/>
    <col min="14859" max="14859" width="28.140625" style="41" bestFit="1" customWidth="1"/>
    <col min="14860" max="14860" width="33.140625" style="41" bestFit="1" customWidth="1"/>
    <col min="14861" max="14861" width="26" style="41" bestFit="1" customWidth="1"/>
    <col min="14862" max="14862" width="19.140625" style="41" bestFit="1" customWidth="1"/>
    <col min="14863" max="14863" width="10.42578125" style="41" customWidth="1"/>
    <col min="14864" max="14864" width="11.85546875" style="41" customWidth="1"/>
    <col min="14865" max="14865" width="14.7109375" style="41" customWidth="1"/>
    <col min="14866" max="14866" width="9" style="41" bestFit="1" customWidth="1"/>
    <col min="14867" max="15106" width="9.140625" style="41"/>
    <col min="15107" max="15107" width="4.7109375" style="41" bestFit="1" customWidth="1"/>
    <col min="15108" max="15108" width="9.7109375" style="41" bestFit="1" customWidth="1"/>
    <col min="15109" max="15109" width="10" style="41" bestFit="1" customWidth="1"/>
    <col min="15110" max="15110" width="8.85546875" style="41" bestFit="1" customWidth="1"/>
    <col min="15111" max="15111" width="22.85546875" style="41" customWidth="1"/>
    <col min="15112" max="15112" width="59.7109375" style="41" bestFit="1" customWidth="1"/>
    <col min="15113" max="15113" width="57.85546875" style="41" bestFit="1" customWidth="1"/>
    <col min="15114" max="15114" width="35.28515625" style="41" bestFit="1" customWidth="1"/>
    <col min="15115" max="15115" width="28.140625" style="41" bestFit="1" customWidth="1"/>
    <col min="15116" max="15116" width="33.140625" style="41" bestFit="1" customWidth="1"/>
    <col min="15117" max="15117" width="26" style="41" bestFit="1" customWidth="1"/>
    <col min="15118" max="15118" width="19.140625" style="41" bestFit="1" customWidth="1"/>
    <col min="15119" max="15119" width="10.42578125" style="41" customWidth="1"/>
    <col min="15120" max="15120" width="11.85546875" style="41" customWidth="1"/>
    <col min="15121" max="15121" width="14.7109375" style="41" customWidth="1"/>
    <col min="15122" max="15122" width="9" style="41" bestFit="1" customWidth="1"/>
    <col min="15123" max="15362" width="9.140625" style="41"/>
    <col min="15363" max="15363" width="4.7109375" style="41" bestFit="1" customWidth="1"/>
    <col min="15364" max="15364" width="9.7109375" style="41" bestFit="1" customWidth="1"/>
    <col min="15365" max="15365" width="10" style="41" bestFit="1" customWidth="1"/>
    <col min="15366" max="15366" width="8.85546875" style="41" bestFit="1" customWidth="1"/>
    <col min="15367" max="15367" width="22.85546875" style="41" customWidth="1"/>
    <col min="15368" max="15368" width="59.7109375" style="41" bestFit="1" customWidth="1"/>
    <col min="15369" max="15369" width="57.85546875" style="41" bestFit="1" customWidth="1"/>
    <col min="15370" max="15370" width="35.28515625" style="41" bestFit="1" customWidth="1"/>
    <col min="15371" max="15371" width="28.140625" style="41" bestFit="1" customWidth="1"/>
    <col min="15372" max="15372" width="33.140625" style="41" bestFit="1" customWidth="1"/>
    <col min="15373" max="15373" width="26" style="41" bestFit="1" customWidth="1"/>
    <col min="15374" max="15374" width="19.140625" style="41" bestFit="1" customWidth="1"/>
    <col min="15375" max="15375" width="10.42578125" style="41" customWidth="1"/>
    <col min="15376" max="15376" width="11.85546875" style="41" customWidth="1"/>
    <col min="15377" max="15377" width="14.7109375" style="41" customWidth="1"/>
    <col min="15378" max="15378" width="9" style="41" bestFit="1" customWidth="1"/>
    <col min="15379" max="15618" width="9.140625" style="41"/>
    <col min="15619" max="15619" width="4.7109375" style="41" bestFit="1" customWidth="1"/>
    <col min="15620" max="15620" width="9.7109375" style="41" bestFit="1" customWidth="1"/>
    <col min="15621" max="15621" width="10" style="41" bestFit="1" customWidth="1"/>
    <col min="15622" max="15622" width="8.85546875" style="41" bestFit="1" customWidth="1"/>
    <col min="15623" max="15623" width="22.85546875" style="41" customWidth="1"/>
    <col min="15624" max="15624" width="59.7109375" style="41" bestFit="1" customWidth="1"/>
    <col min="15625" max="15625" width="57.85546875" style="41" bestFit="1" customWidth="1"/>
    <col min="15626" max="15626" width="35.28515625" style="41" bestFit="1" customWidth="1"/>
    <col min="15627" max="15627" width="28.140625" style="41" bestFit="1" customWidth="1"/>
    <col min="15628" max="15628" width="33.140625" style="41" bestFit="1" customWidth="1"/>
    <col min="15629" max="15629" width="26" style="41" bestFit="1" customWidth="1"/>
    <col min="15630" max="15630" width="19.140625" style="41" bestFit="1" customWidth="1"/>
    <col min="15631" max="15631" width="10.42578125" style="41" customWidth="1"/>
    <col min="15632" max="15632" width="11.85546875" style="41" customWidth="1"/>
    <col min="15633" max="15633" width="14.7109375" style="41" customWidth="1"/>
    <col min="15634" max="15634" width="9" style="41" bestFit="1" customWidth="1"/>
    <col min="15635" max="15874" width="9.140625" style="41"/>
    <col min="15875" max="15875" width="4.7109375" style="41" bestFit="1" customWidth="1"/>
    <col min="15876" max="15876" width="9.7109375" style="41" bestFit="1" customWidth="1"/>
    <col min="15877" max="15877" width="10" style="41" bestFit="1" customWidth="1"/>
    <col min="15878" max="15878" width="8.85546875" style="41" bestFit="1" customWidth="1"/>
    <col min="15879" max="15879" width="22.85546875" style="41" customWidth="1"/>
    <col min="15880" max="15880" width="59.7109375" style="41" bestFit="1" customWidth="1"/>
    <col min="15881" max="15881" width="57.85546875" style="41" bestFit="1" customWidth="1"/>
    <col min="15882" max="15882" width="35.28515625" style="41" bestFit="1" customWidth="1"/>
    <col min="15883" max="15883" width="28.140625" style="41" bestFit="1" customWidth="1"/>
    <col min="15884" max="15884" width="33.140625" style="41" bestFit="1" customWidth="1"/>
    <col min="15885" max="15885" width="26" style="41" bestFit="1" customWidth="1"/>
    <col min="15886" max="15886" width="19.140625" style="41" bestFit="1" customWidth="1"/>
    <col min="15887" max="15887" width="10.42578125" style="41" customWidth="1"/>
    <col min="15888" max="15888" width="11.85546875" style="41" customWidth="1"/>
    <col min="15889" max="15889" width="14.7109375" style="41" customWidth="1"/>
    <col min="15890" max="15890" width="9" style="41" bestFit="1" customWidth="1"/>
    <col min="15891" max="16130" width="9.140625" style="41"/>
    <col min="16131" max="16131" width="4.7109375" style="41" bestFit="1" customWidth="1"/>
    <col min="16132" max="16132" width="9.7109375" style="41" bestFit="1" customWidth="1"/>
    <col min="16133" max="16133" width="10" style="41" bestFit="1" customWidth="1"/>
    <col min="16134" max="16134" width="8.85546875" style="41" bestFit="1" customWidth="1"/>
    <col min="16135" max="16135" width="22.85546875" style="41" customWidth="1"/>
    <col min="16136" max="16136" width="59.7109375" style="41" bestFit="1" customWidth="1"/>
    <col min="16137" max="16137" width="57.85546875" style="41" bestFit="1" customWidth="1"/>
    <col min="16138" max="16138" width="35.28515625" style="41" bestFit="1" customWidth="1"/>
    <col min="16139" max="16139" width="28.140625" style="41" bestFit="1" customWidth="1"/>
    <col min="16140" max="16140" width="33.140625" style="41" bestFit="1" customWidth="1"/>
    <col min="16141" max="16141" width="26" style="41" bestFit="1" customWidth="1"/>
    <col min="16142" max="16142" width="19.140625" style="41" bestFit="1" customWidth="1"/>
    <col min="16143" max="16143" width="10.42578125" style="41" customWidth="1"/>
    <col min="16144" max="16144" width="11.85546875" style="41" customWidth="1"/>
    <col min="16145" max="16145" width="14.7109375" style="41" customWidth="1"/>
    <col min="16146" max="16146" width="9" style="41" bestFit="1" customWidth="1"/>
    <col min="16147" max="16384" width="9.140625" style="41"/>
  </cols>
  <sheetData>
    <row r="2" spans="1:19" ht="18.75" x14ac:dyDescent="0.3">
      <c r="A2" s="10" t="s">
        <v>1241</v>
      </c>
    </row>
    <row r="3" spans="1:19" x14ac:dyDescent="0.25">
      <c r="M3" s="2"/>
      <c r="N3" s="2"/>
      <c r="O3" s="2"/>
      <c r="P3" s="2"/>
    </row>
    <row r="4" spans="1:19" s="4" customFormat="1" ht="53.25" customHeight="1" x14ac:dyDescent="0.25">
      <c r="A4" s="626" t="s">
        <v>0</v>
      </c>
      <c r="B4" s="628" t="s">
        <v>1</v>
      </c>
      <c r="C4" s="628" t="s">
        <v>2</v>
      </c>
      <c r="D4" s="628" t="s">
        <v>3</v>
      </c>
      <c r="E4" s="626" t="s">
        <v>4</v>
      </c>
      <c r="F4" s="626" t="s">
        <v>5</v>
      </c>
      <c r="G4" s="626" t="s">
        <v>6</v>
      </c>
      <c r="H4" s="644" t="s">
        <v>7</v>
      </c>
      <c r="I4" s="644"/>
      <c r="J4" s="626" t="s">
        <v>8</v>
      </c>
      <c r="K4" s="649" t="s">
        <v>9</v>
      </c>
      <c r="L4" s="650"/>
      <c r="M4" s="651" t="s">
        <v>10</v>
      </c>
      <c r="N4" s="651"/>
      <c r="O4" s="651" t="s">
        <v>11</v>
      </c>
      <c r="P4" s="651"/>
      <c r="Q4" s="626" t="s">
        <v>12</v>
      </c>
      <c r="R4" s="628" t="s">
        <v>13</v>
      </c>
      <c r="S4" s="3"/>
    </row>
    <row r="5" spans="1:19" s="4" customFormat="1" x14ac:dyDescent="0.2">
      <c r="A5" s="627"/>
      <c r="B5" s="629"/>
      <c r="C5" s="629"/>
      <c r="D5" s="629"/>
      <c r="E5" s="627"/>
      <c r="F5" s="627"/>
      <c r="G5" s="627"/>
      <c r="H5" s="45" t="s">
        <v>14</v>
      </c>
      <c r="I5" s="45" t="s">
        <v>15</v>
      </c>
      <c r="J5" s="627"/>
      <c r="K5" s="46">
        <v>2020</v>
      </c>
      <c r="L5" s="46">
        <v>2021</v>
      </c>
      <c r="M5" s="5">
        <v>2020</v>
      </c>
      <c r="N5" s="5">
        <v>2021</v>
      </c>
      <c r="O5" s="5">
        <v>2020</v>
      </c>
      <c r="P5" s="5">
        <v>2021</v>
      </c>
      <c r="Q5" s="627"/>
      <c r="R5" s="629"/>
      <c r="S5" s="3"/>
    </row>
    <row r="6" spans="1:19" s="4" customFormat="1" x14ac:dyDescent="0.2">
      <c r="A6" s="43" t="s">
        <v>16</v>
      </c>
      <c r="B6" s="45" t="s">
        <v>17</v>
      </c>
      <c r="C6" s="45" t="s">
        <v>18</v>
      </c>
      <c r="D6" s="45" t="s">
        <v>19</v>
      </c>
      <c r="E6" s="43" t="s">
        <v>20</v>
      </c>
      <c r="F6" s="43" t="s">
        <v>21</v>
      </c>
      <c r="G6" s="43" t="s">
        <v>22</v>
      </c>
      <c r="H6" s="45" t="s">
        <v>23</v>
      </c>
      <c r="I6" s="45" t="s">
        <v>24</v>
      </c>
      <c r="J6" s="43" t="s">
        <v>25</v>
      </c>
      <c r="K6" s="46" t="s">
        <v>26</v>
      </c>
      <c r="L6" s="46" t="s">
        <v>27</v>
      </c>
      <c r="M6" s="47" t="s">
        <v>28</v>
      </c>
      <c r="N6" s="47" t="s">
        <v>29</v>
      </c>
      <c r="O6" s="47" t="s">
        <v>30</v>
      </c>
      <c r="P6" s="47" t="s">
        <v>31</v>
      </c>
      <c r="Q6" s="43" t="s">
        <v>32</v>
      </c>
      <c r="R6" s="45" t="s">
        <v>33</v>
      </c>
      <c r="S6" s="3"/>
    </row>
    <row r="7" spans="1:19" s="8" customFormat="1" ht="60" x14ac:dyDescent="0.25">
      <c r="A7" s="634">
        <v>1</v>
      </c>
      <c r="B7" s="636" t="s">
        <v>77</v>
      </c>
      <c r="C7" s="636">
        <v>2.2999999999999998</v>
      </c>
      <c r="D7" s="630">
        <v>10</v>
      </c>
      <c r="E7" s="632" t="s">
        <v>78</v>
      </c>
      <c r="F7" s="630" t="s">
        <v>79</v>
      </c>
      <c r="G7" s="632" t="s">
        <v>80</v>
      </c>
      <c r="H7" s="44" t="s">
        <v>81</v>
      </c>
      <c r="I7" s="27" t="s">
        <v>41</v>
      </c>
      <c r="J7" s="632" t="s">
        <v>82</v>
      </c>
      <c r="K7" s="647" t="s">
        <v>40</v>
      </c>
      <c r="L7" s="647" t="s">
        <v>83</v>
      </c>
      <c r="M7" s="645">
        <v>76600</v>
      </c>
      <c r="N7" s="638" t="s">
        <v>83</v>
      </c>
      <c r="O7" s="645">
        <v>76600</v>
      </c>
      <c r="P7" s="645" t="s">
        <v>83</v>
      </c>
      <c r="Q7" s="632" t="s">
        <v>84</v>
      </c>
      <c r="R7" s="630" t="s">
        <v>85</v>
      </c>
      <c r="S7" s="12"/>
    </row>
    <row r="8" spans="1:19" s="8" customFormat="1" ht="78.75" customHeight="1" x14ac:dyDescent="0.25">
      <c r="A8" s="635"/>
      <c r="B8" s="637"/>
      <c r="C8" s="637"/>
      <c r="D8" s="631"/>
      <c r="E8" s="633"/>
      <c r="F8" s="631"/>
      <c r="G8" s="633"/>
      <c r="H8" s="11" t="s">
        <v>86</v>
      </c>
      <c r="I8" s="27" t="s">
        <v>87</v>
      </c>
      <c r="J8" s="633"/>
      <c r="K8" s="648"/>
      <c r="L8" s="648"/>
      <c r="M8" s="646"/>
      <c r="N8" s="640"/>
      <c r="O8" s="646"/>
      <c r="P8" s="646"/>
      <c r="Q8" s="633"/>
      <c r="R8" s="631"/>
      <c r="S8" s="12"/>
    </row>
    <row r="9" spans="1:19" x14ac:dyDescent="0.25">
      <c r="A9" s="634">
        <v>2</v>
      </c>
      <c r="B9" s="638" t="s">
        <v>91</v>
      </c>
      <c r="C9" s="638">
        <v>1</v>
      </c>
      <c r="D9" s="638">
        <v>6</v>
      </c>
      <c r="E9" s="641" t="s">
        <v>92</v>
      </c>
      <c r="F9" s="641" t="s">
        <v>93</v>
      </c>
      <c r="G9" s="638" t="s">
        <v>57</v>
      </c>
      <c r="H9" s="71" t="s">
        <v>58</v>
      </c>
      <c r="I9" s="33">
        <v>1</v>
      </c>
      <c r="J9" s="641" t="s">
        <v>94</v>
      </c>
      <c r="K9" s="638" t="s">
        <v>34</v>
      </c>
      <c r="L9" s="638" t="s">
        <v>83</v>
      </c>
      <c r="M9" s="645">
        <v>60000</v>
      </c>
      <c r="N9" s="653" t="s">
        <v>83</v>
      </c>
      <c r="O9" s="645">
        <v>60000</v>
      </c>
      <c r="P9" s="638" t="s">
        <v>83</v>
      </c>
      <c r="Q9" s="641" t="s">
        <v>84</v>
      </c>
      <c r="R9" s="641" t="s">
        <v>85</v>
      </c>
    </row>
    <row r="10" spans="1:19" ht="30" x14ac:dyDescent="0.25">
      <c r="A10" s="663"/>
      <c r="B10" s="639"/>
      <c r="C10" s="639"/>
      <c r="D10" s="639"/>
      <c r="E10" s="642"/>
      <c r="F10" s="642"/>
      <c r="G10" s="639"/>
      <c r="H10" s="72" t="s">
        <v>90</v>
      </c>
      <c r="I10" s="73">
        <v>17</v>
      </c>
      <c r="J10" s="642"/>
      <c r="K10" s="639"/>
      <c r="L10" s="639"/>
      <c r="M10" s="652"/>
      <c r="N10" s="654"/>
      <c r="O10" s="652"/>
      <c r="P10" s="639"/>
      <c r="Q10" s="642"/>
      <c r="R10" s="642"/>
    </row>
    <row r="11" spans="1:19" ht="30" x14ac:dyDescent="0.25">
      <c r="A11" s="663"/>
      <c r="B11" s="639"/>
      <c r="C11" s="639"/>
      <c r="D11" s="639"/>
      <c r="E11" s="642"/>
      <c r="F11" s="642"/>
      <c r="G11" s="639"/>
      <c r="H11" s="71" t="s">
        <v>95</v>
      </c>
      <c r="I11" s="33">
        <v>6</v>
      </c>
      <c r="J11" s="642"/>
      <c r="K11" s="639"/>
      <c r="L11" s="639"/>
      <c r="M11" s="652"/>
      <c r="N11" s="654"/>
      <c r="O11" s="652"/>
      <c r="P11" s="639"/>
      <c r="Q11" s="642"/>
      <c r="R11" s="642"/>
    </row>
    <row r="12" spans="1:19" ht="42" customHeight="1" x14ac:dyDescent="0.25">
      <c r="A12" s="635"/>
      <c r="B12" s="640"/>
      <c r="C12" s="640"/>
      <c r="D12" s="640"/>
      <c r="E12" s="643"/>
      <c r="F12" s="643"/>
      <c r="G12" s="640"/>
      <c r="H12" s="33" t="s">
        <v>96</v>
      </c>
      <c r="I12" s="33">
        <v>6</v>
      </c>
      <c r="J12" s="643"/>
      <c r="K12" s="640"/>
      <c r="L12" s="640"/>
      <c r="M12" s="646"/>
      <c r="N12" s="655"/>
      <c r="O12" s="646"/>
      <c r="P12" s="640"/>
      <c r="Q12" s="643"/>
      <c r="R12" s="643"/>
    </row>
    <row r="13" spans="1:19" ht="48" customHeight="1" x14ac:dyDescent="0.25">
      <c r="A13" s="636">
        <v>3</v>
      </c>
      <c r="B13" s="657" t="s">
        <v>234</v>
      </c>
      <c r="C13" s="657" t="s">
        <v>201</v>
      </c>
      <c r="D13" s="657">
        <v>3</v>
      </c>
      <c r="E13" s="630" t="s">
        <v>235</v>
      </c>
      <c r="F13" s="657" t="s">
        <v>236</v>
      </c>
      <c r="G13" s="660" t="s">
        <v>237</v>
      </c>
      <c r="H13" s="315" t="s">
        <v>200</v>
      </c>
      <c r="I13" s="315">
        <v>1</v>
      </c>
      <c r="J13" s="657" t="s">
        <v>238</v>
      </c>
      <c r="K13" s="657" t="s">
        <v>83</v>
      </c>
      <c r="L13" s="657" t="s">
        <v>34</v>
      </c>
      <c r="M13" s="667" t="s">
        <v>239</v>
      </c>
      <c r="N13" s="664">
        <v>30000</v>
      </c>
      <c r="O13" s="667" t="s">
        <v>83</v>
      </c>
      <c r="P13" s="664">
        <v>30000</v>
      </c>
      <c r="Q13" s="657" t="s">
        <v>84</v>
      </c>
      <c r="R13" s="657" t="s">
        <v>85</v>
      </c>
    </row>
    <row r="14" spans="1:19" ht="27" customHeight="1" x14ac:dyDescent="0.25">
      <c r="A14" s="670"/>
      <c r="B14" s="658"/>
      <c r="C14" s="658"/>
      <c r="D14" s="658"/>
      <c r="E14" s="656"/>
      <c r="F14" s="658"/>
      <c r="G14" s="661"/>
      <c r="H14" s="316" t="s">
        <v>240</v>
      </c>
      <c r="I14" s="317" t="s">
        <v>241</v>
      </c>
      <c r="J14" s="658"/>
      <c r="K14" s="658"/>
      <c r="L14" s="658"/>
      <c r="M14" s="668"/>
      <c r="N14" s="665"/>
      <c r="O14" s="668"/>
      <c r="P14" s="665"/>
      <c r="Q14" s="658"/>
      <c r="R14" s="658"/>
    </row>
    <row r="15" spans="1:19" ht="30" x14ac:dyDescent="0.25">
      <c r="A15" s="637"/>
      <c r="B15" s="659"/>
      <c r="C15" s="659"/>
      <c r="D15" s="659"/>
      <c r="E15" s="631"/>
      <c r="F15" s="659"/>
      <c r="G15" s="662"/>
      <c r="H15" s="316" t="s">
        <v>242</v>
      </c>
      <c r="I15" s="316">
        <v>1</v>
      </c>
      <c r="J15" s="659"/>
      <c r="K15" s="658"/>
      <c r="L15" s="658"/>
      <c r="M15" s="668"/>
      <c r="N15" s="665"/>
      <c r="O15" s="669"/>
      <c r="P15" s="666"/>
      <c r="Q15" s="659"/>
      <c r="R15" s="659"/>
    </row>
    <row r="16" spans="1:19" ht="32.25" customHeight="1" x14ac:dyDescent="0.25">
      <c r="A16" s="660">
        <v>4</v>
      </c>
      <c r="B16" s="657" t="s">
        <v>91</v>
      </c>
      <c r="C16" s="657" t="s">
        <v>201</v>
      </c>
      <c r="D16" s="657">
        <v>3</v>
      </c>
      <c r="E16" s="630" t="s">
        <v>243</v>
      </c>
      <c r="F16" s="657" t="s">
        <v>244</v>
      </c>
      <c r="G16" s="660" t="s">
        <v>57</v>
      </c>
      <c r="H16" s="315" t="s">
        <v>58</v>
      </c>
      <c r="I16" s="315">
        <v>1</v>
      </c>
      <c r="J16" s="657" t="s">
        <v>238</v>
      </c>
      <c r="K16" s="657" t="s">
        <v>83</v>
      </c>
      <c r="L16" s="657" t="s">
        <v>34</v>
      </c>
      <c r="M16" s="667" t="s">
        <v>83</v>
      </c>
      <c r="N16" s="664">
        <v>35000</v>
      </c>
      <c r="O16" s="667" t="s">
        <v>83</v>
      </c>
      <c r="P16" s="664">
        <v>35000</v>
      </c>
      <c r="Q16" s="657" t="s">
        <v>84</v>
      </c>
      <c r="R16" s="657" t="s">
        <v>85</v>
      </c>
    </row>
    <row r="17" spans="1:18" ht="30" x14ac:dyDescent="0.25">
      <c r="A17" s="661"/>
      <c r="B17" s="658"/>
      <c r="C17" s="658"/>
      <c r="D17" s="658"/>
      <c r="E17" s="656"/>
      <c r="F17" s="658"/>
      <c r="G17" s="661"/>
      <c r="H17" s="315" t="s">
        <v>245</v>
      </c>
      <c r="I17" s="315" t="s">
        <v>246</v>
      </c>
      <c r="J17" s="658"/>
      <c r="K17" s="658"/>
      <c r="L17" s="658"/>
      <c r="M17" s="668"/>
      <c r="N17" s="665"/>
      <c r="O17" s="668"/>
      <c r="P17" s="665"/>
      <c r="Q17" s="658"/>
      <c r="R17" s="658"/>
    </row>
    <row r="18" spans="1:18" ht="30" x14ac:dyDescent="0.25">
      <c r="A18" s="662"/>
      <c r="B18" s="659"/>
      <c r="C18" s="659"/>
      <c r="D18" s="659"/>
      <c r="E18" s="631"/>
      <c r="F18" s="659"/>
      <c r="G18" s="662"/>
      <c r="H18" s="315" t="s">
        <v>95</v>
      </c>
      <c r="I18" s="317" t="s">
        <v>241</v>
      </c>
      <c r="J18" s="659"/>
      <c r="K18" s="659"/>
      <c r="L18" s="659"/>
      <c r="M18" s="669"/>
      <c r="N18" s="666"/>
      <c r="O18" s="669"/>
      <c r="P18" s="666"/>
      <c r="Q18" s="659"/>
      <c r="R18" s="659"/>
    </row>
    <row r="19" spans="1:18" ht="27" customHeight="1" x14ac:dyDescent="0.25">
      <c r="A19" s="660">
        <v>5</v>
      </c>
      <c r="B19" s="657" t="s">
        <v>91</v>
      </c>
      <c r="C19" s="657" t="s">
        <v>201</v>
      </c>
      <c r="D19" s="657">
        <v>3</v>
      </c>
      <c r="E19" s="630" t="s">
        <v>247</v>
      </c>
      <c r="F19" s="673" t="s">
        <v>248</v>
      </c>
      <c r="G19" s="660" t="s">
        <v>57</v>
      </c>
      <c r="H19" s="315" t="s">
        <v>58</v>
      </c>
      <c r="I19" s="315">
        <v>1</v>
      </c>
      <c r="J19" s="657" t="s">
        <v>238</v>
      </c>
      <c r="K19" s="657" t="s">
        <v>83</v>
      </c>
      <c r="L19" s="657" t="s">
        <v>34</v>
      </c>
      <c r="M19" s="667" t="s">
        <v>83</v>
      </c>
      <c r="N19" s="664">
        <v>30000</v>
      </c>
      <c r="O19" s="667" t="s">
        <v>83</v>
      </c>
      <c r="P19" s="664">
        <v>30000</v>
      </c>
      <c r="Q19" s="657" t="s">
        <v>84</v>
      </c>
      <c r="R19" s="657" t="s">
        <v>85</v>
      </c>
    </row>
    <row r="20" spans="1:18" ht="30" x14ac:dyDescent="0.25">
      <c r="A20" s="661"/>
      <c r="B20" s="658"/>
      <c r="C20" s="658"/>
      <c r="D20" s="658"/>
      <c r="E20" s="656"/>
      <c r="F20" s="674"/>
      <c r="G20" s="661"/>
      <c r="H20" s="315" t="s">
        <v>95</v>
      </c>
      <c r="I20" s="318" t="s">
        <v>241</v>
      </c>
      <c r="J20" s="658"/>
      <c r="K20" s="658"/>
      <c r="L20" s="658"/>
      <c r="M20" s="668"/>
      <c r="N20" s="665"/>
      <c r="O20" s="668"/>
      <c r="P20" s="665"/>
      <c r="Q20" s="658"/>
      <c r="R20" s="658"/>
    </row>
    <row r="21" spans="1:18" ht="30" x14ac:dyDescent="0.25">
      <c r="A21" s="661"/>
      <c r="B21" s="658"/>
      <c r="C21" s="658"/>
      <c r="D21" s="658"/>
      <c r="E21" s="656"/>
      <c r="F21" s="674"/>
      <c r="G21" s="661"/>
      <c r="H21" s="315" t="s">
        <v>245</v>
      </c>
      <c r="I21" s="318" t="s">
        <v>246</v>
      </c>
      <c r="J21" s="658"/>
      <c r="K21" s="658"/>
      <c r="L21" s="658"/>
      <c r="M21" s="668"/>
      <c r="N21" s="665"/>
      <c r="O21" s="668"/>
      <c r="P21" s="665"/>
      <c r="Q21" s="658"/>
      <c r="R21" s="658"/>
    </row>
    <row r="22" spans="1:18" ht="30" x14ac:dyDescent="0.25">
      <c r="A22" s="662"/>
      <c r="B22" s="659"/>
      <c r="C22" s="659"/>
      <c r="D22" s="659"/>
      <c r="E22" s="631"/>
      <c r="F22" s="675"/>
      <c r="G22" s="662"/>
      <c r="H22" s="315" t="s">
        <v>249</v>
      </c>
      <c r="I22" s="316" t="s">
        <v>250</v>
      </c>
      <c r="J22" s="659"/>
      <c r="K22" s="659"/>
      <c r="L22" s="659"/>
      <c r="M22" s="669"/>
      <c r="N22" s="666"/>
      <c r="O22" s="669"/>
      <c r="P22" s="666"/>
      <c r="Q22" s="659"/>
      <c r="R22" s="659"/>
    </row>
    <row r="23" spans="1:18" ht="60" x14ac:dyDescent="0.25">
      <c r="A23" s="660">
        <v>6</v>
      </c>
      <c r="B23" s="671" t="s">
        <v>251</v>
      </c>
      <c r="C23" s="636">
        <v>5</v>
      </c>
      <c r="D23" s="636">
        <v>4</v>
      </c>
      <c r="E23" s="657" t="s">
        <v>252</v>
      </c>
      <c r="F23" s="657" t="s">
        <v>253</v>
      </c>
      <c r="G23" s="673" t="s">
        <v>254</v>
      </c>
      <c r="H23" s="311" t="s">
        <v>255</v>
      </c>
      <c r="I23" s="316">
        <v>1</v>
      </c>
      <c r="J23" s="657" t="s">
        <v>256</v>
      </c>
      <c r="K23" s="657" t="s">
        <v>83</v>
      </c>
      <c r="L23" s="673" t="s">
        <v>45</v>
      </c>
      <c r="M23" s="657" t="s">
        <v>83</v>
      </c>
      <c r="N23" s="664">
        <v>16000</v>
      </c>
      <c r="O23" s="657" t="s">
        <v>83</v>
      </c>
      <c r="P23" s="664">
        <v>16000</v>
      </c>
      <c r="Q23" s="657" t="s">
        <v>84</v>
      </c>
      <c r="R23" s="657" t="s">
        <v>85</v>
      </c>
    </row>
    <row r="24" spans="1:18" ht="60" x14ac:dyDescent="0.25">
      <c r="A24" s="661"/>
      <c r="B24" s="672"/>
      <c r="C24" s="670"/>
      <c r="D24" s="670"/>
      <c r="E24" s="658"/>
      <c r="F24" s="658"/>
      <c r="G24" s="674"/>
      <c r="H24" s="306" t="s">
        <v>257</v>
      </c>
      <c r="I24" s="319" t="s">
        <v>258</v>
      </c>
      <c r="J24" s="658"/>
      <c r="K24" s="658"/>
      <c r="L24" s="674"/>
      <c r="M24" s="658"/>
      <c r="N24" s="665"/>
      <c r="O24" s="658"/>
      <c r="P24" s="665"/>
      <c r="Q24" s="658"/>
      <c r="R24" s="658"/>
    </row>
    <row r="25" spans="1:18" ht="33" customHeight="1" x14ac:dyDescent="0.25">
      <c r="A25" s="671">
        <v>7</v>
      </c>
      <c r="B25" s="671" t="s">
        <v>259</v>
      </c>
      <c r="C25" s="671">
        <v>1</v>
      </c>
      <c r="D25" s="671">
        <v>6</v>
      </c>
      <c r="E25" s="673" t="s">
        <v>260</v>
      </c>
      <c r="F25" s="673" t="s">
        <v>261</v>
      </c>
      <c r="G25" s="671" t="s">
        <v>57</v>
      </c>
      <c r="H25" s="311" t="s">
        <v>58</v>
      </c>
      <c r="I25" s="311">
        <v>1</v>
      </c>
      <c r="J25" s="673" t="s">
        <v>262</v>
      </c>
      <c r="K25" s="671" t="s">
        <v>83</v>
      </c>
      <c r="L25" s="671" t="s">
        <v>38</v>
      </c>
      <c r="M25" s="636" t="s">
        <v>83</v>
      </c>
      <c r="N25" s="677">
        <v>8000</v>
      </c>
      <c r="O25" s="636" t="s">
        <v>239</v>
      </c>
      <c r="P25" s="677">
        <v>8000</v>
      </c>
      <c r="Q25" s="680" t="s">
        <v>84</v>
      </c>
      <c r="R25" s="681" t="s">
        <v>85</v>
      </c>
    </row>
    <row r="26" spans="1:18" ht="30" x14ac:dyDescent="0.25">
      <c r="A26" s="672"/>
      <c r="B26" s="672"/>
      <c r="C26" s="672"/>
      <c r="D26" s="672"/>
      <c r="E26" s="674"/>
      <c r="F26" s="674"/>
      <c r="G26" s="672"/>
      <c r="H26" s="315" t="s">
        <v>245</v>
      </c>
      <c r="I26" s="311" t="s">
        <v>263</v>
      </c>
      <c r="J26" s="674"/>
      <c r="K26" s="672"/>
      <c r="L26" s="672"/>
      <c r="M26" s="670"/>
      <c r="N26" s="678"/>
      <c r="O26" s="670"/>
      <c r="P26" s="678"/>
      <c r="Q26" s="680"/>
      <c r="R26" s="682"/>
    </row>
    <row r="27" spans="1:18" ht="30" x14ac:dyDescent="0.25">
      <c r="A27" s="676"/>
      <c r="B27" s="676"/>
      <c r="C27" s="676"/>
      <c r="D27" s="676"/>
      <c r="E27" s="675"/>
      <c r="F27" s="675"/>
      <c r="G27" s="676"/>
      <c r="H27" s="311" t="s">
        <v>95</v>
      </c>
      <c r="I27" s="320" t="s">
        <v>264</v>
      </c>
      <c r="J27" s="675"/>
      <c r="K27" s="676"/>
      <c r="L27" s="676"/>
      <c r="M27" s="637"/>
      <c r="N27" s="679"/>
      <c r="O27" s="637"/>
      <c r="P27" s="679"/>
      <c r="Q27" s="680"/>
      <c r="R27" s="683"/>
    </row>
    <row r="28" spans="1:18" ht="32.25" customHeight="1" x14ac:dyDescent="0.25">
      <c r="A28" s="671">
        <v>8</v>
      </c>
      <c r="B28" s="671" t="s">
        <v>91</v>
      </c>
      <c r="C28" s="671">
        <v>1</v>
      </c>
      <c r="D28" s="671">
        <v>6</v>
      </c>
      <c r="E28" s="673" t="s">
        <v>92</v>
      </c>
      <c r="F28" s="673" t="s">
        <v>265</v>
      </c>
      <c r="G28" s="671" t="s">
        <v>57</v>
      </c>
      <c r="H28" s="321" t="s">
        <v>58</v>
      </c>
      <c r="I28" s="311">
        <v>1</v>
      </c>
      <c r="J28" s="673" t="s">
        <v>94</v>
      </c>
      <c r="K28" s="671" t="s">
        <v>83</v>
      </c>
      <c r="L28" s="671" t="s">
        <v>38</v>
      </c>
      <c r="M28" s="684" t="s">
        <v>83</v>
      </c>
      <c r="N28" s="677">
        <v>62000</v>
      </c>
      <c r="O28" s="684" t="s">
        <v>83</v>
      </c>
      <c r="P28" s="677">
        <v>62000</v>
      </c>
      <c r="Q28" s="673" t="s">
        <v>84</v>
      </c>
      <c r="R28" s="673" t="s">
        <v>85</v>
      </c>
    </row>
    <row r="29" spans="1:18" ht="30" x14ac:dyDescent="0.25">
      <c r="A29" s="672"/>
      <c r="B29" s="672"/>
      <c r="C29" s="672"/>
      <c r="D29" s="672"/>
      <c r="E29" s="674"/>
      <c r="F29" s="674"/>
      <c r="G29" s="672"/>
      <c r="H29" s="315" t="s">
        <v>245</v>
      </c>
      <c r="I29" s="322" t="s">
        <v>266</v>
      </c>
      <c r="J29" s="674"/>
      <c r="K29" s="672"/>
      <c r="L29" s="672"/>
      <c r="M29" s="685"/>
      <c r="N29" s="678"/>
      <c r="O29" s="685"/>
      <c r="P29" s="678"/>
      <c r="Q29" s="674"/>
      <c r="R29" s="674"/>
    </row>
    <row r="30" spans="1:18" ht="30" x14ac:dyDescent="0.25">
      <c r="A30" s="672"/>
      <c r="B30" s="672"/>
      <c r="C30" s="672"/>
      <c r="D30" s="672"/>
      <c r="E30" s="674"/>
      <c r="F30" s="674"/>
      <c r="G30" s="672"/>
      <c r="H30" s="323" t="s">
        <v>95</v>
      </c>
      <c r="I30" s="311" t="s">
        <v>264</v>
      </c>
      <c r="J30" s="674"/>
      <c r="K30" s="672"/>
      <c r="L30" s="672"/>
      <c r="M30" s="685"/>
      <c r="N30" s="678"/>
      <c r="O30" s="685"/>
      <c r="P30" s="678"/>
      <c r="Q30" s="674"/>
      <c r="R30" s="674"/>
    </row>
    <row r="31" spans="1:18" ht="30" x14ac:dyDescent="0.25">
      <c r="A31" s="676"/>
      <c r="B31" s="676"/>
      <c r="C31" s="676"/>
      <c r="D31" s="676"/>
      <c r="E31" s="675"/>
      <c r="F31" s="675"/>
      <c r="G31" s="676"/>
      <c r="H31" s="316" t="s">
        <v>96</v>
      </c>
      <c r="I31" s="311" t="s">
        <v>264</v>
      </c>
      <c r="J31" s="675"/>
      <c r="K31" s="676"/>
      <c r="L31" s="676"/>
      <c r="M31" s="686"/>
      <c r="N31" s="679"/>
      <c r="O31" s="686"/>
      <c r="P31" s="679"/>
      <c r="Q31" s="675"/>
      <c r="R31" s="675"/>
    </row>
    <row r="32" spans="1:18" ht="90" x14ac:dyDescent="0.25">
      <c r="A32" s="673">
        <v>9</v>
      </c>
      <c r="B32" s="673" t="s">
        <v>77</v>
      </c>
      <c r="C32" s="673">
        <v>2.2999999999999998</v>
      </c>
      <c r="D32" s="673">
        <v>10</v>
      </c>
      <c r="E32" s="673" t="s">
        <v>267</v>
      </c>
      <c r="F32" s="673" t="s">
        <v>268</v>
      </c>
      <c r="G32" s="673" t="s">
        <v>80</v>
      </c>
      <c r="H32" s="306" t="s">
        <v>269</v>
      </c>
      <c r="I32" s="324" t="s">
        <v>41</v>
      </c>
      <c r="J32" s="673" t="s">
        <v>82</v>
      </c>
      <c r="K32" s="671" t="s">
        <v>83</v>
      </c>
      <c r="L32" s="687" t="s">
        <v>38</v>
      </c>
      <c r="M32" s="690" t="s">
        <v>83</v>
      </c>
      <c r="N32" s="677">
        <v>40000</v>
      </c>
      <c r="O32" s="690" t="s">
        <v>83</v>
      </c>
      <c r="P32" s="677">
        <v>40000</v>
      </c>
      <c r="Q32" s="673" t="s">
        <v>84</v>
      </c>
      <c r="R32" s="673" t="s">
        <v>85</v>
      </c>
    </row>
    <row r="33" spans="1:18" ht="40.5" customHeight="1" x14ac:dyDescent="0.25">
      <c r="A33" s="675"/>
      <c r="B33" s="675"/>
      <c r="C33" s="675"/>
      <c r="D33" s="675"/>
      <c r="E33" s="675"/>
      <c r="F33" s="675"/>
      <c r="G33" s="675"/>
      <c r="H33" s="311" t="s">
        <v>86</v>
      </c>
      <c r="I33" s="79" t="s">
        <v>270</v>
      </c>
      <c r="J33" s="675"/>
      <c r="K33" s="676"/>
      <c r="L33" s="688"/>
      <c r="M33" s="691"/>
      <c r="N33" s="679"/>
      <c r="O33" s="691"/>
      <c r="P33" s="679"/>
      <c r="Q33" s="675"/>
      <c r="R33" s="675"/>
    </row>
    <row r="34" spans="1:18" ht="90" x14ac:dyDescent="0.25">
      <c r="A34" s="689">
        <v>10</v>
      </c>
      <c r="B34" s="671" t="s">
        <v>77</v>
      </c>
      <c r="C34" s="671">
        <v>2.2999999999999998</v>
      </c>
      <c r="D34" s="671">
        <v>10</v>
      </c>
      <c r="E34" s="671" t="s">
        <v>271</v>
      </c>
      <c r="F34" s="673" t="s">
        <v>268</v>
      </c>
      <c r="G34" s="673" t="s">
        <v>80</v>
      </c>
      <c r="H34" s="306" t="s">
        <v>269</v>
      </c>
      <c r="I34" s="325">
        <v>1</v>
      </c>
      <c r="J34" s="673" t="s">
        <v>82</v>
      </c>
      <c r="K34" s="671" t="s">
        <v>83</v>
      </c>
      <c r="L34" s="671" t="s">
        <v>38</v>
      </c>
      <c r="M34" s="684" t="s">
        <v>83</v>
      </c>
      <c r="N34" s="677">
        <v>40000</v>
      </c>
      <c r="O34" s="684" t="s">
        <v>83</v>
      </c>
      <c r="P34" s="677">
        <v>40000</v>
      </c>
      <c r="Q34" s="673" t="s">
        <v>84</v>
      </c>
      <c r="R34" s="673" t="s">
        <v>85</v>
      </c>
    </row>
    <row r="35" spans="1:18" ht="42" customHeight="1" x14ac:dyDescent="0.25">
      <c r="A35" s="689"/>
      <c r="B35" s="676"/>
      <c r="C35" s="676"/>
      <c r="D35" s="676"/>
      <c r="E35" s="676"/>
      <c r="F35" s="675"/>
      <c r="G35" s="675"/>
      <c r="H35" s="311" t="s">
        <v>86</v>
      </c>
      <c r="I35" s="193" t="s">
        <v>272</v>
      </c>
      <c r="J35" s="675"/>
      <c r="K35" s="676"/>
      <c r="L35" s="676"/>
      <c r="M35" s="686"/>
      <c r="N35" s="679"/>
      <c r="O35" s="686"/>
      <c r="P35" s="679"/>
      <c r="Q35" s="675"/>
      <c r="R35" s="675"/>
    </row>
    <row r="36" spans="1:18" ht="90" x14ac:dyDescent="0.25">
      <c r="A36" s="671">
        <v>11</v>
      </c>
      <c r="B36" s="671" t="s">
        <v>77</v>
      </c>
      <c r="C36" s="671">
        <v>2.2999999999999998</v>
      </c>
      <c r="D36" s="673">
        <v>10</v>
      </c>
      <c r="E36" s="673" t="s">
        <v>273</v>
      </c>
      <c r="F36" s="673" t="s">
        <v>274</v>
      </c>
      <c r="G36" s="673" t="s">
        <v>50</v>
      </c>
      <c r="H36" s="306" t="s">
        <v>269</v>
      </c>
      <c r="I36" s="324" t="s">
        <v>41</v>
      </c>
      <c r="J36" s="673" t="s">
        <v>88</v>
      </c>
      <c r="K36" s="687" t="s">
        <v>40</v>
      </c>
      <c r="L36" s="687" t="s">
        <v>38</v>
      </c>
      <c r="M36" s="693">
        <v>10946.43</v>
      </c>
      <c r="N36" s="696">
        <v>3000</v>
      </c>
      <c r="O36" s="693">
        <v>10946.43</v>
      </c>
      <c r="P36" s="696">
        <v>3000</v>
      </c>
      <c r="Q36" s="673" t="s">
        <v>84</v>
      </c>
      <c r="R36" s="630" t="s">
        <v>85</v>
      </c>
    </row>
    <row r="37" spans="1:18" x14ac:dyDescent="0.25">
      <c r="A37" s="672"/>
      <c r="B37" s="672"/>
      <c r="C37" s="672"/>
      <c r="D37" s="674"/>
      <c r="E37" s="674"/>
      <c r="F37" s="674"/>
      <c r="G37" s="674"/>
      <c r="H37" s="311" t="s">
        <v>86</v>
      </c>
      <c r="I37" s="324" t="s">
        <v>275</v>
      </c>
      <c r="J37" s="674"/>
      <c r="K37" s="692"/>
      <c r="L37" s="692"/>
      <c r="M37" s="694"/>
      <c r="N37" s="697"/>
      <c r="O37" s="694"/>
      <c r="P37" s="697"/>
      <c r="Q37" s="674"/>
      <c r="R37" s="656"/>
    </row>
    <row r="38" spans="1:18" ht="30" x14ac:dyDescent="0.25">
      <c r="A38" s="676"/>
      <c r="B38" s="676"/>
      <c r="C38" s="676"/>
      <c r="D38" s="675"/>
      <c r="E38" s="675"/>
      <c r="F38" s="675"/>
      <c r="G38" s="675"/>
      <c r="H38" s="311" t="s">
        <v>96</v>
      </c>
      <c r="I38" s="324" t="s">
        <v>275</v>
      </c>
      <c r="J38" s="675"/>
      <c r="K38" s="688"/>
      <c r="L38" s="688"/>
      <c r="M38" s="695"/>
      <c r="N38" s="698"/>
      <c r="O38" s="695"/>
      <c r="P38" s="698"/>
      <c r="Q38" s="675"/>
      <c r="R38" s="631"/>
    </row>
    <row r="39" spans="1:18" ht="36.75" customHeight="1" x14ac:dyDescent="0.25">
      <c r="A39" s="671">
        <v>12</v>
      </c>
      <c r="B39" s="671" t="s">
        <v>276</v>
      </c>
      <c r="C39" s="671">
        <v>1.3</v>
      </c>
      <c r="D39" s="671">
        <v>13</v>
      </c>
      <c r="E39" s="673" t="s">
        <v>277</v>
      </c>
      <c r="F39" s="673" t="s">
        <v>278</v>
      </c>
      <c r="G39" s="671" t="s">
        <v>197</v>
      </c>
      <c r="H39" s="609" t="s">
        <v>51</v>
      </c>
      <c r="I39" s="609">
        <v>1</v>
      </c>
      <c r="J39" s="673" t="s">
        <v>279</v>
      </c>
      <c r="K39" s="671" t="s">
        <v>83</v>
      </c>
      <c r="L39" s="671" t="s">
        <v>45</v>
      </c>
      <c r="M39" s="671" t="s">
        <v>83</v>
      </c>
      <c r="N39" s="677">
        <v>16000</v>
      </c>
      <c r="O39" s="671" t="s">
        <v>83</v>
      </c>
      <c r="P39" s="677">
        <v>16000</v>
      </c>
      <c r="Q39" s="673" t="s">
        <v>84</v>
      </c>
      <c r="R39" s="673" t="s">
        <v>85</v>
      </c>
    </row>
    <row r="40" spans="1:18" x14ac:dyDescent="0.25">
      <c r="A40" s="672"/>
      <c r="B40" s="672"/>
      <c r="C40" s="672"/>
      <c r="D40" s="672"/>
      <c r="E40" s="674"/>
      <c r="F40" s="674"/>
      <c r="G40" s="672"/>
      <c r="H40" s="673" t="s">
        <v>52</v>
      </c>
      <c r="I40" s="671" t="s">
        <v>280</v>
      </c>
      <c r="J40" s="674"/>
      <c r="K40" s="672"/>
      <c r="L40" s="672"/>
      <c r="M40" s="672"/>
      <c r="N40" s="678"/>
      <c r="O40" s="672"/>
      <c r="P40" s="678"/>
      <c r="Q40" s="674"/>
      <c r="R40" s="674"/>
    </row>
    <row r="41" spans="1:18" x14ac:dyDescent="0.25">
      <c r="A41" s="676"/>
      <c r="B41" s="676"/>
      <c r="C41" s="676"/>
      <c r="D41" s="676"/>
      <c r="E41" s="675"/>
      <c r="F41" s="675"/>
      <c r="G41" s="676"/>
      <c r="H41" s="675"/>
      <c r="I41" s="676"/>
      <c r="J41" s="675"/>
      <c r="K41" s="676"/>
      <c r="L41" s="676"/>
      <c r="M41" s="676"/>
      <c r="N41" s="679"/>
      <c r="O41" s="676"/>
      <c r="P41" s="679"/>
      <c r="Q41" s="675"/>
      <c r="R41" s="675"/>
    </row>
    <row r="43" spans="1:18" x14ac:dyDescent="0.25">
      <c r="N43" s="699"/>
      <c r="O43" s="702" t="s">
        <v>35</v>
      </c>
      <c r="P43" s="702"/>
      <c r="Q43" s="702"/>
    </row>
    <row r="44" spans="1:18" x14ac:dyDescent="0.25">
      <c r="N44" s="700"/>
      <c r="O44" s="702" t="s">
        <v>36</v>
      </c>
      <c r="P44" s="702" t="s">
        <v>37</v>
      </c>
      <c r="Q44" s="702"/>
    </row>
    <row r="45" spans="1:18" x14ac:dyDescent="0.25">
      <c r="N45" s="701"/>
      <c r="O45" s="702"/>
      <c r="P45" s="48">
        <v>2020</v>
      </c>
      <c r="Q45" s="48">
        <v>2021</v>
      </c>
    </row>
    <row r="46" spans="1:18" x14ac:dyDescent="0.25">
      <c r="N46" s="48" t="s">
        <v>2931</v>
      </c>
      <c r="O46" s="55">
        <v>12</v>
      </c>
      <c r="P46" s="25">
        <f>O36+O9+O7</f>
        <v>147546.43</v>
      </c>
      <c r="Q46" s="31">
        <f>P39+P36+P34+P32+P28+P25+P23+P19+P16+P13</f>
        <v>280000</v>
      </c>
      <c r="R46" s="144"/>
    </row>
  </sheetData>
  <mergeCells count="212">
    <mergeCell ref="N43:N45"/>
    <mergeCell ref="O43:Q43"/>
    <mergeCell ref="O44:O45"/>
    <mergeCell ref="P44:Q44"/>
    <mergeCell ref="O39:O41"/>
    <mergeCell ref="P39:P41"/>
    <mergeCell ref="Q39:Q41"/>
    <mergeCell ref="R39:R41"/>
    <mergeCell ref="H40:H41"/>
    <mergeCell ref="I40:I41"/>
    <mergeCell ref="L39:L41"/>
    <mergeCell ref="M39:M41"/>
    <mergeCell ref="N39:N41"/>
    <mergeCell ref="A39:A41"/>
    <mergeCell ref="B39:B41"/>
    <mergeCell ref="C39:C41"/>
    <mergeCell ref="D39:D41"/>
    <mergeCell ref="E39:E41"/>
    <mergeCell ref="F39:F41"/>
    <mergeCell ref="G39:G41"/>
    <mergeCell ref="J39:J41"/>
    <mergeCell ref="K39:K41"/>
    <mergeCell ref="Q34:Q35"/>
    <mergeCell ref="R34:R35"/>
    <mergeCell ref="A36:A38"/>
    <mergeCell ref="B36:B38"/>
    <mergeCell ref="C36:C38"/>
    <mergeCell ref="D36:D38"/>
    <mergeCell ref="E36:E38"/>
    <mergeCell ref="F36:F38"/>
    <mergeCell ref="G36:G38"/>
    <mergeCell ref="J36:J38"/>
    <mergeCell ref="K36:K38"/>
    <mergeCell ref="L36:L38"/>
    <mergeCell ref="M36:M38"/>
    <mergeCell ref="N36:N38"/>
    <mergeCell ref="O36:O38"/>
    <mergeCell ref="P36:P38"/>
    <mergeCell ref="Q36:Q38"/>
    <mergeCell ref="R36:R38"/>
    <mergeCell ref="R32:R33"/>
    <mergeCell ref="A34:A35"/>
    <mergeCell ref="B34:B35"/>
    <mergeCell ref="C34:C35"/>
    <mergeCell ref="D34:D35"/>
    <mergeCell ref="E34:E35"/>
    <mergeCell ref="F34:F35"/>
    <mergeCell ref="G34:G35"/>
    <mergeCell ref="J34:J35"/>
    <mergeCell ref="K34:K35"/>
    <mergeCell ref="L34:L35"/>
    <mergeCell ref="M34:M35"/>
    <mergeCell ref="N34:N35"/>
    <mergeCell ref="O34:O35"/>
    <mergeCell ref="P34:P35"/>
    <mergeCell ref="M32:M33"/>
    <mergeCell ref="N32:N33"/>
    <mergeCell ref="O32:O33"/>
    <mergeCell ref="P32:P33"/>
    <mergeCell ref="Q32:Q33"/>
    <mergeCell ref="F32:F33"/>
    <mergeCell ref="G32:G33"/>
    <mergeCell ref="J32:J33"/>
    <mergeCell ref="K32:K33"/>
    <mergeCell ref="L32:L33"/>
    <mergeCell ref="A32:A33"/>
    <mergeCell ref="B32:B33"/>
    <mergeCell ref="C32:C33"/>
    <mergeCell ref="D32:D33"/>
    <mergeCell ref="E32:E33"/>
    <mergeCell ref="O28:O31"/>
    <mergeCell ref="P28:P31"/>
    <mergeCell ref="Q28:Q31"/>
    <mergeCell ref="R28:R31"/>
    <mergeCell ref="P25:P27"/>
    <mergeCell ref="Q25:Q27"/>
    <mergeCell ref="R25:R27"/>
    <mergeCell ref="A28:A31"/>
    <mergeCell ref="B28:B31"/>
    <mergeCell ref="C28:C31"/>
    <mergeCell ref="D28:D31"/>
    <mergeCell ref="E28:E31"/>
    <mergeCell ref="F28:F31"/>
    <mergeCell ref="G28:G31"/>
    <mergeCell ref="J28:J31"/>
    <mergeCell ref="K28:K31"/>
    <mergeCell ref="L28:L31"/>
    <mergeCell ref="M28:M31"/>
    <mergeCell ref="N28:N31"/>
    <mergeCell ref="Q23:Q24"/>
    <mergeCell ref="R23:R24"/>
    <mergeCell ref="A25:A27"/>
    <mergeCell ref="B25:B27"/>
    <mergeCell ref="C25:C27"/>
    <mergeCell ref="D25:D27"/>
    <mergeCell ref="E25:E27"/>
    <mergeCell ref="F25:F27"/>
    <mergeCell ref="G25:G27"/>
    <mergeCell ref="J25:J27"/>
    <mergeCell ref="K25:K27"/>
    <mergeCell ref="L25:L27"/>
    <mergeCell ref="M25:M27"/>
    <mergeCell ref="N25:N27"/>
    <mergeCell ref="O25:O27"/>
    <mergeCell ref="R19:R22"/>
    <mergeCell ref="A23:A24"/>
    <mergeCell ref="B23:B24"/>
    <mergeCell ref="C23:C24"/>
    <mergeCell ref="D23:D24"/>
    <mergeCell ref="E23:E24"/>
    <mergeCell ref="F23:F24"/>
    <mergeCell ref="G23:G24"/>
    <mergeCell ref="J23:J24"/>
    <mergeCell ref="K23:K24"/>
    <mergeCell ref="L23:L24"/>
    <mergeCell ref="M23:M24"/>
    <mergeCell ref="N23:N24"/>
    <mergeCell ref="O23:O24"/>
    <mergeCell ref="P23:P24"/>
    <mergeCell ref="M19:M22"/>
    <mergeCell ref="N19:N22"/>
    <mergeCell ref="O19:O22"/>
    <mergeCell ref="P19:P22"/>
    <mergeCell ref="Q19:Q22"/>
    <mergeCell ref="F19:F22"/>
    <mergeCell ref="G19:G22"/>
    <mergeCell ref="J19:J22"/>
    <mergeCell ref="K19:K22"/>
    <mergeCell ref="L19:L22"/>
    <mergeCell ref="A19:A22"/>
    <mergeCell ref="B19:B22"/>
    <mergeCell ref="C19:C22"/>
    <mergeCell ref="D19:D22"/>
    <mergeCell ref="E19:E22"/>
    <mergeCell ref="O16:O18"/>
    <mergeCell ref="P16:P18"/>
    <mergeCell ref="Q16:Q18"/>
    <mergeCell ref="R16:R18"/>
    <mergeCell ref="P13:P15"/>
    <mergeCell ref="Q13:Q15"/>
    <mergeCell ref="R13:R15"/>
    <mergeCell ref="A16:A18"/>
    <mergeCell ref="B16:B18"/>
    <mergeCell ref="C16:C18"/>
    <mergeCell ref="D16:D18"/>
    <mergeCell ref="E16:E18"/>
    <mergeCell ref="F16:F18"/>
    <mergeCell ref="G16:G18"/>
    <mergeCell ref="J16:J18"/>
    <mergeCell ref="K16:K18"/>
    <mergeCell ref="L16:L18"/>
    <mergeCell ref="M16:M18"/>
    <mergeCell ref="N16:N18"/>
    <mergeCell ref="L13:L15"/>
    <mergeCell ref="M13:M15"/>
    <mergeCell ref="N13:N15"/>
    <mergeCell ref="O13:O15"/>
    <mergeCell ref="A13:A15"/>
    <mergeCell ref="B13:B15"/>
    <mergeCell ref="C13:C15"/>
    <mergeCell ref="D13:D15"/>
    <mergeCell ref="E13:E15"/>
    <mergeCell ref="F13:F15"/>
    <mergeCell ref="G13:G15"/>
    <mergeCell ref="J13:J15"/>
    <mergeCell ref="K13:K15"/>
    <mergeCell ref="A9:A12"/>
    <mergeCell ref="B9:B12"/>
    <mergeCell ref="C9:C12"/>
    <mergeCell ref="D9:D12"/>
    <mergeCell ref="E9:E12"/>
    <mergeCell ref="F9:F12"/>
    <mergeCell ref="G9:G12"/>
    <mergeCell ref="J9:J12"/>
    <mergeCell ref="P9:P12"/>
    <mergeCell ref="Q9:Q12"/>
    <mergeCell ref="R9:R12"/>
    <mergeCell ref="K9:K12"/>
    <mergeCell ref="L9:L12"/>
    <mergeCell ref="R4:R5"/>
    <mergeCell ref="G4:G5"/>
    <mergeCell ref="H4:I4"/>
    <mergeCell ref="F4:F5"/>
    <mergeCell ref="O7:O8"/>
    <mergeCell ref="P7:P8"/>
    <mergeCell ref="F7:F8"/>
    <mergeCell ref="N7:N8"/>
    <mergeCell ref="K7:K8"/>
    <mergeCell ref="L7:L8"/>
    <mergeCell ref="M7:M8"/>
    <mergeCell ref="J4:J5"/>
    <mergeCell ref="K4:L4"/>
    <mergeCell ref="M4:N4"/>
    <mergeCell ref="O4:P4"/>
    <mergeCell ref="Q4:Q5"/>
    <mergeCell ref="M9:M12"/>
    <mergeCell ref="N9:N12"/>
    <mergeCell ref="O9:O12"/>
    <mergeCell ref="A4:A5"/>
    <mergeCell ref="B4:B5"/>
    <mergeCell ref="C4:C5"/>
    <mergeCell ref="D4:D5"/>
    <mergeCell ref="E4:E5"/>
    <mergeCell ref="R7:R8"/>
    <mergeCell ref="G7:G8"/>
    <mergeCell ref="Q7:Q8"/>
    <mergeCell ref="A7:A8"/>
    <mergeCell ref="B7:B8"/>
    <mergeCell ref="C7:C8"/>
    <mergeCell ref="D7:D8"/>
    <mergeCell ref="E7:E8"/>
    <mergeCell ref="J7:J8"/>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67A07-07E5-404F-929C-1ED0F87F2CDB}">
  <sheetPr>
    <pageSetUpPr fitToPage="1"/>
  </sheetPr>
  <dimension ref="A2:U124"/>
  <sheetViews>
    <sheetView topLeftCell="A113" zoomScale="80" zoomScaleNormal="80" workbookViewId="0">
      <selection activeCell="J130" sqref="J130"/>
    </sheetView>
  </sheetViews>
  <sheetFormatPr defaultRowHeight="21" x14ac:dyDescent="0.35"/>
  <cols>
    <col min="1" max="1" width="6" style="190" customWidth="1"/>
    <col min="2" max="2" width="8.85546875" style="41" customWidth="1"/>
    <col min="3" max="3" width="11.42578125" style="41" customWidth="1"/>
    <col min="4" max="4" width="9.7109375" style="41" customWidth="1"/>
    <col min="5" max="5" width="27" style="41" customWidth="1"/>
    <col min="6" max="6" width="78.5703125" style="41" customWidth="1"/>
    <col min="7" max="7" width="22" style="41" customWidth="1"/>
    <col min="8" max="9" width="20.7109375" style="41" customWidth="1"/>
    <col min="10" max="10" width="29.7109375" style="41" customWidth="1"/>
    <col min="11" max="12" width="19.5703125" style="41" customWidth="1"/>
    <col min="13" max="13" width="20.140625" style="2" customWidth="1"/>
    <col min="14" max="14" width="19.42578125" style="2" customWidth="1"/>
    <col min="15" max="15" width="17.85546875" style="2" customWidth="1"/>
    <col min="16" max="16" width="21.85546875" style="2" customWidth="1"/>
    <col min="17" max="17" width="21.42578125" style="41" customWidth="1"/>
    <col min="18" max="18" width="27.5703125" style="41" customWidth="1"/>
    <col min="19" max="19" width="18.140625" style="41" customWidth="1"/>
    <col min="20" max="20" width="20.7109375" style="41" customWidth="1"/>
    <col min="21" max="255" width="9.140625" style="41"/>
    <col min="256" max="256" width="4.7109375" style="41" bestFit="1" customWidth="1"/>
    <col min="257" max="257" width="9.7109375" style="41" bestFit="1" customWidth="1"/>
    <col min="258" max="258" width="10" style="41" bestFit="1" customWidth="1"/>
    <col min="259" max="259" width="8.85546875" style="41" bestFit="1" customWidth="1"/>
    <col min="260" max="260" width="22.85546875" style="41" customWidth="1"/>
    <col min="261" max="261" width="59.7109375" style="41" bestFit="1" customWidth="1"/>
    <col min="262" max="262" width="57.85546875" style="41" bestFit="1" customWidth="1"/>
    <col min="263" max="263" width="35.28515625" style="41" bestFit="1" customWidth="1"/>
    <col min="264" max="264" width="28.140625" style="41" bestFit="1" customWidth="1"/>
    <col min="265" max="265" width="33.140625" style="41" bestFit="1" customWidth="1"/>
    <col min="266" max="266" width="26" style="41" bestFit="1" customWidth="1"/>
    <col min="267" max="267" width="19.140625" style="41" bestFit="1" customWidth="1"/>
    <col min="268" max="268" width="10.42578125" style="41" customWidth="1"/>
    <col min="269" max="269" width="11.85546875" style="41" customWidth="1"/>
    <col min="270" max="270" width="14.7109375" style="41" customWidth="1"/>
    <col min="271" max="271" width="9" style="41" bestFit="1" customWidth="1"/>
    <col min="272" max="511" width="9.140625" style="41"/>
    <col min="512" max="512" width="4.7109375" style="41" bestFit="1" customWidth="1"/>
    <col min="513" max="513" width="9.7109375" style="41" bestFit="1" customWidth="1"/>
    <col min="514" max="514" width="10" style="41" bestFit="1" customWidth="1"/>
    <col min="515" max="515" width="8.85546875" style="41" bestFit="1" customWidth="1"/>
    <col min="516" max="516" width="22.85546875" style="41" customWidth="1"/>
    <col min="517" max="517" width="59.7109375" style="41" bestFit="1" customWidth="1"/>
    <col min="518" max="518" width="57.85546875" style="41" bestFit="1" customWidth="1"/>
    <col min="519" max="519" width="35.28515625" style="41" bestFit="1" customWidth="1"/>
    <col min="520" max="520" width="28.140625" style="41" bestFit="1" customWidth="1"/>
    <col min="521" max="521" width="33.140625" style="41" bestFit="1" customWidth="1"/>
    <col min="522" max="522" width="26" style="41" bestFit="1" customWidth="1"/>
    <col min="523" max="523" width="19.140625" style="41" bestFit="1" customWidth="1"/>
    <col min="524" max="524" width="10.42578125" style="41" customWidth="1"/>
    <col min="525" max="525" width="11.85546875" style="41" customWidth="1"/>
    <col min="526" max="526" width="14.7109375" style="41" customWidth="1"/>
    <col min="527" max="527" width="9" style="41" bestFit="1" customWidth="1"/>
    <col min="528" max="767" width="9.140625" style="41"/>
    <col min="768" max="768" width="4.7109375" style="41" bestFit="1" customWidth="1"/>
    <col min="769" max="769" width="9.7109375" style="41" bestFit="1" customWidth="1"/>
    <col min="770" max="770" width="10" style="41" bestFit="1" customWidth="1"/>
    <col min="771" max="771" width="8.85546875" style="41" bestFit="1" customWidth="1"/>
    <col min="772" max="772" width="22.85546875" style="41" customWidth="1"/>
    <col min="773" max="773" width="59.7109375" style="41" bestFit="1" customWidth="1"/>
    <col min="774" max="774" width="57.85546875" style="41" bestFit="1" customWidth="1"/>
    <col min="775" max="775" width="35.28515625" style="41" bestFit="1" customWidth="1"/>
    <col min="776" max="776" width="28.140625" style="41" bestFit="1" customWidth="1"/>
    <col min="777" max="777" width="33.140625" style="41" bestFit="1" customWidth="1"/>
    <col min="778" max="778" width="26" style="41" bestFit="1" customWidth="1"/>
    <col min="779" max="779" width="19.140625" style="41" bestFit="1" customWidth="1"/>
    <col min="780" max="780" width="10.42578125" style="41" customWidth="1"/>
    <col min="781" max="781" width="11.85546875" style="41" customWidth="1"/>
    <col min="782" max="782" width="14.7109375" style="41" customWidth="1"/>
    <col min="783" max="783" width="9" style="41" bestFit="1" customWidth="1"/>
    <col min="784" max="1023" width="9.140625" style="41"/>
    <col min="1024" max="1024" width="4.7109375" style="41" bestFit="1" customWidth="1"/>
    <col min="1025" max="1025" width="9.7109375" style="41" bestFit="1" customWidth="1"/>
    <col min="1026" max="1026" width="10" style="41" bestFit="1" customWidth="1"/>
    <col min="1027" max="1027" width="8.85546875" style="41" bestFit="1" customWidth="1"/>
    <col min="1028" max="1028" width="22.85546875" style="41" customWidth="1"/>
    <col min="1029" max="1029" width="59.7109375" style="41" bestFit="1" customWidth="1"/>
    <col min="1030" max="1030" width="57.85546875" style="41" bestFit="1" customWidth="1"/>
    <col min="1031" max="1031" width="35.28515625" style="41" bestFit="1" customWidth="1"/>
    <col min="1032" max="1032" width="28.140625" style="41" bestFit="1" customWidth="1"/>
    <col min="1033" max="1033" width="33.140625" style="41" bestFit="1" customWidth="1"/>
    <col min="1034" max="1034" width="26" style="41" bestFit="1" customWidth="1"/>
    <col min="1035" max="1035" width="19.140625" style="41" bestFit="1" customWidth="1"/>
    <col min="1036" max="1036" width="10.42578125" style="41" customWidth="1"/>
    <col min="1037" max="1037" width="11.85546875" style="41" customWidth="1"/>
    <col min="1038" max="1038" width="14.7109375" style="41" customWidth="1"/>
    <col min="1039" max="1039" width="9" style="41" bestFit="1" customWidth="1"/>
    <col min="1040" max="1279" width="9.140625" style="41"/>
    <col min="1280" max="1280" width="4.7109375" style="41" bestFit="1" customWidth="1"/>
    <col min="1281" max="1281" width="9.7109375" style="41" bestFit="1" customWidth="1"/>
    <col min="1282" max="1282" width="10" style="41" bestFit="1" customWidth="1"/>
    <col min="1283" max="1283" width="8.85546875" style="41" bestFit="1" customWidth="1"/>
    <col min="1284" max="1284" width="22.85546875" style="41" customWidth="1"/>
    <col min="1285" max="1285" width="59.7109375" style="41" bestFit="1" customWidth="1"/>
    <col min="1286" max="1286" width="57.85546875" style="41" bestFit="1" customWidth="1"/>
    <col min="1287" max="1287" width="35.28515625" style="41" bestFit="1" customWidth="1"/>
    <col min="1288" max="1288" width="28.140625" style="41" bestFit="1" customWidth="1"/>
    <col min="1289" max="1289" width="33.140625" style="41" bestFit="1" customWidth="1"/>
    <col min="1290" max="1290" width="26" style="41" bestFit="1" customWidth="1"/>
    <col min="1291" max="1291" width="19.140625" style="41" bestFit="1" customWidth="1"/>
    <col min="1292" max="1292" width="10.42578125" style="41" customWidth="1"/>
    <col min="1293" max="1293" width="11.85546875" style="41" customWidth="1"/>
    <col min="1294" max="1294" width="14.7109375" style="41" customWidth="1"/>
    <col min="1295" max="1295" width="9" style="41" bestFit="1" customWidth="1"/>
    <col min="1296" max="1535" width="9.140625" style="41"/>
    <col min="1536" max="1536" width="4.7109375" style="41" bestFit="1" customWidth="1"/>
    <col min="1537" max="1537" width="9.7109375" style="41" bestFit="1" customWidth="1"/>
    <col min="1538" max="1538" width="10" style="41" bestFit="1" customWidth="1"/>
    <col min="1539" max="1539" width="8.85546875" style="41" bestFit="1" customWidth="1"/>
    <col min="1540" max="1540" width="22.85546875" style="41" customWidth="1"/>
    <col min="1541" max="1541" width="59.7109375" style="41" bestFit="1" customWidth="1"/>
    <col min="1542" max="1542" width="57.85546875" style="41" bestFit="1" customWidth="1"/>
    <col min="1543" max="1543" width="35.28515625" style="41" bestFit="1" customWidth="1"/>
    <col min="1544" max="1544" width="28.140625" style="41" bestFit="1" customWidth="1"/>
    <col min="1545" max="1545" width="33.140625" style="41" bestFit="1" customWidth="1"/>
    <col min="1546" max="1546" width="26" style="41" bestFit="1" customWidth="1"/>
    <col min="1547" max="1547" width="19.140625" style="41" bestFit="1" customWidth="1"/>
    <col min="1548" max="1548" width="10.42578125" style="41" customWidth="1"/>
    <col min="1549" max="1549" width="11.85546875" style="41" customWidth="1"/>
    <col min="1550" max="1550" width="14.7109375" style="41" customWidth="1"/>
    <col min="1551" max="1551" width="9" style="41" bestFit="1" customWidth="1"/>
    <col min="1552" max="1791" width="9.140625" style="41"/>
    <col min="1792" max="1792" width="4.7109375" style="41" bestFit="1" customWidth="1"/>
    <col min="1793" max="1793" width="9.7109375" style="41" bestFit="1" customWidth="1"/>
    <col min="1794" max="1794" width="10" style="41" bestFit="1" customWidth="1"/>
    <col min="1795" max="1795" width="8.85546875" style="41" bestFit="1" customWidth="1"/>
    <col min="1796" max="1796" width="22.85546875" style="41" customWidth="1"/>
    <col min="1797" max="1797" width="59.7109375" style="41" bestFit="1" customWidth="1"/>
    <col min="1798" max="1798" width="57.85546875" style="41" bestFit="1" customWidth="1"/>
    <col min="1799" max="1799" width="35.28515625" style="41" bestFit="1" customWidth="1"/>
    <col min="1800" max="1800" width="28.140625" style="41" bestFit="1" customWidth="1"/>
    <col min="1801" max="1801" width="33.140625" style="41" bestFit="1" customWidth="1"/>
    <col min="1802" max="1802" width="26" style="41" bestFit="1" customWidth="1"/>
    <col min="1803" max="1803" width="19.140625" style="41" bestFit="1" customWidth="1"/>
    <col min="1804" max="1804" width="10.42578125" style="41" customWidth="1"/>
    <col min="1805" max="1805" width="11.85546875" style="41" customWidth="1"/>
    <col min="1806" max="1806" width="14.7109375" style="41" customWidth="1"/>
    <col min="1807" max="1807" width="9" style="41" bestFit="1" customWidth="1"/>
    <col min="1808" max="2047" width="9.140625" style="41"/>
    <col min="2048" max="2048" width="4.7109375" style="41" bestFit="1" customWidth="1"/>
    <col min="2049" max="2049" width="9.7109375" style="41" bestFit="1" customWidth="1"/>
    <col min="2050" max="2050" width="10" style="41" bestFit="1" customWidth="1"/>
    <col min="2051" max="2051" width="8.85546875" style="41" bestFit="1" customWidth="1"/>
    <col min="2052" max="2052" width="22.85546875" style="41" customWidth="1"/>
    <col min="2053" max="2053" width="59.7109375" style="41" bestFit="1" customWidth="1"/>
    <col min="2054" max="2054" width="57.85546875" style="41" bestFit="1" customWidth="1"/>
    <col min="2055" max="2055" width="35.28515625" style="41" bestFit="1" customWidth="1"/>
    <col min="2056" max="2056" width="28.140625" style="41" bestFit="1" customWidth="1"/>
    <col min="2057" max="2057" width="33.140625" style="41" bestFit="1" customWidth="1"/>
    <col min="2058" max="2058" width="26" style="41" bestFit="1" customWidth="1"/>
    <col min="2059" max="2059" width="19.140625" style="41" bestFit="1" customWidth="1"/>
    <col min="2060" max="2060" width="10.42578125" style="41" customWidth="1"/>
    <col min="2061" max="2061" width="11.85546875" style="41" customWidth="1"/>
    <col min="2062" max="2062" width="14.7109375" style="41" customWidth="1"/>
    <col min="2063" max="2063" width="9" style="41" bestFit="1" customWidth="1"/>
    <col min="2064" max="2303" width="9.140625" style="41"/>
    <col min="2304" max="2304" width="4.7109375" style="41" bestFit="1" customWidth="1"/>
    <col min="2305" max="2305" width="9.7109375" style="41" bestFit="1" customWidth="1"/>
    <col min="2306" max="2306" width="10" style="41" bestFit="1" customWidth="1"/>
    <col min="2307" max="2307" width="8.85546875" style="41" bestFit="1" customWidth="1"/>
    <col min="2308" max="2308" width="22.85546875" style="41" customWidth="1"/>
    <col min="2309" max="2309" width="59.7109375" style="41" bestFit="1" customWidth="1"/>
    <col min="2310" max="2310" width="57.85546875" style="41" bestFit="1" customWidth="1"/>
    <col min="2311" max="2311" width="35.28515625" style="41" bestFit="1" customWidth="1"/>
    <col min="2312" max="2312" width="28.140625" style="41" bestFit="1" customWidth="1"/>
    <col min="2313" max="2313" width="33.140625" style="41" bestFit="1" customWidth="1"/>
    <col min="2314" max="2314" width="26" style="41" bestFit="1" customWidth="1"/>
    <col min="2315" max="2315" width="19.140625" style="41" bestFit="1" customWidth="1"/>
    <col min="2316" max="2316" width="10.42578125" style="41" customWidth="1"/>
    <col min="2317" max="2317" width="11.85546875" style="41" customWidth="1"/>
    <col min="2318" max="2318" width="14.7109375" style="41" customWidth="1"/>
    <col min="2319" max="2319" width="9" style="41" bestFit="1" customWidth="1"/>
    <col min="2320" max="2559" width="9.140625" style="41"/>
    <col min="2560" max="2560" width="4.7109375" style="41" bestFit="1" customWidth="1"/>
    <col min="2561" max="2561" width="9.7109375" style="41" bestFit="1" customWidth="1"/>
    <col min="2562" max="2562" width="10" style="41" bestFit="1" customWidth="1"/>
    <col min="2563" max="2563" width="8.85546875" style="41" bestFit="1" customWidth="1"/>
    <col min="2564" max="2564" width="22.85546875" style="41" customWidth="1"/>
    <col min="2565" max="2565" width="59.7109375" style="41" bestFit="1" customWidth="1"/>
    <col min="2566" max="2566" width="57.85546875" style="41" bestFit="1" customWidth="1"/>
    <col min="2567" max="2567" width="35.28515625" style="41" bestFit="1" customWidth="1"/>
    <col min="2568" max="2568" width="28.140625" style="41" bestFit="1" customWidth="1"/>
    <col min="2569" max="2569" width="33.140625" style="41" bestFit="1" customWidth="1"/>
    <col min="2570" max="2570" width="26" style="41" bestFit="1" customWidth="1"/>
    <col min="2571" max="2571" width="19.140625" style="41" bestFit="1" customWidth="1"/>
    <col min="2572" max="2572" width="10.42578125" style="41" customWidth="1"/>
    <col min="2573" max="2573" width="11.85546875" style="41" customWidth="1"/>
    <col min="2574" max="2574" width="14.7109375" style="41" customWidth="1"/>
    <col min="2575" max="2575" width="9" style="41" bestFit="1" customWidth="1"/>
    <col min="2576" max="2815" width="9.140625" style="41"/>
    <col min="2816" max="2816" width="4.7109375" style="41" bestFit="1" customWidth="1"/>
    <col min="2817" max="2817" width="9.7109375" style="41" bestFit="1" customWidth="1"/>
    <col min="2818" max="2818" width="10" style="41" bestFit="1" customWidth="1"/>
    <col min="2819" max="2819" width="8.85546875" style="41" bestFit="1" customWidth="1"/>
    <col min="2820" max="2820" width="22.85546875" style="41" customWidth="1"/>
    <col min="2821" max="2821" width="59.7109375" style="41" bestFit="1" customWidth="1"/>
    <col min="2822" max="2822" width="57.85546875" style="41" bestFit="1" customWidth="1"/>
    <col min="2823" max="2823" width="35.28515625" style="41" bestFit="1" customWidth="1"/>
    <col min="2824" max="2824" width="28.140625" style="41" bestFit="1" customWidth="1"/>
    <col min="2825" max="2825" width="33.140625" style="41" bestFit="1" customWidth="1"/>
    <col min="2826" max="2826" width="26" style="41" bestFit="1" customWidth="1"/>
    <col min="2827" max="2827" width="19.140625" style="41" bestFit="1" customWidth="1"/>
    <col min="2828" max="2828" width="10.42578125" style="41" customWidth="1"/>
    <col min="2829" max="2829" width="11.85546875" style="41" customWidth="1"/>
    <col min="2830" max="2830" width="14.7109375" style="41" customWidth="1"/>
    <col min="2831" max="2831" width="9" style="41" bestFit="1" customWidth="1"/>
    <col min="2832" max="3071" width="9.140625" style="41"/>
    <col min="3072" max="3072" width="4.7109375" style="41" bestFit="1" customWidth="1"/>
    <col min="3073" max="3073" width="9.7109375" style="41" bestFit="1" customWidth="1"/>
    <col min="3074" max="3074" width="10" style="41" bestFit="1" customWidth="1"/>
    <col min="3075" max="3075" width="8.85546875" style="41" bestFit="1" customWidth="1"/>
    <col min="3076" max="3076" width="22.85546875" style="41" customWidth="1"/>
    <col min="3077" max="3077" width="59.7109375" style="41" bestFit="1" customWidth="1"/>
    <col min="3078" max="3078" width="57.85546875" style="41" bestFit="1" customWidth="1"/>
    <col min="3079" max="3079" width="35.28515625" style="41" bestFit="1" customWidth="1"/>
    <col min="3080" max="3080" width="28.140625" style="41" bestFit="1" customWidth="1"/>
    <col min="3081" max="3081" width="33.140625" style="41" bestFit="1" customWidth="1"/>
    <col min="3082" max="3082" width="26" style="41" bestFit="1" customWidth="1"/>
    <col min="3083" max="3083" width="19.140625" style="41" bestFit="1" customWidth="1"/>
    <col min="3084" max="3084" width="10.42578125" style="41" customWidth="1"/>
    <col min="3085" max="3085" width="11.85546875" style="41" customWidth="1"/>
    <col min="3086" max="3086" width="14.7109375" style="41" customWidth="1"/>
    <col min="3087" max="3087" width="9" style="41" bestFit="1" customWidth="1"/>
    <col min="3088" max="3327" width="9.140625" style="41"/>
    <col min="3328" max="3328" width="4.7109375" style="41" bestFit="1" customWidth="1"/>
    <col min="3329" max="3329" width="9.7109375" style="41" bestFit="1" customWidth="1"/>
    <col min="3330" max="3330" width="10" style="41" bestFit="1" customWidth="1"/>
    <col min="3331" max="3331" width="8.85546875" style="41" bestFit="1" customWidth="1"/>
    <col min="3332" max="3332" width="22.85546875" style="41" customWidth="1"/>
    <col min="3333" max="3333" width="59.7109375" style="41" bestFit="1" customWidth="1"/>
    <col min="3334" max="3334" width="57.85546875" style="41" bestFit="1" customWidth="1"/>
    <col min="3335" max="3335" width="35.28515625" style="41" bestFit="1" customWidth="1"/>
    <col min="3336" max="3336" width="28.140625" style="41" bestFit="1" customWidth="1"/>
    <col min="3337" max="3337" width="33.140625" style="41" bestFit="1" customWidth="1"/>
    <col min="3338" max="3338" width="26" style="41" bestFit="1" customWidth="1"/>
    <col min="3339" max="3339" width="19.140625" style="41" bestFit="1" customWidth="1"/>
    <col min="3340" max="3340" width="10.42578125" style="41" customWidth="1"/>
    <col min="3341" max="3341" width="11.85546875" style="41" customWidth="1"/>
    <col min="3342" max="3342" width="14.7109375" style="41" customWidth="1"/>
    <col min="3343" max="3343" width="9" style="41" bestFit="1" customWidth="1"/>
    <col min="3344" max="3583" width="9.140625" style="41"/>
    <col min="3584" max="3584" width="4.7109375" style="41" bestFit="1" customWidth="1"/>
    <col min="3585" max="3585" width="9.7109375" style="41" bestFit="1" customWidth="1"/>
    <col min="3586" max="3586" width="10" style="41" bestFit="1" customWidth="1"/>
    <col min="3587" max="3587" width="8.85546875" style="41" bestFit="1" customWidth="1"/>
    <col min="3588" max="3588" width="22.85546875" style="41" customWidth="1"/>
    <col min="3589" max="3589" width="59.7109375" style="41" bestFit="1" customWidth="1"/>
    <col min="3590" max="3590" width="57.85546875" style="41" bestFit="1" customWidth="1"/>
    <col min="3591" max="3591" width="35.28515625" style="41" bestFit="1" customWidth="1"/>
    <col min="3592" max="3592" width="28.140625" style="41" bestFit="1" customWidth="1"/>
    <col min="3593" max="3593" width="33.140625" style="41" bestFit="1" customWidth="1"/>
    <col min="3594" max="3594" width="26" style="41" bestFit="1" customWidth="1"/>
    <col min="3595" max="3595" width="19.140625" style="41" bestFit="1" customWidth="1"/>
    <col min="3596" max="3596" width="10.42578125" style="41" customWidth="1"/>
    <col min="3597" max="3597" width="11.85546875" style="41" customWidth="1"/>
    <col min="3598" max="3598" width="14.7109375" style="41" customWidth="1"/>
    <col min="3599" max="3599" width="9" style="41" bestFit="1" customWidth="1"/>
    <col min="3600" max="3839" width="9.140625" style="41"/>
    <col min="3840" max="3840" width="4.7109375" style="41" bestFit="1" customWidth="1"/>
    <col min="3841" max="3841" width="9.7109375" style="41" bestFit="1" customWidth="1"/>
    <col min="3842" max="3842" width="10" style="41" bestFit="1" customWidth="1"/>
    <col min="3843" max="3843" width="8.85546875" style="41" bestFit="1" customWidth="1"/>
    <col min="3844" max="3844" width="22.85546875" style="41" customWidth="1"/>
    <col min="3845" max="3845" width="59.7109375" style="41" bestFit="1" customWidth="1"/>
    <col min="3846" max="3846" width="57.85546875" style="41" bestFit="1" customWidth="1"/>
    <col min="3847" max="3847" width="35.28515625" style="41" bestFit="1" customWidth="1"/>
    <col min="3848" max="3848" width="28.140625" style="41" bestFit="1" customWidth="1"/>
    <col min="3849" max="3849" width="33.140625" style="41" bestFit="1" customWidth="1"/>
    <col min="3850" max="3850" width="26" style="41" bestFit="1" customWidth="1"/>
    <col min="3851" max="3851" width="19.140625" style="41" bestFit="1" customWidth="1"/>
    <col min="3852" max="3852" width="10.42578125" style="41" customWidth="1"/>
    <col min="3853" max="3853" width="11.85546875" style="41" customWidth="1"/>
    <col min="3854" max="3854" width="14.7109375" style="41" customWidth="1"/>
    <col min="3855" max="3855" width="9" style="41" bestFit="1" customWidth="1"/>
    <col min="3856" max="4095" width="9.140625" style="41"/>
    <col min="4096" max="4096" width="4.7109375" style="41" bestFit="1" customWidth="1"/>
    <col min="4097" max="4097" width="9.7109375" style="41" bestFit="1" customWidth="1"/>
    <col min="4098" max="4098" width="10" style="41" bestFit="1" customWidth="1"/>
    <col min="4099" max="4099" width="8.85546875" style="41" bestFit="1" customWidth="1"/>
    <col min="4100" max="4100" width="22.85546875" style="41" customWidth="1"/>
    <col min="4101" max="4101" width="59.7109375" style="41" bestFit="1" customWidth="1"/>
    <col min="4102" max="4102" width="57.85546875" style="41" bestFit="1" customWidth="1"/>
    <col min="4103" max="4103" width="35.28515625" style="41" bestFit="1" customWidth="1"/>
    <col min="4104" max="4104" width="28.140625" style="41" bestFit="1" customWidth="1"/>
    <col min="4105" max="4105" width="33.140625" style="41" bestFit="1" customWidth="1"/>
    <col min="4106" max="4106" width="26" style="41" bestFit="1" customWidth="1"/>
    <col min="4107" max="4107" width="19.140625" style="41" bestFit="1" customWidth="1"/>
    <col min="4108" max="4108" width="10.42578125" style="41" customWidth="1"/>
    <col min="4109" max="4109" width="11.85546875" style="41" customWidth="1"/>
    <col min="4110" max="4110" width="14.7109375" style="41" customWidth="1"/>
    <col min="4111" max="4111" width="9" style="41" bestFit="1" customWidth="1"/>
    <col min="4112" max="4351" width="9.140625" style="41"/>
    <col min="4352" max="4352" width="4.7109375" style="41" bestFit="1" customWidth="1"/>
    <col min="4353" max="4353" width="9.7109375" style="41" bestFit="1" customWidth="1"/>
    <col min="4354" max="4354" width="10" style="41" bestFit="1" customWidth="1"/>
    <col min="4355" max="4355" width="8.85546875" style="41" bestFit="1" customWidth="1"/>
    <col min="4356" max="4356" width="22.85546875" style="41" customWidth="1"/>
    <col min="4357" max="4357" width="59.7109375" style="41" bestFit="1" customWidth="1"/>
    <col min="4358" max="4358" width="57.85546875" style="41" bestFit="1" customWidth="1"/>
    <col min="4359" max="4359" width="35.28515625" style="41" bestFit="1" customWidth="1"/>
    <col min="4360" max="4360" width="28.140625" style="41" bestFit="1" customWidth="1"/>
    <col min="4361" max="4361" width="33.140625" style="41" bestFit="1" customWidth="1"/>
    <col min="4362" max="4362" width="26" style="41" bestFit="1" customWidth="1"/>
    <col min="4363" max="4363" width="19.140625" style="41" bestFit="1" customWidth="1"/>
    <col min="4364" max="4364" width="10.42578125" style="41" customWidth="1"/>
    <col min="4365" max="4365" width="11.85546875" style="41" customWidth="1"/>
    <col min="4366" max="4366" width="14.7109375" style="41" customWidth="1"/>
    <col min="4367" max="4367" width="9" style="41" bestFit="1" customWidth="1"/>
    <col min="4368" max="4607" width="9.140625" style="41"/>
    <col min="4608" max="4608" width="4.7109375" style="41" bestFit="1" customWidth="1"/>
    <col min="4609" max="4609" width="9.7109375" style="41" bestFit="1" customWidth="1"/>
    <col min="4610" max="4610" width="10" style="41" bestFit="1" customWidth="1"/>
    <col min="4611" max="4611" width="8.85546875" style="41" bestFit="1" customWidth="1"/>
    <col min="4612" max="4612" width="22.85546875" style="41" customWidth="1"/>
    <col min="4613" max="4613" width="59.7109375" style="41" bestFit="1" customWidth="1"/>
    <col min="4614" max="4614" width="57.85546875" style="41" bestFit="1" customWidth="1"/>
    <col min="4615" max="4615" width="35.28515625" style="41" bestFit="1" customWidth="1"/>
    <col min="4616" max="4616" width="28.140625" style="41" bestFit="1" customWidth="1"/>
    <col min="4617" max="4617" width="33.140625" style="41" bestFit="1" customWidth="1"/>
    <col min="4618" max="4618" width="26" style="41" bestFit="1" customWidth="1"/>
    <col min="4619" max="4619" width="19.140625" style="41" bestFit="1" customWidth="1"/>
    <col min="4620" max="4620" width="10.42578125" style="41" customWidth="1"/>
    <col min="4621" max="4621" width="11.85546875" style="41" customWidth="1"/>
    <col min="4622" max="4622" width="14.7109375" style="41" customWidth="1"/>
    <col min="4623" max="4623" width="9" style="41" bestFit="1" customWidth="1"/>
    <col min="4624" max="4863" width="9.140625" style="41"/>
    <col min="4864" max="4864" width="4.7109375" style="41" bestFit="1" customWidth="1"/>
    <col min="4865" max="4865" width="9.7109375" style="41" bestFit="1" customWidth="1"/>
    <col min="4866" max="4866" width="10" style="41" bestFit="1" customWidth="1"/>
    <col min="4867" max="4867" width="8.85546875" style="41" bestFit="1" customWidth="1"/>
    <col min="4868" max="4868" width="22.85546875" style="41" customWidth="1"/>
    <col min="4869" max="4869" width="59.7109375" style="41" bestFit="1" customWidth="1"/>
    <col min="4870" max="4870" width="57.85546875" style="41" bestFit="1" customWidth="1"/>
    <col min="4871" max="4871" width="35.28515625" style="41" bestFit="1" customWidth="1"/>
    <col min="4872" max="4872" width="28.140625" style="41" bestFit="1" customWidth="1"/>
    <col min="4873" max="4873" width="33.140625" style="41" bestFit="1" customWidth="1"/>
    <col min="4874" max="4874" width="26" style="41" bestFit="1" customWidth="1"/>
    <col min="4875" max="4875" width="19.140625" style="41" bestFit="1" customWidth="1"/>
    <col min="4876" max="4876" width="10.42578125" style="41" customWidth="1"/>
    <col min="4877" max="4877" width="11.85546875" style="41" customWidth="1"/>
    <col min="4878" max="4878" width="14.7109375" style="41" customWidth="1"/>
    <col min="4879" max="4879" width="9" style="41" bestFit="1" customWidth="1"/>
    <col min="4880" max="5119" width="9.140625" style="41"/>
    <col min="5120" max="5120" width="4.7109375" style="41" bestFit="1" customWidth="1"/>
    <col min="5121" max="5121" width="9.7109375" style="41" bestFit="1" customWidth="1"/>
    <col min="5122" max="5122" width="10" style="41" bestFit="1" customWidth="1"/>
    <col min="5123" max="5123" width="8.85546875" style="41" bestFit="1" customWidth="1"/>
    <col min="5124" max="5124" width="22.85546875" style="41" customWidth="1"/>
    <col min="5125" max="5125" width="59.7109375" style="41" bestFit="1" customWidth="1"/>
    <col min="5126" max="5126" width="57.85546875" style="41" bestFit="1" customWidth="1"/>
    <col min="5127" max="5127" width="35.28515625" style="41" bestFit="1" customWidth="1"/>
    <col min="5128" max="5128" width="28.140625" style="41" bestFit="1" customWidth="1"/>
    <col min="5129" max="5129" width="33.140625" style="41" bestFit="1" customWidth="1"/>
    <col min="5130" max="5130" width="26" style="41" bestFit="1" customWidth="1"/>
    <col min="5131" max="5131" width="19.140625" style="41" bestFit="1" customWidth="1"/>
    <col min="5132" max="5132" width="10.42578125" style="41" customWidth="1"/>
    <col min="5133" max="5133" width="11.85546875" style="41" customWidth="1"/>
    <col min="5134" max="5134" width="14.7109375" style="41" customWidth="1"/>
    <col min="5135" max="5135" width="9" style="41" bestFit="1" customWidth="1"/>
    <col min="5136" max="5375" width="9.140625" style="41"/>
    <col min="5376" max="5376" width="4.7109375" style="41" bestFit="1" customWidth="1"/>
    <col min="5377" max="5377" width="9.7109375" style="41" bestFit="1" customWidth="1"/>
    <col min="5378" max="5378" width="10" style="41" bestFit="1" customWidth="1"/>
    <col min="5379" max="5379" width="8.85546875" style="41" bestFit="1" customWidth="1"/>
    <col min="5380" max="5380" width="22.85546875" style="41" customWidth="1"/>
    <col min="5381" max="5381" width="59.7109375" style="41" bestFit="1" customWidth="1"/>
    <col min="5382" max="5382" width="57.85546875" style="41" bestFit="1" customWidth="1"/>
    <col min="5383" max="5383" width="35.28515625" style="41" bestFit="1" customWidth="1"/>
    <col min="5384" max="5384" width="28.140625" style="41" bestFit="1" customWidth="1"/>
    <col min="5385" max="5385" width="33.140625" style="41" bestFit="1" customWidth="1"/>
    <col min="5386" max="5386" width="26" style="41" bestFit="1" customWidth="1"/>
    <col min="5387" max="5387" width="19.140625" style="41" bestFit="1" customWidth="1"/>
    <col min="5388" max="5388" width="10.42578125" style="41" customWidth="1"/>
    <col min="5389" max="5389" width="11.85546875" style="41" customWidth="1"/>
    <col min="5390" max="5390" width="14.7109375" style="41" customWidth="1"/>
    <col min="5391" max="5391" width="9" style="41" bestFit="1" customWidth="1"/>
    <col min="5392" max="5631" width="9.140625" style="41"/>
    <col min="5632" max="5632" width="4.7109375" style="41" bestFit="1" customWidth="1"/>
    <col min="5633" max="5633" width="9.7109375" style="41" bestFit="1" customWidth="1"/>
    <col min="5634" max="5634" width="10" style="41" bestFit="1" customWidth="1"/>
    <col min="5635" max="5635" width="8.85546875" style="41" bestFit="1" customWidth="1"/>
    <col min="5636" max="5636" width="22.85546875" style="41" customWidth="1"/>
    <col min="5637" max="5637" width="59.7109375" style="41" bestFit="1" customWidth="1"/>
    <col min="5638" max="5638" width="57.85546875" style="41" bestFit="1" customWidth="1"/>
    <col min="5639" max="5639" width="35.28515625" style="41" bestFit="1" customWidth="1"/>
    <col min="5640" max="5640" width="28.140625" style="41" bestFit="1" customWidth="1"/>
    <col min="5641" max="5641" width="33.140625" style="41" bestFit="1" customWidth="1"/>
    <col min="5642" max="5642" width="26" style="41" bestFit="1" customWidth="1"/>
    <col min="5643" max="5643" width="19.140625" style="41" bestFit="1" customWidth="1"/>
    <col min="5644" max="5644" width="10.42578125" style="41" customWidth="1"/>
    <col min="5645" max="5645" width="11.85546875" style="41" customWidth="1"/>
    <col min="5646" max="5646" width="14.7109375" style="41" customWidth="1"/>
    <col min="5647" max="5647" width="9" style="41" bestFit="1" customWidth="1"/>
    <col min="5648" max="5887" width="9.140625" style="41"/>
    <col min="5888" max="5888" width="4.7109375" style="41" bestFit="1" customWidth="1"/>
    <col min="5889" max="5889" width="9.7109375" style="41" bestFit="1" customWidth="1"/>
    <col min="5890" max="5890" width="10" style="41" bestFit="1" customWidth="1"/>
    <col min="5891" max="5891" width="8.85546875" style="41" bestFit="1" customWidth="1"/>
    <col min="5892" max="5892" width="22.85546875" style="41" customWidth="1"/>
    <col min="5893" max="5893" width="59.7109375" style="41" bestFit="1" customWidth="1"/>
    <col min="5894" max="5894" width="57.85546875" style="41" bestFit="1" customWidth="1"/>
    <col min="5895" max="5895" width="35.28515625" style="41" bestFit="1" customWidth="1"/>
    <col min="5896" max="5896" width="28.140625" style="41" bestFit="1" customWidth="1"/>
    <col min="5897" max="5897" width="33.140625" style="41" bestFit="1" customWidth="1"/>
    <col min="5898" max="5898" width="26" style="41" bestFit="1" customWidth="1"/>
    <col min="5899" max="5899" width="19.140625" style="41" bestFit="1" customWidth="1"/>
    <col min="5900" max="5900" width="10.42578125" style="41" customWidth="1"/>
    <col min="5901" max="5901" width="11.85546875" style="41" customWidth="1"/>
    <col min="5902" max="5902" width="14.7109375" style="41" customWidth="1"/>
    <col min="5903" max="5903" width="9" style="41" bestFit="1" customWidth="1"/>
    <col min="5904" max="6143" width="9.140625" style="41"/>
    <col min="6144" max="6144" width="4.7109375" style="41" bestFit="1" customWidth="1"/>
    <col min="6145" max="6145" width="9.7109375" style="41" bestFit="1" customWidth="1"/>
    <col min="6146" max="6146" width="10" style="41" bestFit="1" customWidth="1"/>
    <col min="6147" max="6147" width="8.85546875" style="41" bestFit="1" customWidth="1"/>
    <col min="6148" max="6148" width="22.85546875" style="41" customWidth="1"/>
    <col min="6149" max="6149" width="59.7109375" style="41" bestFit="1" customWidth="1"/>
    <col min="6150" max="6150" width="57.85546875" style="41" bestFit="1" customWidth="1"/>
    <col min="6151" max="6151" width="35.28515625" style="41" bestFit="1" customWidth="1"/>
    <col min="6152" max="6152" width="28.140625" style="41" bestFit="1" customWidth="1"/>
    <col min="6153" max="6153" width="33.140625" style="41" bestFit="1" customWidth="1"/>
    <col min="6154" max="6154" width="26" style="41" bestFit="1" customWidth="1"/>
    <col min="6155" max="6155" width="19.140625" style="41" bestFit="1" customWidth="1"/>
    <col min="6156" max="6156" width="10.42578125" style="41" customWidth="1"/>
    <col min="6157" max="6157" width="11.85546875" style="41" customWidth="1"/>
    <col min="6158" max="6158" width="14.7109375" style="41" customWidth="1"/>
    <col min="6159" max="6159" width="9" style="41" bestFit="1" customWidth="1"/>
    <col min="6160" max="6399" width="9.140625" style="41"/>
    <col min="6400" max="6400" width="4.7109375" style="41" bestFit="1" customWidth="1"/>
    <col min="6401" max="6401" width="9.7109375" style="41" bestFit="1" customWidth="1"/>
    <col min="6402" max="6402" width="10" style="41" bestFit="1" customWidth="1"/>
    <col min="6403" max="6403" width="8.85546875" style="41" bestFit="1" customWidth="1"/>
    <col min="6404" max="6404" width="22.85546875" style="41" customWidth="1"/>
    <col min="6405" max="6405" width="59.7109375" style="41" bestFit="1" customWidth="1"/>
    <col min="6406" max="6406" width="57.85546875" style="41" bestFit="1" customWidth="1"/>
    <col min="6407" max="6407" width="35.28515625" style="41" bestFit="1" customWidth="1"/>
    <col min="6408" max="6408" width="28.140625" style="41" bestFit="1" customWidth="1"/>
    <col min="6409" max="6409" width="33.140625" style="41" bestFit="1" customWidth="1"/>
    <col min="6410" max="6410" width="26" style="41" bestFit="1" customWidth="1"/>
    <col min="6411" max="6411" width="19.140625" style="41" bestFit="1" customWidth="1"/>
    <col min="6412" max="6412" width="10.42578125" style="41" customWidth="1"/>
    <col min="6413" max="6413" width="11.85546875" style="41" customWidth="1"/>
    <col min="6414" max="6414" width="14.7109375" style="41" customWidth="1"/>
    <col min="6415" max="6415" width="9" style="41" bestFit="1" customWidth="1"/>
    <col min="6416" max="6655" width="9.140625" style="41"/>
    <col min="6656" max="6656" width="4.7109375" style="41" bestFit="1" customWidth="1"/>
    <col min="6657" max="6657" width="9.7109375" style="41" bestFit="1" customWidth="1"/>
    <col min="6658" max="6658" width="10" style="41" bestFit="1" customWidth="1"/>
    <col min="6659" max="6659" width="8.85546875" style="41" bestFit="1" customWidth="1"/>
    <col min="6660" max="6660" width="22.85546875" style="41" customWidth="1"/>
    <col min="6661" max="6661" width="59.7109375" style="41" bestFit="1" customWidth="1"/>
    <col min="6662" max="6662" width="57.85546875" style="41" bestFit="1" customWidth="1"/>
    <col min="6663" max="6663" width="35.28515625" style="41" bestFit="1" customWidth="1"/>
    <col min="6664" max="6664" width="28.140625" style="41" bestFit="1" customWidth="1"/>
    <col min="6665" max="6665" width="33.140625" style="41" bestFit="1" customWidth="1"/>
    <col min="6666" max="6666" width="26" style="41" bestFit="1" customWidth="1"/>
    <col min="6667" max="6667" width="19.140625" style="41" bestFit="1" customWidth="1"/>
    <col min="6668" max="6668" width="10.42578125" style="41" customWidth="1"/>
    <col min="6669" max="6669" width="11.85546875" style="41" customWidth="1"/>
    <col min="6670" max="6670" width="14.7109375" style="41" customWidth="1"/>
    <col min="6671" max="6671" width="9" style="41" bestFit="1" customWidth="1"/>
    <col min="6672" max="6911" width="9.140625" style="41"/>
    <col min="6912" max="6912" width="4.7109375" style="41" bestFit="1" customWidth="1"/>
    <col min="6913" max="6913" width="9.7109375" style="41" bestFit="1" customWidth="1"/>
    <col min="6914" max="6914" width="10" style="41" bestFit="1" customWidth="1"/>
    <col min="6915" max="6915" width="8.85546875" style="41" bestFit="1" customWidth="1"/>
    <col min="6916" max="6916" width="22.85546875" style="41" customWidth="1"/>
    <col min="6917" max="6917" width="59.7109375" style="41" bestFit="1" customWidth="1"/>
    <col min="6918" max="6918" width="57.85546875" style="41" bestFit="1" customWidth="1"/>
    <col min="6919" max="6919" width="35.28515625" style="41" bestFit="1" customWidth="1"/>
    <col min="6920" max="6920" width="28.140625" style="41" bestFit="1" customWidth="1"/>
    <col min="6921" max="6921" width="33.140625" style="41" bestFit="1" customWidth="1"/>
    <col min="6922" max="6922" width="26" style="41" bestFit="1" customWidth="1"/>
    <col min="6923" max="6923" width="19.140625" style="41" bestFit="1" customWidth="1"/>
    <col min="6924" max="6924" width="10.42578125" style="41" customWidth="1"/>
    <col min="6925" max="6925" width="11.85546875" style="41" customWidth="1"/>
    <col min="6926" max="6926" width="14.7109375" style="41" customWidth="1"/>
    <col min="6927" max="6927" width="9" style="41" bestFit="1" customWidth="1"/>
    <col min="6928" max="7167" width="9.140625" style="41"/>
    <col min="7168" max="7168" width="4.7109375" style="41" bestFit="1" customWidth="1"/>
    <col min="7169" max="7169" width="9.7109375" style="41" bestFit="1" customWidth="1"/>
    <col min="7170" max="7170" width="10" style="41" bestFit="1" customWidth="1"/>
    <col min="7171" max="7171" width="8.85546875" style="41" bestFit="1" customWidth="1"/>
    <col min="7172" max="7172" width="22.85546875" style="41" customWidth="1"/>
    <col min="7173" max="7173" width="59.7109375" style="41" bestFit="1" customWidth="1"/>
    <col min="7174" max="7174" width="57.85546875" style="41" bestFit="1" customWidth="1"/>
    <col min="7175" max="7175" width="35.28515625" style="41" bestFit="1" customWidth="1"/>
    <col min="7176" max="7176" width="28.140625" style="41" bestFit="1" customWidth="1"/>
    <col min="7177" max="7177" width="33.140625" style="41" bestFit="1" customWidth="1"/>
    <col min="7178" max="7178" width="26" style="41" bestFit="1" customWidth="1"/>
    <col min="7179" max="7179" width="19.140625" style="41" bestFit="1" customWidth="1"/>
    <col min="7180" max="7180" width="10.42578125" style="41" customWidth="1"/>
    <col min="7181" max="7181" width="11.85546875" style="41" customWidth="1"/>
    <col min="7182" max="7182" width="14.7109375" style="41" customWidth="1"/>
    <col min="7183" max="7183" width="9" style="41" bestFit="1" customWidth="1"/>
    <col min="7184" max="7423" width="9.140625" style="41"/>
    <col min="7424" max="7424" width="4.7109375" style="41" bestFit="1" customWidth="1"/>
    <col min="7425" max="7425" width="9.7109375" style="41" bestFit="1" customWidth="1"/>
    <col min="7426" max="7426" width="10" style="41" bestFit="1" customWidth="1"/>
    <col min="7427" max="7427" width="8.85546875" style="41" bestFit="1" customWidth="1"/>
    <col min="7428" max="7428" width="22.85546875" style="41" customWidth="1"/>
    <col min="7429" max="7429" width="59.7109375" style="41" bestFit="1" customWidth="1"/>
    <col min="7430" max="7430" width="57.85546875" style="41" bestFit="1" customWidth="1"/>
    <col min="7431" max="7431" width="35.28515625" style="41" bestFit="1" customWidth="1"/>
    <col min="7432" max="7432" width="28.140625" style="41" bestFit="1" customWidth="1"/>
    <col min="7433" max="7433" width="33.140625" style="41" bestFit="1" customWidth="1"/>
    <col min="7434" max="7434" width="26" style="41" bestFit="1" customWidth="1"/>
    <col min="7435" max="7435" width="19.140625" style="41" bestFit="1" customWidth="1"/>
    <col min="7436" max="7436" width="10.42578125" style="41" customWidth="1"/>
    <col min="7437" max="7437" width="11.85546875" style="41" customWidth="1"/>
    <col min="7438" max="7438" width="14.7109375" style="41" customWidth="1"/>
    <col min="7439" max="7439" width="9" style="41" bestFit="1" customWidth="1"/>
    <col min="7440" max="7679" width="9.140625" style="41"/>
    <col min="7680" max="7680" width="4.7109375" style="41" bestFit="1" customWidth="1"/>
    <col min="7681" max="7681" width="9.7109375" style="41" bestFit="1" customWidth="1"/>
    <col min="7682" max="7682" width="10" style="41" bestFit="1" customWidth="1"/>
    <col min="7683" max="7683" width="8.85546875" style="41" bestFit="1" customWidth="1"/>
    <col min="7684" max="7684" width="22.85546875" style="41" customWidth="1"/>
    <col min="7685" max="7685" width="59.7109375" style="41" bestFit="1" customWidth="1"/>
    <col min="7686" max="7686" width="57.85546875" style="41" bestFit="1" customWidth="1"/>
    <col min="7687" max="7687" width="35.28515625" style="41" bestFit="1" customWidth="1"/>
    <col min="7688" max="7688" width="28.140625" style="41" bestFit="1" customWidth="1"/>
    <col min="7689" max="7689" width="33.140625" style="41" bestFit="1" customWidth="1"/>
    <col min="7690" max="7690" width="26" style="41" bestFit="1" customWidth="1"/>
    <col min="7691" max="7691" width="19.140625" style="41" bestFit="1" customWidth="1"/>
    <col min="7692" max="7692" width="10.42578125" style="41" customWidth="1"/>
    <col min="7693" max="7693" width="11.85546875" style="41" customWidth="1"/>
    <col min="7694" max="7694" width="14.7109375" style="41" customWidth="1"/>
    <col min="7695" max="7695" width="9" style="41" bestFit="1" customWidth="1"/>
    <col min="7696" max="7935" width="9.140625" style="41"/>
    <col min="7936" max="7936" width="4.7109375" style="41" bestFit="1" customWidth="1"/>
    <col min="7937" max="7937" width="9.7109375" style="41" bestFit="1" customWidth="1"/>
    <col min="7938" max="7938" width="10" style="41" bestFit="1" customWidth="1"/>
    <col min="7939" max="7939" width="8.85546875" style="41" bestFit="1" customWidth="1"/>
    <col min="7940" max="7940" width="22.85546875" style="41" customWidth="1"/>
    <col min="7941" max="7941" width="59.7109375" style="41" bestFit="1" customWidth="1"/>
    <col min="7942" max="7942" width="57.85546875" style="41" bestFit="1" customWidth="1"/>
    <col min="7943" max="7943" width="35.28515625" style="41" bestFit="1" customWidth="1"/>
    <col min="7944" max="7944" width="28.140625" style="41" bestFit="1" customWidth="1"/>
    <col min="7945" max="7945" width="33.140625" style="41" bestFit="1" customWidth="1"/>
    <col min="7946" max="7946" width="26" style="41" bestFit="1" customWidth="1"/>
    <col min="7947" max="7947" width="19.140625" style="41" bestFit="1" customWidth="1"/>
    <col min="7948" max="7948" width="10.42578125" style="41" customWidth="1"/>
    <col min="7949" max="7949" width="11.85546875" style="41" customWidth="1"/>
    <col min="7950" max="7950" width="14.7109375" style="41" customWidth="1"/>
    <col min="7951" max="7951" width="9" style="41" bestFit="1" customWidth="1"/>
    <col min="7952" max="8191" width="9.140625" style="41"/>
    <col min="8192" max="8192" width="4.7109375" style="41" bestFit="1" customWidth="1"/>
    <col min="8193" max="8193" width="9.7109375" style="41" bestFit="1" customWidth="1"/>
    <col min="8194" max="8194" width="10" style="41" bestFit="1" customWidth="1"/>
    <col min="8195" max="8195" width="8.85546875" style="41" bestFit="1" customWidth="1"/>
    <col min="8196" max="8196" width="22.85546875" style="41" customWidth="1"/>
    <col min="8197" max="8197" width="59.7109375" style="41" bestFit="1" customWidth="1"/>
    <col min="8198" max="8198" width="57.85546875" style="41" bestFit="1" customWidth="1"/>
    <col min="8199" max="8199" width="35.28515625" style="41" bestFit="1" customWidth="1"/>
    <col min="8200" max="8200" width="28.140625" style="41" bestFit="1" customWidth="1"/>
    <col min="8201" max="8201" width="33.140625" style="41" bestFit="1" customWidth="1"/>
    <col min="8202" max="8202" width="26" style="41" bestFit="1" customWidth="1"/>
    <col min="8203" max="8203" width="19.140625" style="41" bestFit="1" customWidth="1"/>
    <col min="8204" max="8204" width="10.42578125" style="41" customWidth="1"/>
    <col min="8205" max="8205" width="11.85546875" style="41" customWidth="1"/>
    <col min="8206" max="8206" width="14.7109375" style="41" customWidth="1"/>
    <col min="8207" max="8207" width="9" style="41" bestFit="1" customWidth="1"/>
    <col min="8208" max="8447" width="9.140625" style="41"/>
    <col min="8448" max="8448" width="4.7109375" style="41" bestFit="1" customWidth="1"/>
    <col min="8449" max="8449" width="9.7109375" style="41" bestFit="1" customWidth="1"/>
    <col min="8450" max="8450" width="10" style="41" bestFit="1" customWidth="1"/>
    <col min="8451" max="8451" width="8.85546875" style="41" bestFit="1" customWidth="1"/>
    <col min="8452" max="8452" width="22.85546875" style="41" customWidth="1"/>
    <col min="8453" max="8453" width="59.7109375" style="41" bestFit="1" customWidth="1"/>
    <col min="8454" max="8454" width="57.85546875" style="41" bestFit="1" customWidth="1"/>
    <col min="8455" max="8455" width="35.28515625" style="41" bestFit="1" customWidth="1"/>
    <col min="8456" max="8456" width="28.140625" style="41" bestFit="1" customWidth="1"/>
    <col min="8457" max="8457" width="33.140625" style="41" bestFit="1" customWidth="1"/>
    <col min="8458" max="8458" width="26" style="41" bestFit="1" customWidth="1"/>
    <col min="8459" max="8459" width="19.140625" style="41" bestFit="1" customWidth="1"/>
    <col min="8460" max="8460" width="10.42578125" style="41" customWidth="1"/>
    <col min="8461" max="8461" width="11.85546875" style="41" customWidth="1"/>
    <col min="8462" max="8462" width="14.7109375" style="41" customWidth="1"/>
    <col min="8463" max="8463" width="9" style="41" bestFit="1" customWidth="1"/>
    <col min="8464" max="8703" width="9.140625" style="41"/>
    <col min="8704" max="8704" width="4.7109375" style="41" bestFit="1" customWidth="1"/>
    <col min="8705" max="8705" width="9.7109375" style="41" bestFit="1" customWidth="1"/>
    <col min="8706" max="8706" width="10" style="41" bestFit="1" customWidth="1"/>
    <col min="8707" max="8707" width="8.85546875" style="41" bestFit="1" customWidth="1"/>
    <col min="8708" max="8708" width="22.85546875" style="41" customWidth="1"/>
    <col min="8709" max="8709" width="59.7109375" style="41" bestFit="1" customWidth="1"/>
    <col min="8710" max="8710" width="57.85546875" style="41" bestFit="1" customWidth="1"/>
    <col min="8711" max="8711" width="35.28515625" style="41" bestFit="1" customWidth="1"/>
    <col min="8712" max="8712" width="28.140625" style="41" bestFit="1" customWidth="1"/>
    <col min="8713" max="8713" width="33.140625" style="41" bestFit="1" customWidth="1"/>
    <col min="8714" max="8714" width="26" style="41" bestFit="1" customWidth="1"/>
    <col min="8715" max="8715" width="19.140625" style="41" bestFit="1" customWidth="1"/>
    <col min="8716" max="8716" width="10.42578125" style="41" customWidth="1"/>
    <col min="8717" max="8717" width="11.85546875" style="41" customWidth="1"/>
    <col min="8718" max="8718" width="14.7109375" style="41" customWidth="1"/>
    <col min="8719" max="8719" width="9" style="41" bestFit="1" customWidth="1"/>
    <col min="8720" max="8959" width="9.140625" style="41"/>
    <col min="8960" max="8960" width="4.7109375" style="41" bestFit="1" customWidth="1"/>
    <col min="8961" max="8961" width="9.7109375" style="41" bestFit="1" customWidth="1"/>
    <col min="8962" max="8962" width="10" style="41" bestFit="1" customWidth="1"/>
    <col min="8963" max="8963" width="8.85546875" style="41" bestFit="1" customWidth="1"/>
    <col min="8964" max="8964" width="22.85546875" style="41" customWidth="1"/>
    <col min="8965" max="8965" width="59.7109375" style="41" bestFit="1" customWidth="1"/>
    <col min="8966" max="8966" width="57.85546875" style="41" bestFit="1" customWidth="1"/>
    <col min="8967" max="8967" width="35.28515625" style="41" bestFit="1" customWidth="1"/>
    <col min="8968" max="8968" width="28.140625" style="41" bestFit="1" customWidth="1"/>
    <col min="8969" max="8969" width="33.140625" style="41" bestFit="1" customWidth="1"/>
    <col min="8970" max="8970" width="26" style="41" bestFit="1" customWidth="1"/>
    <col min="8971" max="8971" width="19.140625" style="41" bestFit="1" customWidth="1"/>
    <col min="8972" max="8972" width="10.42578125" style="41" customWidth="1"/>
    <col min="8973" max="8973" width="11.85546875" style="41" customWidth="1"/>
    <col min="8974" max="8974" width="14.7109375" style="41" customWidth="1"/>
    <col min="8975" max="8975" width="9" style="41" bestFit="1" customWidth="1"/>
    <col min="8976" max="9215" width="9.140625" style="41"/>
    <col min="9216" max="9216" width="4.7109375" style="41" bestFit="1" customWidth="1"/>
    <col min="9217" max="9217" width="9.7109375" style="41" bestFit="1" customWidth="1"/>
    <col min="9218" max="9218" width="10" style="41" bestFit="1" customWidth="1"/>
    <col min="9219" max="9219" width="8.85546875" style="41" bestFit="1" customWidth="1"/>
    <col min="9220" max="9220" width="22.85546875" style="41" customWidth="1"/>
    <col min="9221" max="9221" width="59.7109375" style="41" bestFit="1" customWidth="1"/>
    <col min="9222" max="9222" width="57.85546875" style="41" bestFit="1" customWidth="1"/>
    <col min="9223" max="9223" width="35.28515625" style="41" bestFit="1" customWidth="1"/>
    <col min="9224" max="9224" width="28.140625" style="41" bestFit="1" customWidth="1"/>
    <col min="9225" max="9225" width="33.140625" style="41" bestFit="1" customWidth="1"/>
    <col min="9226" max="9226" width="26" style="41" bestFit="1" customWidth="1"/>
    <col min="9227" max="9227" width="19.140625" style="41" bestFit="1" customWidth="1"/>
    <col min="9228" max="9228" width="10.42578125" style="41" customWidth="1"/>
    <col min="9229" max="9229" width="11.85546875" style="41" customWidth="1"/>
    <col min="9230" max="9230" width="14.7109375" style="41" customWidth="1"/>
    <col min="9231" max="9231" width="9" style="41" bestFit="1" customWidth="1"/>
    <col min="9232" max="9471" width="9.140625" style="41"/>
    <col min="9472" max="9472" width="4.7109375" style="41" bestFit="1" customWidth="1"/>
    <col min="9473" max="9473" width="9.7109375" style="41" bestFit="1" customWidth="1"/>
    <col min="9474" max="9474" width="10" style="41" bestFit="1" customWidth="1"/>
    <col min="9475" max="9475" width="8.85546875" style="41" bestFit="1" customWidth="1"/>
    <col min="9476" max="9476" width="22.85546875" style="41" customWidth="1"/>
    <col min="9477" max="9477" width="59.7109375" style="41" bestFit="1" customWidth="1"/>
    <col min="9478" max="9478" width="57.85546875" style="41" bestFit="1" customWidth="1"/>
    <col min="9479" max="9479" width="35.28515625" style="41" bestFit="1" customWidth="1"/>
    <col min="9480" max="9480" width="28.140625" style="41" bestFit="1" customWidth="1"/>
    <col min="9481" max="9481" width="33.140625" style="41" bestFit="1" customWidth="1"/>
    <col min="9482" max="9482" width="26" style="41" bestFit="1" customWidth="1"/>
    <col min="9483" max="9483" width="19.140625" style="41" bestFit="1" customWidth="1"/>
    <col min="9484" max="9484" width="10.42578125" style="41" customWidth="1"/>
    <col min="9485" max="9485" width="11.85546875" style="41" customWidth="1"/>
    <col min="9486" max="9486" width="14.7109375" style="41" customWidth="1"/>
    <col min="9487" max="9487" width="9" style="41" bestFit="1" customWidth="1"/>
    <col min="9488" max="9727" width="9.140625" style="41"/>
    <col min="9728" max="9728" width="4.7109375" style="41" bestFit="1" customWidth="1"/>
    <col min="9729" max="9729" width="9.7109375" style="41" bestFit="1" customWidth="1"/>
    <col min="9730" max="9730" width="10" style="41" bestFit="1" customWidth="1"/>
    <col min="9731" max="9731" width="8.85546875" style="41" bestFit="1" customWidth="1"/>
    <col min="9732" max="9732" width="22.85546875" style="41" customWidth="1"/>
    <col min="9733" max="9733" width="59.7109375" style="41" bestFit="1" customWidth="1"/>
    <col min="9734" max="9734" width="57.85546875" style="41" bestFit="1" customWidth="1"/>
    <col min="9735" max="9735" width="35.28515625" style="41" bestFit="1" customWidth="1"/>
    <col min="9736" max="9736" width="28.140625" style="41" bestFit="1" customWidth="1"/>
    <col min="9737" max="9737" width="33.140625" style="41" bestFit="1" customWidth="1"/>
    <col min="9738" max="9738" width="26" style="41" bestFit="1" customWidth="1"/>
    <col min="9739" max="9739" width="19.140625" style="41" bestFit="1" customWidth="1"/>
    <col min="9740" max="9740" width="10.42578125" style="41" customWidth="1"/>
    <col min="9741" max="9741" width="11.85546875" style="41" customWidth="1"/>
    <col min="9742" max="9742" width="14.7109375" style="41" customWidth="1"/>
    <col min="9743" max="9743" width="9" style="41" bestFit="1" customWidth="1"/>
    <col min="9744" max="9983" width="9.140625" style="41"/>
    <col min="9984" max="9984" width="4.7109375" style="41" bestFit="1" customWidth="1"/>
    <col min="9985" max="9985" width="9.7109375" style="41" bestFit="1" customWidth="1"/>
    <col min="9986" max="9986" width="10" style="41" bestFit="1" customWidth="1"/>
    <col min="9987" max="9987" width="8.85546875" style="41" bestFit="1" customWidth="1"/>
    <col min="9988" max="9988" width="22.85546875" style="41" customWidth="1"/>
    <col min="9989" max="9989" width="59.7109375" style="41" bestFit="1" customWidth="1"/>
    <col min="9990" max="9990" width="57.85546875" style="41" bestFit="1" customWidth="1"/>
    <col min="9991" max="9991" width="35.28515625" style="41" bestFit="1" customWidth="1"/>
    <col min="9992" max="9992" width="28.140625" style="41" bestFit="1" customWidth="1"/>
    <col min="9993" max="9993" width="33.140625" style="41" bestFit="1" customWidth="1"/>
    <col min="9994" max="9994" width="26" style="41" bestFit="1" customWidth="1"/>
    <col min="9995" max="9995" width="19.140625" style="41" bestFit="1" customWidth="1"/>
    <col min="9996" max="9996" width="10.42578125" style="41" customWidth="1"/>
    <col min="9997" max="9997" width="11.85546875" style="41" customWidth="1"/>
    <col min="9998" max="9998" width="14.7109375" style="41" customWidth="1"/>
    <col min="9999" max="9999" width="9" style="41" bestFit="1" customWidth="1"/>
    <col min="10000" max="10239" width="9.140625" style="41"/>
    <col min="10240" max="10240" width="4.7109375" style="41" bestFit="1" customWidth="1"/>
    <col min="10241" max="10241" width="9.7109375" style="41" bestFit="1" customWidth="1"/>
    <col min="10242" max="10242" width="10" style="41" bestFit="1" customWidth="1"/>
    <col min="10243" max="10243" width="8.85546875" style="41" bestFit="1" customWidth="1"/>
    <col min="10244" max="10244" width="22.85546875" style="41" customWidth="1"/>
    <col min="10245" max="10245" width="59.7109375" style="41" bestFit="1" customWidth="1"/>
    <col min="10246" max="10246" width="57.85546875" style="41" bestFit="1" customWidth="1"/>
    <col min="10247" max="10247" width="35.28515625" style="41" bestFit="1" customWidth="1"/>
    <col min="10248" max="10248" width="28.140625" style="41" bestFit="1" customWidth="1"/>
    <col min="10249" max="10249" width="33.140625" style="41" bestFit="1" customWidth="1"/>
    <col min="10250" max="10250" width="26" style="41" bestFit="1" customWidth="1"/>
    <col min="10251" max="10251" width="19.140625" style="41" bestFit="1" customWidth="1"/>
    <col min="10252" max="10252" width="10.42578125" style="41" customWidth="1"/>
    <col min="10253" max="10253" width="11.85546875" style="41" customWidth="1"/>
    <col min="10254" max="10254" width="14.7109375" style="41" customWidth="1"/>
    <col min="10255" max="10255" width="9" style="41" bestFit="1" customWidth="1"/>
    <col min="10256" max="10495" width="9.140625" style="41"/>
    <col min="10496" max="10496" width="4.7109375" style="41" bestFit="1" customWidth="1"/>
    <col min="10497" max="10497" width="9.7109375" style="41" bestFit="1" customWidth="1"/>
    <col min="10498" max="10498" width="10" style="41" bestFit="1" customWidth="1"/>
    <col min="10499" max="10499" width="8.85546875" style="41" bestFit="1" customWidth="1"/>
    <col min="10500" max="10500" width="22.85546875" style="41" customWidth="1"/>
    <col min="10501" max="10501" width="59.7109375" style="41" bestFit="1" customWidth="1"/>
    <col min="10502" max="10502" width="57.85546875" style="41" bestFit="1" customWidth="1"/>
    <col min="10503" max="10503" width="35.28515625" style="41" bestFit="1" customWidth="1"/>
    <col min="10504" max="10504" width="28.140625" style="41" bestFit="1" customWidth="1"/>
    <col min="10505" max="10505" width="33.140625" style="41" bestFit="1" customWidth="1"/>
    <col min="10506" max="10506" width="26" style="41" bestFit="1" customWidth="1"/>
    <col min="10507" max="10507" width="19.140625" style="41" bestFit="1" customWidth="1"/>
    <col min="10508" max="10508" width="10.42578125" style="41" customWidth="1"/>
    <col min="10509" max="10509" width="11.85546875" style="41" customWidth="1"/>
    <col min="10510" max="10510" width="14.7109375" style="41" customWidth="1"/>
    <col min="10511" max="10511" width="9" style="41" bestFit="1" customWidth="1"/>
    <col min="10512" max="10751" width="9.140625" style="41"/>
    <col min="10752" max="10752" width="4.7109375" style="41" bestFit="1" customWidth="1"/>
    <col min="10753" max="10753" width="9.7109375" style="41" bestFit="1" customWidth="1"/>
    <col min="10754" max="10754" width="10" style="41" bestFit="1" customWidth="1"/>
    <col min="10755" max="10755" width="8.85546875" style="41" bestFit="1" customWidth="1"/>
    <col min="10756" max="10756" width="22.85546875" style="41" customWidth="1"/>
    <col min="10757" max="10757" width="59.7109375" style="41" bestFit="1" customWidth="1"/>
    <col min="10758" max="10758" width="57.85546875" style="41" bestFit="1" customWidth="1"/>
    <col min="10759" max="10759" width="35.28515625" style="41" bestFit="1" customWidth="1"/>
    <col min="10760" max="10760" width="28.140625" style="41" bestFit="1" customWidth="1"/>
    <col min="10761" max="10761" width="33.140625" style="41" bestFit="1" customWidth="1"/>
    <col min="10762" max="10762" width="26" style="41" bestFit="1" customWidth="1"/>
    <col min="10763" max="10763" width="19.140625" style="41" bestFit="1" customWidth="1"/>
    <col min="10764" max="10764" width="10.42578125" style="41" customWidth="1"/>
    <col min="10765" max="10765" width="11.85546875" style="41" customWidth="1"/>
    <col min="10766" max="10766" width="14.7109375" style="41" customWidth="1"/>
    <col min="10767" max="10767" width="9" style="41" bestFit="1" customWidth="1"/>
    <col min="10768" max="11007" width="9.140625" style="41"/>
    <col min="11008" max="11008" width="4.7109375" style="41" bestFit="1" customWidth="1"/>
    <col min="11009" max="11009" width="9.7109375" style="41" bestFit="1" customWidth="1"/>
    <col min="11010" max="11010" width="10" style="41" bestFit="1" customWidth="1"/>
    <col min="11011" max="11011" width="8.85546875" style="41" bestFit="1" customWidth="1"/>
    <col min="11012" max="11012" width="22.85546875" style="41" customWidth="1"/>
    <col min="11013" max="11013" width="59.7109375" style="41" bestFit="1" customWidth="1"/>
    <col min="11014" max="11014" width="57.85546875" style="41" bestFit="1" customWidth="1"/>
    <col min="11015" max="11015" width="35.28515625" style="41" bestFit="1" customWidth="1"/>
    <col min="11016" max="11016" width="28.140625" style="41" bestFit="1" customWidth="1"/>
    <col min="11017" max="11017" width="33.140625" style="41" bestFit="1" customWidth="1"/>
    <col min="11018" max="11018" width="26" style="41" bestFit="1" customWidth="1"/>
    <col min="11019" max="11019" width="19.140625" style="41" bestFit="1" customWidth="1"/>
    <col min="11020" max="11020" width="10.42578125" style="41" customWidth="1"/>
    <col min="11021" max="11021" width="11.85546875" style="41" customWidth="1"/>
    <col min="11022" max="11022" width="14.7109375" style="41" customWidth="1"/>
    <col min="11023" max="11023" width="9" style="41" bestFit="1" customWidth="1"/>
    <col min="11024" max="11263" width="9.140625" style="41"/>
    <col min="11264" max="11264" width="4.7109375" style="41" bestFit="1" customWidth="1"/>
    <col min="11265" max="11265" width="9.7109375" style="41" bestFit="1" customWidth="1"/>
    <col min="11266" max="11266" width="10" style="41" bestFit="1" customWidth="1"/>
    <col min="11267" max="11267" width="8.85546875" style="41" bestFit="1" customWidth="1"/>
    <col min="11268" max="11268" width="22.85546875" style="41" customWidth="1"/>
    <col min="11269" max="11269" width="59.7109375" style="41" bestFit="1" customWidth="1"/>
    <col min="11270" max="11270" width="57.85546875" style="41" bestFit="1" customWidth="1"/>
    <col min="11271" max="11271" width="35.28515625" style="41" bestFit="1" customWidth="1"/>
    <col min="11272" max="11272" width="28.140625" style="41" bestFit="1" customWidth="1"/>
    <col min="11273" max="11273" width="33.140625" style="41" bestFit="1" customWidth="1"/>
    <col min="11274" max="11274" width="26" style="41" bestFit="1" customWidth="1"/>
    <col min="11275" max="11275" width="19.140625" style="41" bestFit="1" customWidth="1"/>
    <col min="11276" max="11276" width="10.42578125" style="41" customWidth="1"/>
    <col min="11277" max="11277" width="11.85546875" style="41" customWidth="1"/>
    <col min="11278" max="11278" width="14.7109375" style="41" customWidth="1"/>
    <col min="11279" max="11279" width="9" style="41" bestFit="1" customWidth="1"/>
    <col min="11280" max="11519" width="9.140625" style="41"/>
    <col min="11520" max="11520" width="4.7109375" style="41" bestFit="1" customWidth="1"/>
    <col min="11521" max="11521" width="9.7109375" style="41" bestFit="1" customWidth="1"/>
    <col min="11522" max="11522" width="10" style="41" bestFit="1" customWidth="1"/>
    <col min="11523" max="11523" width="8.85546875" style="41" bestFit="1" customWidth="1"/>
    <col min="11524" max="11524" width="22.85546875" style="41" customWidth="1"/>
    <col min="11525" max="11525" width="59.7109375" style="41" bestFit="1" customWidth="1"/>
    <col min="11526" max="11526" width="57.85546875" style="41" bestFit="1" customWidth="1"/>
    <col min="11527" max="11527" width="35.28515625" style="41" bestFit="1" customWidth="1"/>
    <col min="11528" max="11528" width="28.140625" style="41" bestFit="1" customWidth="1"/>
    <col min="11529" max="11529" width="33.140625" style="41" bestFit="1" customWidth="1"/>
    <col min="11530" max="11530" width="26" style="41" bestFit="1" customWidth="1"/>
    <col min="11531" max="11531" width="19.140625" style="41" bestFit="1" customWidth="1"/>
    <col min="11532" max="11532" width="10.42578125" style="41" customWidth="1"/>
    <col min="11533" max="11533" width="11.85546875" style="41" customWidth="1"/>
    <col min="11534" max="11534" width="14.7109375" style="41" customWidth="1"/>
    <col min="11535" max="11535" width="9" style="41" bestFit="1" customWidth="1"/>
    <col min="11536" max="11775" width="9.140625" style="41"/>
    <col min="11776" max="11776" width="4.7109375" style="41" bestFit="1" customWidth="1"/>
    <col min="11777" max="11777" width="9.7109375" style="41" bestFit="1" customWidth="1"/>
    <col min="11778" max="11778" width="10" style="41" bestFit="1" customWidth="1"/>
    <col min="11779" max="11779" width="8.85546875" style="41" bestFit="1" customWidth="1"/>
    <col min="11780" max="11780" width="22.85546875" style="41" customWidth="1"/>
    <col min="11781" max="11781" width="59.7109375" style="41" bestFit="1" customWidth="1"/>
    <col min="11782" max="11782" width="57.85546875" style="41" bestFit="1" customWidth="1"/>
    <col min="11783" max="11783" width="35.28515625" style="41" bestFit="1" customWidth="1"/>
    <col min="11784" max="11784" width="28.140625" style="41" bestFit="1" customWidth="1"/>
    <col min="11785" max="11785" width="33.140625" style="41" bestFit="1" customWidth="1"/>
    <col min="11786" max="11786" width="26" style="41" bestFit="1" customWidth="1"/>
    <col min="11787" max="11787" width="19.140625" style="41" bestFit="1" customWidth="1"/>
    <col min="11788" max="11788" width="10.42578125" style="41" customWidth="1"/>
    <col min="11789" max="11789" width="11.85546875" style="41" customWidth="1"/>
    <col min="11790" max="11790" width="14.7109375" style="41" customWidth="1"/>
    <col min="11791" max="11791" width="9" style="41" bestFit="1" customWidth="1"/>
    <col min="11792" max="12031" width="9.140625" style="41"/>
    <col min="12032" max="12032" width="4.7109375" style="41" bestFit="1" customWidth="1"/>
    <col min="12033" max="12033" width="9.7109375" style="41" bestFit="1" customWidth="1"/>
    <col min="12034" max="12034" width="10" style="41" bestFit="1" customWidth="1"/>
    <col min="12035" max="12035" width="8.85546875" style="41" bestFit="1" customWidth="1"/>
    <col min="12036" max="12036" width="22.85546875" style="41" customWidth="1"/>
    <col min="12037" max="12037" width="59.7109375" style="41" bestFit="1" customWidth="1"/>
    <col min="12038" max="12038" width="57.85546875" style="41" bestFit="1" customWidth="1"/>
    <col min="12039" max="12039" width="35.28515625" style="41" bestFit="1" customWidth="1"/>
    <col min="12040" max="12040" width="28.140625" style="41" bestFit="1" customWidth="1"/>
    <col min="12041" max="12041" width="33.140625" style="41" bestFit="1" customWidth="1"/>
    <col min="12042" max="12042" width="26" style="41" bestFit="1" customWidth="1"/>
    <col min="12043" max="12043" width="19.140625" style="41" bestFit="1" customWidth="1"/>
    <col min="12044" max="12044" width="10.42578125" style="41" customWidth="1"/>
    <col min="12045" max="12045" width="11.85546875" style="41" customWidth="1"/>
    <col min="12046" max="12046" width="14.7109375" style="41" customWidth="1"/>
    <col min="12047" max="12047" width="9" style="41" bestFit="1" customWidth="1"/>
    <col min="12048" max="12287" width="9.140625" style="41"/>
    <col min="12288" max="12288" width="4.7109375" style="41" bestFit="1" customWidth="1"/>
    <col min="12289" max="12289" width="9.7109375" style="41" bestFit="1" customWidth="1"/>
    <col min="12290" max="12290" width="10" style="41" bestFit="1" customWidth="1"/>
    <col min="12291" max="12291" width="8.85546875" style="41" bestFit="1" customWidth="1"/>
    <col min="12292" max="12292" width="22.85546875" style="41" customWidth="1"/>
    <col min="12293" max="12293" width="59.7109375" style="41" bestFit="1" customWidth="1"/>
    <col min="12294" max="12294" width="57.85546875" style="41" bestFit="1" customWidth="1"/>
    <col min="12295" max="12295" width="35.28515625" style="41" bestFit="1" customWidth="1"/>
    <col min="12296" max="12296" width="28.140625" style="41" bestFit="1" customWidth="1"/>
    <col min="12297" max="12297" width="33.140625" style="41" bestFit="1" customWidth="1"/>
    <col min="12298" max="12298" width="26" style="41" bestFit="1" customWidth="1"/>
    <col min="12299" max="12299" width="19.140625" style="41" bestFit="1" customWidth="1"/>
    <col min="12300" max="12300" width="10.42578125" style="41" customWidth="1"/>
    <col min="12301" max="12301" width="11.85546875" style="41" customWidth="1"/>
    <col min="12302" max="12302" width="14.7109375" style="41" customWidth="1"/>
    <col min="12303" max="12303" width="9" style="41" bestFit="1" customWidth="1"/>
    <col min="12304" max="12543" width="9.140625" style="41"/>
    <col min="12544" max="12544" width="4.7109375" style="41" bestFit="1" customWidth="1"/>
    <col min="12545" max="12545" width="9.7109375" style="41" bestFit="1" customWidth="1"/>
    <col min="12546" max="12546" width="10" style="41" bestFit="1" customWidth="1"/>
    <col min="12547" max="12547" width="8.85546875" style="41" bestFit="1" customWidth="1"/>
    <col min="12548" max="12548" width="22.85546875" style="41" customWidth="1"/>
    <col min="12549" max="12549" width="59.7109375" style="41" bestFit="1" customWidth="1"/>
    <col min="12550" max="12550" width="57.85546875" style="41" bestFit="1" customWidth="1"/>
    <col min="12551" max="12551" width="35.28515625" style="41" bestFit="1" customWidth="1"/>
    <col min="12552" max="12552" width="28.140625" style="41" bestFit="1" customWidth="1"/>
    <col min="12553" max="12553" width="33.140625" style="41" bestFit="1" customWidth="1"/>
    <col min="12554" max="12554" width="26" style="41" bestFit="1" customWidth="1"/>
    <col min="12555" max="12555" width="19.140625" style="41" bestFit="1" customWidth="1"/>
    <col min="12556" max="12556" width="10.42578125" style="41" customWidth="1"/>
    <col min="12557" max="12557" width="11.85546875" style="41" customWidth="1"/>
    <col min="12558" max="12558" width="14.7109375" style="41" customWidth="1"/>
    <col min="12559" max="12559" width="9" style="41" bestFit="1" customWidth="1"/>
    <col min="12560" max="12799" width="9.140625" style="41"/>
    <col min="12800" max="12800" width="4.7109375" style="41" bestFit="1" customWidth="1"/>
    <col min="12801" max="12801" width="9.7109375" style="41" bestFit="1" customWidth="1"/>
    <col min="12802" max="12802" width="10" style="41" bestFit="1" customWidth="1"/>
    <col min="12803" max="12803" width="8.85546875" style="41" bestFit="1" customWidth="1"/>
    <col min="12804" max="12804" width="22.85546875" style="41" customWidth="1"/>
    <col min="12805" max="12805" width="59.7109375" style="41" bestFit="1" customWidth="1"/>
    <col min="12806" max="12806" width="57.85546875" style="41" bestFit="1" customWidth="1"/>
    <col min="12807" max="12807" width="35.28515625" style="41" bestFit="1" customWidth="1"/>
    <col min="12808" max="12808" width="28.140625" style="41" bestFit="1" customWidth="1"/>
    <col min="12809" max="12809" width="33.140625" style="41" bestFit="1" customWidth="1"/>
    <col min="12810" max="12810" width="26" style="41" bestFit="1" customWidth="1"/>
    <col min="12811" max="12811" width="19.140625" style="41" bestFit="1" customWidth="1"/>
    <col min="12812" max="12812" width="10.42578125" style="41" customWidth="1"/>
    <col min="12813" max="12813" width="11.85546875" style="41" customWidth="1"/>
    <col min="12814" max="12814" width="14.7109375" style="41" customWidth="1"/>
    <col min="12815" max="12815" width="9" style="41" bestFit="1" customWidth="1"/>
    <col min="12816" max="13055" width="9.140625" style="41"/>
    <col min="13056" max="13056" width="4.7109375" style="41" bestFit="1" customWidth="1"/>
    <col min="13057" max="13057" width="9.7109375" style="41" bestFit="1" customWidth="1"/>
    <col min="13058" max="13058" width="10" style="41" bestFit="1" customWidth="1"/>
    <col min="13059" max="13059" width="8.85546875" style="41" bestFit="1" customWidth="1"/>
    <col min="13060" max="13060" width="22.85546875" style="41" customWidth="1"/>
    <col min="13061" max="13061" width="59.7109375" style="41" bestFit="1" customWidth="1"/>
    <col min="13062" max="13062" width="57.85546875" style="41" bestFit="1" customWidth="1"/>
    <col min="13063" max="13063" width="35.28515625" style="41" bestFit="1" customWidth="1"/>
    <col min="13064" max="13064" width="28.140625" style="41" bestFit="1" customWidth="1"/>
    <col min="13065" max="13065" width="33.140625" style="41" bestFit="1" customWidth="1"/>
    <col min="13066" max="13066" width="26" style="41" bestFit="1" customWidth="1"/>
    <col min="13067" max="13067" width="19.140625" style="41" bestFit="1" customWidth="1"/>
    <col min="13068" max="13068" width="10.42578125" style="41" customWidth="1"/>
    <col min="13069" max="13069" width="11.85546875" style="41" customWidth="1"/>
    <col min="13070" max="13070" width="14.7109375" style="41" customWidth="1"/>
    <col min="13071" max="13071" width="9" style="41" bestFit="1" customWidth="1"/>
    <col min="13072" max="13311" width="9.140625" style="41"/>
    <col min="13312" max="13312" width="4.7109375" style="41" bestFit="1" customWidth="1"/>
    <col min="13313" max="13313" width="9.7109375" style="41" bestFit="1" customWidth="1"/>
    <col min="13314" max="13314" width="10" style="41" bestFit="1" customWidth="1"/>
    <col min="13315" max="13315" width="8.85546875" style="41" bestFit="1" customWidth="1"/>
    <col min="13316" max="13316" width="22.85546875" style="41" customWidth="1"/>
    <col min="13317" max="13317" width="59.7109375" style="41" bestFit="1" customWidth="1"/>
    <col min="13318" max="13318" width="57.85546875" style="41" bestFit="1" customWidth="1"/>
    <col min="13319" max="13319" width="35.28515625" style="41" bestFit="1" customWidth="1"/>
    <col min="13320" max="13320" width="28.140625" style="41" bestFit="1" customWidth="1"/>
    <col min="13321" max="13321" width="33.140625" style="41" bestFit="1" customWidth="1"/>
    <col min="13322" max="13322" width="26" style="41" bestFit="1" customWidth="1"/>
    <col min="13323" max="13323" width="19.140625" style="41" bestFit="1" customWidth="1"/>
    <col min="13324" max="13324" width="10.42578125" style="41" customWidth="1"/>
    <col min="13325" max="13325" width="11.85546875" style="41" customWidth="1"/>
    <col min="13326" max="13326" width="14.7109375" style="41" customWidth="1"/>
    <col min="13327" max="13327" width="9" style="41" bestFit="1" customWidth="1"/>
    <col min="13328" max="13567" width="9.140625" style="41"/>
    <col min="13568" max="13568" width="4.7109375" style="41" bestFit="1" customWidth="1"/>
    <col min="13569" max="13569" width="9.7109375" style="41" bestFit="1" customWidth="1"/>
    <col min="13570" max="13570" width="10" style="41" bestFit="1" customWidth="1"/>
    <col min="13571" max="13571" width="8.85546875" style="41" bestFit="1" customWidth="1"/>
    <col min="13572" max="13572" width="22.85546875" style="41" customWidth="1"/>
    <col min="13573" max="13573" width="59.7109375" style="41" bestFit="1" customWidth="1"/>
    <col min="13574" max="13574" width="57.85546875" style="41" bestFit="1" customWidth="1"/>
    <col min="13575" max="13575" width="35.28515625" style="41" bestFit="1" customWidth="1"/>
    <col min="13576" max="13576" width="28.140625" style="41" bestFit="1" customWidth="1"/>
    <col min="13577" max="13577" width="33.140625" style="41" bestFit="1" customWidth="1"/>
    <col min="13578" max="13578" width="26" style="41" bestFit="1" customWidth="1"/>
    <col min="13579" max="13579" width="19.140625" style="41" bestFit="1" customWidth="1"/>
    <col min="13580" max="13580" width="10.42578125" style="41" customWidth="1"/>
    <col min="13581" max="13581" width="11.85546875" style="41" customWidth="1"/>
    <col min="13582" max="13582" width="14.7109375" style="41" customWidth="1"/>
    <col min="13583" max="13583" width="9" style="41" bestFit="1" customWidth="1"/>
    <col min="13584" max="13823" width="9.140625" style="41"/>
    <col min="13824" max="13824" width="4.7109375" style="41" bestFit="1" customWidth="1"/>
    <col min="13825" max="13825" width="9.7109375" style="41" bestFit="1" customWidth="1"/>
    <col min="13826" max="13826" width="10" style="41" bestFit="1" customWidth="1"/>
    <col min="13827" max="13827" width="8.85546875" style="41" bestFit="1" customWidth="1"/>
    <col min="13828" max="13828" width="22.85546875" style="41" customWidth="1"/>
    <col min="13829" max="13829" width="59.7109375" style="41" bestFit="1" customWidth="1"/>
    <col min="13830" max="13830" width="57.85546875" style="41" bestFit="1" customWidth="1"/>
    <col min="13831" max="13831" width="35.28515625" style="41" bestFit="1" customWidth="1"/>
    <col min="13832" max="13832" width="28.140625" style="41" bestFit="1" customWidth="1"/>
    <col min="13833" max="13833" width="33.140625" style="41" bestFit="1" customWidth="1"/>
    <col min="13834" max="13834" width="26" style="41" bestFit="1" customWidth="1"/>
    <col min="13835" max="13835" width="19.140625" style="41" bestFit="1" customWidth="1"/>
    <col min="13836" max="13836" width="10.42578125" style="41" customWidth="1"/>
    <col min="13837" max="13837" width="11.85546875" style="41" customWidth="1"/>
    <col min="13838" max="13838" width="14.7109375" style="41" customWidth="1"/>
    <col min="13839" max="13839" width="9" style="41" bestFit="1" customWidth="1"/>
    <col min="13840" max="14079" width="9.140625" style="41"/>
    <col min="14080" max="14080" width="4.7109375" style="41" bestFit="1" customWidth="1"/>
    <col min="14081" max="14081" width="9.7109375" style="41" bestFit="1" customWidth="1"/>
    <col min="14082" max="14082" width="10" style="41" bestFit="1" customWidth="1"/>
    <col min="14083" max="14083" width="8.85546875" style="41" bestFit="1" customWidth="1"/>
    <col min="14084" max="14084" width="22.85546875" style="41" customWidth="1"/>
    <col min="14085" max="14085" width="59.7109375" style="41" bestFit="1" customWidth="1"/>
    <col min="14086" max="14086" width="57.85546875" style="41" bestFit="1" customWidth="1"/>
    <col min="14087" max="14087" width="35.28515625" style="41" bestFit="1" customWidth="1"/>
    <col min="14088" max="14088" width="28.140625" style="41" bestFit="1" customWidth="1"/>
    <col min="14089" max="14089" width="33.140625" style="41" bestFit="1" customWidth="1"/>
    <col min="14090" max="14090" width="26" style="41" bestFit="1" customWidth="1"/>
    <col min="14091" max="14091" width="19.140625" style="41" bestFit="1" customWidth="1"/>
    <col min="14092" max="14092" width="10.42578125" style="41" customWidth="1"/>
    <col min="14093" max="14093" width="11.85546875" style="41" customWidth="1"/>
    <col min="14094" max="14094" width="14.7109375" style="41" customWidth="1"/>
    <col min="14095" max="14095" width="9" style="41" bestFit="1" customWidth="1"/>
    <col min="14096" max="14335" width="9.140625" style="41"/>
    <col min="14336" max="14336" width="4.7109375" style="41" bestFit="1" customWidth="1"/>
    <col min="14337" max="14337" width="9.7109375" style="41" bestFit="1" customWidth="1"/>
    <col min="14338" max="14338" width="10" style="41" bestFit="1" customWidth="1"/>
    <col min="14339" max="14339" width="8.85546875" style="41" bestFit="1" customWidth="1"/>
    <col min="14340" max="14340" width="22.85546875" style="41" customWidth="1"/>
    <col min="14341" max="14341" width="59.7109375" style="41" bestFit="1" customWidth="1"/>
    <col min="14342" max="14342" width="57.85546875" style="41" bestFit="1" customWidth="1"/>
    <col min="14343" max="14343" width="35.28515625" style="41" bestFit="1" customWidth="1"/>
    <col min="14344" max="14344" width="28.140625" style="41" bestFit="1" customWidth="1"/>
    <col min="14345" max="14345" width="33.140625" style="41" bestFit="1" customWidth="1"/>
    <col min="14346" max="14346" width="26" style="41" bestFit="1" customWidth="1"/>
    <col min="14347" max="14347" width="19.140625" style="41" bestFit="1" customWidth="1"/>
    <col min="14348" max="14348" width="10.42578125" style="41" customWidth="1"/>
    <col min="14349" max="14349" width="11.85546875" style="41" customWidth="1"/>
    <col min="14350" max="14350" width="14.7109375" style="41" customWidth="1"/>
    <col min="14351" max="14351" width="9" style="41" bestFit="1" customWidth="1"/>
    <col min="14352" max="14591" width="9.140625" style="41"/>
    <col min="14592" max="14592" width="4.7109375" style="41" bestFit="1" customWidth="1"/>
    <col min="14593" max="14593" width="9.7109375" style="41" bestFit="1" customWidth="1"/>
    <col min="14594" max="14594" width="10" style="41" bestFit="1" customWidth="1"/>
    <col min="14595" max="14595" width="8.85546875" style="41" bestFit="1" customWidth="1"/>
    <col min="14596" max="14596" width="22.85546875" style="41" customWidth="1"/>
    <col min="14597" max="14597" width="59.7109375" style="41" bestFit="1" customWidth="1"/>
    <col min="14598" max="14598" width="57.85546875" style="41" bestFit="1" customWidth="1"/>
    <col min="14599" max="14599" width="35.28515625" style="41" bestFit="1" customWidth="1"/>
    <col min="14600" max="14600" width="28.140625" style="41" bestFit="1" customWidth="1"/>
    <col min="14601" max="14601" width="33.140625" style="41" bestFit="1" customWidth="1"/>
    <col min="14602" max="14602" width="26" style="41" bestFit="1" customWidth="1"/>
    <col min="14603" max="14603" width="19.140625" style="41" bestFit="1" customWidth="1"/>
    <col min="14604" max="14604" width="10.42578125" style="41" customWidth="1"/>
    <col min="14605" max="14605" width="11.85546875" style="41" customWidth="1"/>
    <col min="14606" max="14606" width="14.7109375" style="41" customWidth="1"/>
    <col min="14607" max="14607" width="9" style="41" bestFit="1" customWidth="1"/>
    <col min="14608" max="14847" width="9.140625" style="41"/>
    <col min="14848" max="14848" width="4.7109375" style="41" bestFit="1" customWidth="1"/>
    <col min="14849" max="14849" width="9.7109375" style="41" bestFit="1" customWidth="1"/>
    <col min="14850" max="14850" width="10" style="41" bestFit="1" customWidth="1"/>
    <col min="14851" max="14851" width="8.85546875" style="41" bestFit="1" customWidth="1"/>
    <col min="14852" max="14852" width="22.85546875" style="41" customWidth="1"/>
    <col min="14853" max="14853" width="59.7109375" style="41" bestFit="1" customWidth="1"/>
    <col min="14854" max="14854" width="57.85546875" style="41" bestFit="1" customWidth="1"/>
    <col min="14855" max="14855" width="35.28515625" style="41" bestFit="1" customWidth="1"/>
    <col min="14856" max="14856" width="28.140625" style="41" bestFit="1" customWidth="1"/>
    <col min="14857" max="14857" width="33.140625" style="41" bestFit="1" customWidth="1"/>
    <col min="14858" max="14858" width="26" style="41" bestFit="1" customWidth="1"/>
    <col min="14859" max="14859" width="19.140625" style="41" bestFit="1" customWidth="1"/>
    <col min="14860" max="14860" width="10.42578125" style="41" customWidth="1"/>
    <col min="14861" max="14861" width="11.85546875" style="41" customWidth="1"/>
    <col min="14862" max="14862" width="14.7109375" style="41" customWidth="1"/>
    <col min="14863" max="14863" width="9" style="41" bestFit="1" customWidth="1"/>
    <col min="14864" max="15103" width="9.140625" style="41"/>
    <col min="15104" max="15104" width="4.7109375" style="41" bestFit="1" customWidth="1"/>
    <col min="15105" max="15105" width="9.7109375" style="41" bestFit="1" customWidth="1"/>
    <col min="15106" max="15106" width="10" style="41" bestFit="1" customWidth="1"/>
    <col min="15107" max="15107" width="8.85546875" style="41" bestFit="1" customWidth="1"/>
    <col min="15108" max="15108" width="22.85546875" style="41" customWidth="1"/>
    <col min="15109" max="15109" width="59.7109375" style="41" bestFit="1" customWidth="1"/>
    <col min="15110" max="15110" width="57.85546875" style="41" bestFit="1" customWidth="1"/>
    <col min="15111" max="15111" width="35.28515625" style="41" bestFit="1" customWidth="1"/>
    <col min="15112" max="15112" width="28.140625" style="41" bestFit="1" customWidth="1"/>
    <col min="15113" max="15113" width="33.140625" style="41" bestFit="1" customWidth="1"/>
    <col min="15114" max="15114" width="26" style="41" bestFit="1" customWidth="1"/>
    <col min="15115" max="15115" width="19.140625" style="41" bestFit="1" customWidth="1"/>
    <col min="15116" max="15116" width="10.42578125" style="41" customWidth="1"/>
    <col min="15117" max="15117" width="11.85546875" style="41" customWidth="1"/>
    <col min="15118" max="15118" width="14.7109375" style="41" customWidth="1"/>
    <col min="15119" max="15119" width="9" style="41" bestFit="1" customWidth="1"/>
    <col min="15120" max="15359" width="9.140625" style="41"/>
    <col min="15360" max="15360" width="4.7109375" style="41" bestFit="1" customWidth="1"/>
    <col min="15361" max="15361" width="9.7109375" style="41" bestFit="1" customWidth="1"/>
    <col min="15362" max="15362" width="10" style="41" bestFit="1" customWidth="1"/>
    <col min="15363" max="15363" width="8.85546875" style="41" bestFit="1" customWidth="1"/>
    <col min="15364" max="15364" width="22.85546875" style="41" customWidth="1"/>
    <col min="15365" max="15365" width="59.7109375" style="41" bestFit="1" customWidth="1"/>
    <col min="15366" max="15366" width="57.85546875" style="41" bestFit="1" customWidth="1"/>
    <col min="15367" max="15367" width="35.28515625" style="41" bestFit="1" customWidth="1"/>
    <col min="15368" max="15368" width="28.140625" style="41" bestFit="1" customWidth="1"/>
    <col min="15369" max="15369" width="33.140625" style="41" bestFit="1" customWidth="1"/>
    <col min="15370" max="15370" width="26" style="41" bestFit="1" customWidth="1"/>
    <col min="15371" max="15371" width="19.140625" style="41" bestFit="1" customWidth="1"/>
    <col min="15372" max="15372" width="10.42578125" style="41" customWidth="1"/>
    <col min="15373" max="15373" width="11.85546875" style="41" customWidth="1"/>
    <col min="15374" max="15374" width="14.7109375" style="41" customWidth="1"/>
    <col min="15375" max="15375" width="9" style="41" bestFit="1" customWidth="1"/>
    <col min="15376" max="15615" width="9.140625" style="41"/>
    <col min="15616" max="15616" width="4.7109375" style="41" bestFit="1" customWidth="1"/>
    <col min="15617" max="15617" width="9.7109375" style="41" bestFit="1" customWidth="1"/>
    <col min="15618" max="15618" width="10" style="41" bestFit="1" customWidth="1"/>
    <col min="15619" max="15619" width="8.85546875" style="41" bestFit="1" customWidth="1"/>
    <col min="15620" max="15620" width="22.85546875" style="41" customWidth="1"/>
    <col min="15621" max="15621" width="59.7109375" style="41" bestFit="1" customWidth="1"/>
    <col min="15622" max="15622" width="57.85546875" style="41" bestFit="1" customWidth="1"/>
    <col min="15623" max="15623" width="35.28515625" style="41" bestFit="1" customWidth="1"/>
    <col min="15624" max="15624" width="28.140625" style="41" bestFit="1" customWidth="1"/>
    <col min="15625" max="15625" width="33.140625" style="41" bestFit="1" customWidth="1"/>
    <col min="15626" max="15626" width="26" style="41" bestFit="1" customWidth="1"/>
    <col min="15627" max="15627" width="19.140625" style="41" bestFit="1" customWidth="1"/>
    <col min="15628" max="15628" width="10.42578125" style="41" customWidth="1"/>
    <col min="15629" max="15629" width="11.85546875" style="41" customWidth="1"/>
    <col min="15630" max="15630" width="14.7109375" style="41" customWidth="1"/>
    <col min="15631" max="15631" width="9" style="41" bestFit="1" customWidth="1"/>
    <col min="15632" max="15871" width="9.140625" style="41"/>
    <col min="15872" max="15872" width="4.7109375" style="41" bestFit="1" customWidth="1"/>
    <col min="15873" max="15873" width="9.7109375" style="41" bestFit="1" customWidth="1"/>
    <col min="15874" max="15874" width="10" style="41" bestFit="1" customWidth="1"/>
    <col min="15875" max="15875" width="8.85546875" style="41" bestFit="1" customWidth="1"/>
    <col min="15876" max="15876" width="22.85546875" style="41" customWidth="1"/>
    <col min="15877" max="15877" width="59.7109375" style="41" bestFit="1" customWidth="1"/>
    <col min="15878" max="15878" width="57.85546875" style="41" bestFit="1" customWidth="1"/>
    <col min="15879" max="15879" width="35.28515625" style="41" bestFit="1" customWidth="1"/>
    <col min="15880" max="15880" width="28.140625" style="41" bestFit="1" customWidth="1"/>
    <col min="15881" max="15881" width="33.140625" style="41" bestFit="1" customWidth="1"/>
    <col min="15882" max="15882" width="26" style="41" bestFit="1" customWidth="1"/>
    <col min="15883" max="15883" width="19.140625" style="41" bestFit="1" customWidth="1"/>
    <col min="15884" max="15884" width="10.42578125" style="41" customWidth="1"/>
    <col min="15885" max="15885" width="11.85546875" style="41" customWidth="1"/>
    <col min="15886" max="15886" width="14.7109375" style="41" customWidth="1"/>
    <col min="15887" max="15887" width="9" style="41" bestFit="1" customWidth="1"/>
    <col min="15888" max="16127" width="9.140625" style="41"/>
    <col min="16128" max="16128" width="4.7109375" style="41" bestFit="1" customWidth="1"/>
    <col min="16129" max="16129" width="9.7109375" style="41" bestFit="1" customWidth="1"/>
    <col min="16130" max="16130" width="10" style="41" bestFit="1" customWidth="1"/>
    <col min="16131" max="16131" width="8.85546875" style="41" bestFit="1" customWidth="1"/>
    <col min="16132" max="16132" width="22.85546875" style="41" customWidth="1"/>
    <col min="16133" max="16133" width="59.7109375" style="41" bestFit="1" customWidth="1"/>
    <col min="16134" max="16134" width="57.85546875" style="41" bestFit="1" customWidth="1"/>
    <col min="16135" max="16135" width="35.28515625" style="41" bestFit="1" customWidth="1"/>
    <col min="16136" max="16136" width="28.140625" style="41" bestFit="1" customWidth="1"/>
    <col min="16137" max="16137" width="33.140625" style="41" bestFit="1" customWidth="1"/>
    <col min="16138" max="16138" width="26" style="41" bestFit="1" customWidth="1"/>
    <col min="16139" max="16139" width="19.140625" style="41" bestFit="1" customWidth="1"/>
    <col min="16140" max="16140" width="10.42578125" style="41" customWidth="1"/>
    <col min="16141" max="16141" width="11.85546875" style="41" customWidth="1"/>
    <col min="16142" max="16142" width="14.7109375" style="41" customWidth="1"/>
    <col min="16143" max="16143" width="9" style="41" bestFit="1" customWidth="1"/>
    <col min="16144" max="16384" width="9.140625" style="41"/>
  </cols>
  <sheetData>
    <row r="2" spans="1:21" x14ac:dyDescent="0.35">
      <c r="A2" s="190" t="s">
        <v>2896</v>
      </c>
      <c r="J2" s="203"/>
    </row>
    <row r="4" spans="1:21" s="4" customFormat="1" ht="59.25" customHeight="1" x14ac:dyDescent="0.2">
      <c r="A4" s="952" t="s">
        <v>0</v>
      </c>
      <c r="B4" s="948" t="s">
        <v>1</v>
      </c>
      <c r="C4" s="948" t="s">
        <v>2</v>
      </c>
      <c r="D4" s="948" t="s">
        <v>3</v>
      </c>
      <c r="E4" s="948" t="s">
        <v>4</v>
      </c>
      <c r="F4" s="949" t="s">
        <v>5</v>
      </c>
      <c r="G4" s="948" t="s">
        <v>6</v>
      </c>
      <c r="H4" s="948" t="s">
        <v>7</v>
      </c>
      <c r="I4" s="948"/>
      <c r="J4" s="949" t="s">
        <v>8</v>
      </c>
      <c r="K4" s="950" t="s">
        <v>1440</v>
      </c>
      <c r="L4" s="950"/>
      <c r="M4" s="951" t="s">
        <v>1439</v>
      </c>
      <c r="N4" s="951"/>
      <c r="O4" s="951" t="s">
        <v>11</v>
      </c>
      <c r="P4" s="951"/>
      <c r="Q4" s="948" t="s">
        <v>1438</v>
      </c>
      <c r="R4" s="948" t="s">
        <v>13</v>
      </c>
    </row>
    <row r="5" spans="1:21" s="4" customFormat="1" ht="35.25" customHeight="1" x14ac:dyDescent="0.2">
      <c r="A5" s="952"/>
      <c r="B5" s="948"/>
      <c r="C5" s="948"/>
      <c r="D5" s="948"/>
      <c r="E5" s="948"/>
      <c r="F5" s="949"/>
      <c r="G5" s="948"/>
      <c r="H5" s="198" t="s">
        <v>14</v>
      </c>
      <c r="I5" s="198" t="s">
        <v>15</v>
      </c>
      <c r="J5" s="949"/>
      <c r="K5" s="198">
        <v>2020</v>
      </c>
      <c r="L5" s="198">
        <v>2021</v>
      </c>
      <c r="M5" s="202">
        <v>2020</v>
      </c>
      <c r="N5" s="202">
        <v>2021</v>
      </c>
      <c r="O5" s="202">
        <v>2020</v>
      </c>
      <c r="P5" s="202">
        <v>2021</v>
      </c>
      <c r="Q5" s="948"/>
      <c r="R5" s="948"/>
    </row>
    <row r="6" spans="1:21" s="4" customFormat="1" ht="23.25" customHeight="1" x14ac:dyDescent="0.2">
      <c r="A6" s="201" t="s">
        <v>16</v>
      </c>
      <c r="B6" s="198" t="s">
        <v>17</v>
      </c>
      <c r="C6" s="198" t="s">
        <v>18</v>
      </c>
      <c r="D6" s="198" t="s">
        <v>19</v>
      </c>
      <c r="E6" s="199" t="s">
        <v>20</v>
      </c>
      <c r="F6" s="199" t="s">
        <v>21</v>
      </c>
      <c r="G6" s="199" t="s">
        <v>22</v>
      </c>
      <c r="H6" s="198" t="s">
        <v>23</v>
      </c>
      <c r="I6" s="198" t="s">
        <v>24</v>
      </c>
      <c r="J6" s="199" t="s">
        <v>25</v>
      </c>
      <c r="K6" s="198" t="s">
        <v>26</v>
      </c>
      <c r="L6" s="198" t="s">
        <v>27</v>
      </c>
      <c r="M6" s="200" t="s">
        <v>28</v>
      </c>
      <c r="N6" s="200" t="s">
        <v>29</v>
      </c>
      <c r="O6" s="200" t="s">
        <v>30</v>
      </c>
      <c r="P6" s="200" t="s">
        <v>31</v>
      </c>
      <c r="Q6" s="199" t="s">
        <v>32</v>
      </c>
      <c r="R6" s="198" t="s">
        <v>33</v>
      </c>
    </row>
    <row r="7" spans="1:21" s="8" customFormat="1" ht="63" customHeight="1" x14ac:dyDescent="0.25">
      <c r="A7" s="849">
        <v>1</v>
      </c>
      <c r="B7" s="849">
        <v>1</v>
      </c>
      <c r="C7" s="849">
        <v>4</v>
      </c>
      <c r="D7" s="850">
        <v>5</v>
      </c>
      <c r="E7" s="850" t="s">
        <v>1437</v>
      </c>
      <c r="F7" s="850" t="s">
        <v>2943</v>
      </c>
      <c r="G7" s="850" t="s">
        <v>48</v>
      </c>
      <c r="H7" s="440" t="s">
        <v>195</v>
      </c>
      <c r="I7" s="440">
        <v>4</v>
      </c>
      <c r="J7" s="928" t="s">
        <v>2944</v>
      </c>
      <c r="K7" s="928"/>
      <c r="L7" s="928" t="s">
        <v>1379</v>
      </c>
      <c r="M7" s="929"/>
      <c r="N7" s="929">
        <v>100000</v>
      </c>
      <c r="O7" s="929"/>
      <c r="P7" s="929">
        <v>100000</v>
      </c>
      <c r="Q7" s="928" t="s">
        <v>1026</v>
      </c>
      <c r="R7" s="891" t="s">
        <v>1366</v>
      </c>
    </row>
    <row r="8" spans="1:21" s="8" customFormat="1" ht="100.5" customHeight="1" x14ac:dyDescent="0.25">
      <c r="A8" s="849"/>
      <c r="B8" s="849"/>
      <c r="C8" s="849"/>
      <c r="D8" s="850"/>
      <c r="E8" s="850"/>
      <c r="F8" s="850"/>
      <c r="G8" s="850"/>
      <c r="H8" s="440" t="s">
        <v>1292</v>
      </c>
      <c r="I8" s="440">
        <v>200</v>
      </c>
      <c r="J8" s="928"/>
      <c r="K8" s="928"/>
      <c r="L8" s="928"/>
      <c r="M8" s="929"/>
      <c r="N8" s="929"/>
      <c r="O8" s="929"/>
      <c r="P8" s="929"/>
      <c r="Q8" s="928"/>
      <c r="R8" s="891"/>
    </row>
    <row r="9" spans="1:21" s="196" customFormat="1" ht="75" customHeight="1" x14ac:dyDescent="0.25">
      <c r="A9" s="849">
        <v>2</v>
      </c>
      <c r="B9" s="849">
        <v>1</v>
      </c>
      <c r="C9" s="849">
        <v>4</v>
      </c>
      <c r="D9" s="850">
        <v>5</v>
      </c>
      <c r="E9" s="850" t="s">
        <v>1436</v>
      </c>
      <c r="F9" s="850" t="s">
        <v>1435</v>
      </c>
      <c r="G9" s="850" t="s">
        <v>197</v>
      </c>
      <c r="H9" s="440" t="s">
        <v>51</v>
      </c>
      <c r="I9" s="440">
        <v>1</v>
      </c>
      <c r="J9" s="928" t="s">
        <v>1434</v>
      </c>
      <c r="K9" s="928" t="s">
        <v>45</v>
      </c>
      <c r="L9" s="928" t="s">
        <v>34</v>
      </c>
      <c r="M9" s="929">
        <v>4068.25</v>
      </c>
      <c r="N9" s="929">
        <v>75000</v>
      </c>
      <c r="O9" s="929">
        <v>4068.25</v>
      </c>
      <c r="P9" s="929">
        <v>75000</v>
      </c>
      <c r="Q9" s="928" t="s">
        <v>1026</v>
      </c>
      <c r="R9" s="891" t="s">
        <v>1366</v>
      </c>
      <c r="S9" s="197"/>
      <c r="T9" s="197"/>
    </row>
    <row r="10" spans="1:21" ht="74.25" customHeight="1" x14ac:dyDescent="0.25">
      <c r="A10" s="849"/>
      <c r="B10" s="849"/>
      <c r="C10" s="849"/>
      <c r="D10" s="850"/>
      <c r="E10" s="850"/>
      <c r="F10" s="850"/>
      <c r="G10" s="850"/>
      <c r="H10" s="440" t="s">
        <v>693</v>
      </c>
      <c r="I10" s="440">
        <v>100</v>
      </c>
      <c r="J10" s="928"/>
      <c r="K10" s="928"/>
      <c r="L10" s="928"/>
      <c r="M10" s="929"/>
      <c r="N10" s="929"/>
      <c r="O10" s="929"/>
      <c r="P10" s="929"/>
      <c r="Q10" s="928"/>
      <c r="R10" s="891"/>
    </row>
    <row r="11" spans="1:21" ht="60" customHeight="1" x14ac:dyDescent="0.25">
      <c r="A11" s="849">
        <v>3</v>
      </c>
      <c r="B11" s="849">
        <v>1</v>
      </c>
      <c r="C11" s="849">
        <v>4</v>
      </c>
      <c r="D11" s="850">
        <v>5</v>
      </c>
      <c r="E11" s="850" t="s">
        <v>1433</v>
      </c>
      <c r="F11" s="850" t="s">
        <v>1432</v>
      </c>
      <c r="G11" s="850" t="s">
        <v>48</v>
      </c>
      <c r="H11" s="440" t="s">
        <v>195</v>
      </c>
      <c r="I11" s="440">
        <v>2</v>
      </c>
      <c r="J11" s="928" t="s">
        <v>1431</v>
      </c>
      <c r="K11" s="928" t="s">
        <v>45</v>
      </c>
      <c r="L11" s="928"/>
      <c r="M11" s="929">
        <v>56700.73</v>
      </c>
      <c r="N11" s="870"/>
      <c r="O11" s="929">
        <v>56700.73</v>
      </c>
      <c r="P11" s="929"/>
      <c r="Q11" s="928" t="s">
        <v>1026</v>
      </c>
      <c r="R11" s="891" t="s">
        <v>1366</v>
      </c>
    </row>
    <row r="12" spans="1:21" ht="60" customHeight="1" x14ac:dyDescent="0.25">
      <c r="A12" s="849"/>
      <c r="B12" s="849"/>
      <c r="C12" s="849"/>
      <c r="D12" s="850"/>
      <c r="E12" s="850"/>
      <c r="F12" s="850"/>
      <c r="G12" s="850"/>
      <c r="H12" s="440" t="s">
        <v>1418</v>
      </c>
      <c r="I12" s="440" t="s">
        <v>1430</v>
      </c>
      <c r="J12" s="928"/>
      <c r="K12" s="928"/>
      <c r="L12" s="928"/>
      <c r="M12" s="929"/>
      <c r="N12" s="929"/>
      <c r="O12" s="929"/>
      <c r="P12" s="929"/>
      <c r="Q12" s="928"/>
      <c r="R12" s="891"/>
    </row>
    <row r="13" spans="1:21" ht="63.75" customHeight="1" x14ac:dyDescent="0.25">
      <c r="A13" s="849">
        <v>4</v>
      </c>
      <c r="B13" s="849">
        <v>1</v>
      </c>
      <c r="C13" s="849">
        <v>4</v>
      </c>
      <c r="D13" s="850">
        <v>2</v>
      </c>
      <c r="E13" s="850" t="s">
        <v>1429</v>
      </c>
      <c r="F13" s="850" t="s">
        <v>1428</v>
      </c>
      <c r="G13" s="850" t="s">
        <v>197</v>
      </c>
      <c r="H13" s="440" t="s">
        <v>51</v>
      </c>
      <c r="I13" s="440">
        <v>1</v>
      </c>
      <c r="J13" s="928" t="s">
        <v>1427</v>
      </c>
      <c r="K13" s="928" t="s">
        <v>38</v>
      </c>
      <c r="L13" s="928" t="s">
        <v>34</v>
      </c>
      <c r="M13" s="929">
        <v>4068.25</v>
      </c>
      <c r="N13" s="929">
        <v>75000</v>
      </c>
      <c r="O13" s="929">
        <v>4068.25</v>
      </c>
      <c r="P13" s="929">
        <v>75000</v>
      </c>
      <c r="Q13" s="928" t="s">
        <v>1026</v>
      </c>
      <c r="R13" s="891" t="s">
        <v>1366</v>
      </c>
    </row>
    <row r="14" spans="1:21" ht="93" customHeight="1" x14ac:dyDescent="0.25">
      <c r="A14" s="849"/>
      <c r="B14" s="849"/>
      <c r="C14" s="849"/>
      <c r="D14" s="850"/>
      <c r="E14" s="850"/>
      <c r="F14" s="850"/>
      <c r="G14" s="850"/>
      <c r="H14" s="440" t="s">
        <v>693</v>
      </c>
      <c r="I14" s="440">
        <v>100</v>
      </c>
      <c r="J14" s="928"/>
      <c r="K14" s="928"/>
      <c r="L14" s="928"/>
      <c r="M14" s="929"/>
      <c r="N14" s="929"/>
      <c r="O14" s="929"/>
      <c r="P14" s="929"/>
      <c r="Q14" s="928"/>
      <c r="R14" s="891"/>
    </row>
    <row r="15" spans="1:21" s="38" customFormat="1" ht="75" customHeight="1" x14ac:dyDescent="0.25">
      <c r="A15" s="849">
        <v>5</v>
      </c>
      <c r="B15" s="849">
        <v>1</v>
      </c>
      <c r="C15" s="849">
        <v>4</v>
      </c>
      <c r="D15" s="850">
        <v>2</v>
      </c>
      <c r="E15" s="850" t="s">
        <v>1426</v>
      </c>
      <c r="F15" s="850" t="s">
        <v>1425</v>
      </c>
      <c r="G15" s="850" t="s">
        <v>1424</v>
      </c>
      <c r="H15" s="440" t="s">
        <v>1318</v>
      </c>
      <c r="I15" s="440">
        <v>4</v>
      </c>
      <c r="J15" s="928" t="s">
        <v>1423</v>
      </c>
      <c r="K15" s="928" t="s">
        <v>34</v>
      </c>
      <c r="L15" s="928" t="s">
        <v>34</v>
      </c>
      <c r="M15" s="929">
        <v>5276.53</v>
      </c>
      <c r="N15" s="929">
        <v>40000</v>
      </c>
      <c r="O15" s="929">
        <v>5276.53</v>
      </c>
      <c r="P15" s="929">
        <v>40000</v>
      </c>
      <c r="Q15" s="928" t="s">
        <v>1026</v>
      </c>
      <c r="R15" s="891" t="s">
        <v>1366</v>
      </c>
      <c r="S15" s="41"/>
      <c r="T15" s="41"/>
      <c r="U15" s="41"/>
    </row>
    <row r="16" spans="1:21" s="38" customFormat="1" ht="71.25" customHeight="1" x14ac:dyDescent="0.25">
      <c r="A16" s="849"/>
      <c r="B16" s="849"/>
      <c r="C16" s="849"/>
      <c r="D16" s="850"/>
      <c r="E16" s="850"/>
      <c r="F16" s="850"/>
      <c r="G16" s="850"/>
      <c r="H16" s="440" t="s">
        <v>1292</v>
      </c>
      <c r="I16" s="440">
        <v>200</v>
      </c>
      <c r="J16" s="928"/>
      <c r="K16" s="928"/>
      <c r="L16" s="928"/>
      <c r="M16" s="929"/>
      <c r="N16" s="929"/>
      <c r="O16" s="929"/>
      <c r="P16" s="929"/>
      <c r="Q16" s="928"/>
      <c r="R16" s="891"/>
      <c r="S16" s="41"/>
      <c r="T16" s="41"/>
      <c r="U16" s="41"/>
    </row>
    <row r="17" spans="1:21" s="38" customFormat="1" ht="42.75" customHeight="1" x14ac:dyDescent="0.25">
      <c r="A17" s="849">
        <v>6</v>
      </c>
      <c r="B17" s="849">
        <v>1</v>
      </c>
      <c r="C17" s="849">
        <v>4</v>
      </c>
      <c r="D17" s="850">
        <v>5</v>
      </c>
      <c r="E17" s="850" t="s">
        <v>1422</v>
      </c>
      <c r="F17" s="850" t="s">
        <v>1421</v>
      </c>
      <c r="G17" s="850" t="s">
        <v>1312</v>
      </c>
      <c r="H17" s="440" t="s">
        <v>1311</v>
      </c>
      <c r="I17" s="440">
        <v>2</v>
      </c>
      <c r="J17" s="928" t="s">
        <v>1420</v>
      </c>
      <c r="K17" s="928"/>
      <c r="L17" s="928" t="s">
        <v>1379</v>
      </c>
      <c r="M17" s="929"/>
      <c r="N17" s="929">
        <v>220000</v>
      </c>
      <c r="O17" s="929"/>
      <c r="P17" s="929">
        <v>220000</v>
      </c>
      <c r="Q17" s="928" t="s">
        <v>1419</v>
      </c>
      <c r="R17" s="850" t="s">
        <v>1366</v>
      </c>
      <c r="S17" s="41"/>
      <c r="T17" s="41"/>
      <c r="U17" s="41"/>
    </row>
    <row r="18" spans="1:21" ht="47.25" customHeight="1" x14ac:dyDescent="0.25">
      <c r="A18" s="849"/>
      <c r="B18" s="849"/>
      <c r="C18" s="849"/>
      <c r="D18" s="850"/>
      <c r="E18" s="850"/>
      <c r="F18" s="850"/>
      <c r="G18" s="850"/>
      <c r="H18" s="440" t="s">
        <v>1418</v>
      </c>
      <c r="I18" s="440">
        <v>15</v>
      </c>
      <c r="J18" s="928"/>
      <c r="K18" s="928"/>
      <c r="L18" s="928"/>
      <c r="M18" s="929"/>
      <c r="N18" s="929"/>
      <c r="O18" s="929"/>
      <c r="P18" s="929"/>
      <c r="Q18" s="928"/>
      <c r="R18" s="849"/>
    </row>
    <row r="19" spans="1:21" ht="114" customHeight="1" x14ac:dyDescent="0.25">
      <c r="A19" s="849"/>
      <c r="B19" s="849"/>
      <c r="C19" s="849"/>
      <c r="D19" s="850"/>
      <c r="E19" s="850"/>
      <c r="F19" s="850"/>
      <c r="G19" s="850" t="s">
        <v>1417</v>
      </c>
      <c r="H19" s="441" t="s">
        <v>1416</v>
      </c>
      <c r="I19" s="441">
        <v>1</v>
      </c>
      <c r="J19" s="928"/>
      <c r="K19" s="928"/>
      <c r="L19" s="928"/>
      <c r="M19" s="929"/>
      <c r="N19" s="929"/>
      <c r="O19" s="929"/>
      <c r="P19" s="929"/>
      <c r="Q19" s="928"/>
      <c r="R19" s="849"/>
    </row>
    <row r="20" spans="1:21" ht="40.5" customHeight="1" x14ac:dyDescent="0.25">
      <c r="A20" s="849"/>
      <c r="B20" s="849"/>
      <c r="C20" s="849"/>
      <c r="D20" s="850"/>
      <c r="E20" s="850"/>
      <c r="F20" s="850"/>
      <c r="G20" s="850"/>
      <c r="H20" s="441" t="s">
        <v>693</v>
      </c>
      <c r="I20" s="441">
        <v>30</v>
      </c>
      <c r="J20" s="928"/>
      <c r="K20" s="928"/>
      <c r="L20" s="928"/>
      <c r="M20" s="929"/>
      <c r="N20" s="929"/>
      <c r="O20" s="929"/>
      <c r="P20" s="929"/>
      <c r="Q20" s="928"/>
      <c r="R20" s="849"/>
    </row>
    <row r="21" spans="1:21" ht="77.25" customHeight="1" x14ac:dyDescent="0.25">
      <c r="A21" s="849"/>
      <c r="B21" s="849"/>
      <c r="C21" s="849"/>
      <c r="D21" s="850"/>
      <c r="E21" s="850"/>
      <c r="F21" s="850"/>
      <c r="G21" s="850" t="s">
        <v>1415</v>
      </c>
      <c r="H21" s="441" t="s">
        <v>51</v>
      </c>
      <c r="I21" s="441">
        <v>1</v>
      </c>
      <c r="J21" s="928"/>
      <c r="K21" s="928"/>
      <c r="L21" s="928"/>
      <c r="M21" s="929"/>
      <c r="N21" s="929"/>
      <c r="O21" s="929"/>
      <c r="P21" s="929"/>
      <c r="Q21" s="928"/>
      <c r="R21" s="849"/>
    </row>
    <row r="22" spans="1:21" ht="51" customHeight="1" x14ac:dyDescent="0.25">
      <c r="A22" s="849"/>
      <c r="B22" s="849"/>
      <c r="C22" s="849"/>
      <c r="D22" s="850"/>
      <c r="E22" s="850"/>
      <c r="F22" s="850"/>
      <c r="G22" s="850"/>
      <c r="H22" s="441" t="s">
        <v>693</v>
      </c>
      <c r="I22" s="441">
        <v>100</v>
      </c>
      <c r="J22" s="928"/>
      <c r="K22" s="928"/>
      <c r="L22" s="928"/>
      <c r="M22" s="929"/>
      <c r="N22" s="929"/>
      <c r="O22" s="929"/>
      <c r="P22" s="929"/>
      <c r="Q22" s="928"/>
      <c r="R22" s="849"/>
    </row>
    <row r="23" spans="1:21" ht="56.25" customHeight="1" x14ac:dyDescent="0.25">
      <c r="A23" s="871">
        <v>7</v>
      </c>
      <c r="B23" s="871">
        <v>1</v>
      </c>
      <c r="C23" s="871">
        <v>4</v>
      </c>
      <c r="D23" s="859">
        <v>2</v>
      </c>
      <c r="E23" s="859" t="s">
        <v>1414</v>
      </c>
      <c r="F23" s="859" t="s">
        <v>1413</v>
      </c>
      <c r="G23" s="945" t="s">
        <v>1307</v>
      </c>
      <c r="H23" s="441" t="s">
        <v>1001</v>
      </c>
      <c r="I23" s="441">
        <v>1</v>
      </c>
      <c r="J23" s="859" t="s">
        <v>1286</v>
      </c>
      <c r="K23" s="859" t="s">
        <v>116</v>
      </c>
      <c r="L23" s="859"/>
      <c r="M23" s="946">
        <v>21000</v>
      </c>
      <c r="N23" s="868"/>
      <c r="O23" s="946">
        <v>21000</v>
      </c>
      <c r="P23" s="868"/>
      <c r="Q23" s="859" t="s">
        <v>1267</v>
      </c>
      <c r="R23" s="892" t="s">
        <v>1266</v>
      </c>
    </row>
    <row r="24" spans="1:21" ht="55.5" customHeight="1" x14ac:dyDescent="0.25">
      <c r="A24" s="857"/>
      <c r="B24" s="857"/>
      <c r="C24" s="857"/>
      <c r="D24" s="860"/>
      <c r="E24" s="860"/>
      <c r="F24" s="860"/>
      <c r="G24" s="945"/>
      <c r="H24" s="441" t="s">
        <v>1285</v>
      </c>
      <c r="I24" s="441">
        <v>365</v>
      </c>
      <c r="J24" s="860"/>
      <c r="K24" s="860"/>
      <c r="L24" s="860"/>
      <c r="M24" s="947"/>
      <c r="N24" s="873"/>
      <c r="O24" s="947"/>
      <c r="P24" s="873"/>
      <c r="Q24" s="860"/>
      <c r="R24" s="893"/>
    </row>
    <row r="25" spans="1:21" ht="103.5" customHeight="1" x14ac:dyDescent="0.25">
      <c r="A25" s="858"/>
      <c r="B25" s="858"/>
      <c r="C25" s="858"/>
      <c r="D25" s="861"/>
      <c r="E25" s="861"/>
      <c r="F25" s="861"/>
      <c r="G25" s="441" t="s">
        <v>1412</v>
      </c>
      <c r="H25" s="441" t="s">
        <v>58</v>
      </c>
      <c r="I25" s="441">
        <v>1</v>
      </c>
      <c r="J25" s="861"/>
      <c r="K25" s="861"/>
      <c r="L25" s="861"/>
      <c r="M25" s="861"/>
      <c r="N25" s="861"/>
      <c r="O25" s="861"/>
      <c r="P25" s="861"/>
      <c r="Q25" s="861"/>
      <c r="R25" s="861"/>
    </row>
    <row r="26" spans="1:21" s="195" customFormat="1" ht="52.5" customHeight="1" x14ac:dyDescent="0.25">
      <c r="A26" s="849">
        <v>8</v>
      </c>
      <c r="B26" s="849">
        <v>1</v>
      </c>
      <c r="C26" s="849">
        <v>4</v>
      </c>
      <c r="D26" s="850">
        <v>2</v>
      </c>
      <c r="E26" s="850" t="s">
        <v>1070</v>
      </c>
      <c r="F26" s="850" t="s">
        <v>1411</v>
      </c>
      <c r="G26" s="850" t="s">
        <v>1410</v>
      </c>
      <c r="H26" s="441" t="s">
        <v>51</v>
      </c>
      <c r="I26" s="441">
        <v>1</v>
      </c>
      <c r="J26" s="850" t="s">
        <v>1409</v>
      </c>
      <c r="K26" s="850" t="s">
        <v>1408</v>
      </c>
      <c r="L26" s="850"/>
      <c r="M26" s="870">
        <v>159189.37</v>
      </c>
      <c r="N26" s="870"/>
      <c r="O26" s="870">
        <v>159189.37</v>
      </c>
      <c r="P26" s="870"/>
      <c r="Q26" s="850" t="s">
        <v>1267</v>
      </c>
      <c r="R26" s="891" t="s">
        <v>1266</v>
      </c>
    </row>
    <row r="27" spans="1:21" ht="43.5" customHeight="1" x14ac:dyDescent="0.25">
      <c r="A27" s="849"/>
      <c r="B27" s="849"/>
      <c r="C27" s="849"/>
      <c r="D27" s="850"/>
      <c r="E27" s="850"/>
      <c r="F27" s="850"/>
      <c r="G27" s="850"/>
      <c r="H27" s="441" t="s">
        <v>56</v>
      </c>
      <c r="I27" s="441">
        <v>74</v>
      </c>
      <c r="J27" s="850"/>
      <c r="K27" s="850"/>
      <c r="L27" s="850"/>
      <c r="M27" s="850"/>
      <c r="N27" s="870"/>
      <c r="O27" s="850"/>
      <c r="P27" s="870"/>
      <c r="Q27" s="850"/>
      <c r="R27" s="891"/>
    </row>
    <row r="28" spans="1:21" ht="43.5" customHeight="1" x14ac:dyDescent="0.25">
      <c r="A28" s="849"/>
      <c r="B28" s="849"/>
      <c r="C28" s="849"/>
      <c r="D28" s="850"/>
      <c r="E28" s="850"/>
      <c r="F28" s="850"/>
      <c r="G28" s="859" t="s">
        <v>1407</v>
      </c>
      <c r="H28" s="441" t="s">
        <v>1406</v>
      </c>
      <c r="I28" s="441">
        <v>13</v>
      </c>
      <c r="J28" s="850"/>
      <c r="K28" s="850"/>
      <c r="L28" s="850"/>
      <c r="M28" s="850"/>
      <c r="N28" s="870"/>
      <c r="O28" s="850"/>
      <c r="P28" s="870"/>
      <c r="Q28" s="850"/>
      <c r="R28" s="891"/>
    </row>
    <row r="29" spans="1:21" ht="45" customHeight="1" x14ac:dyDescent="0.25">
      <c r="A29" s="849"/>
      <c r="B29" s="849"/>
      <c r="C29" s="849"/>
      <c r="D29" s="850"/>
      <c r="E29" s="850"/>
      <c r="F29" s="850"/>
      <c r="G29" s="861"/>
      <c r="H29" s="441" t="s">
        <v>1384</v>
      </c>
      <c r="I29" s="467" t="s">
        <v>1405</v>
      </c>
      <c r="J29" s="850"/>
      <c r="K29" s="850"/>
      <c r="L29" s="850"/>
      <c r="M29" s="850"/>
      <c r="N29" s="870"/>
      <c r="O29" s="850"/>
      <c r="P29" s="870"/>
      <c r="Q29" s="850"/>
      <c r="R29" s="891"/>
    </row>
    <row r="30" spans="1:21" ht="45" customHeight="1" x14ac:dyDescent="0.25">
      <c r="A30" s="849"/>
      <c r="B30" s="849"/>
      <c r="C30" s="849"/>
      <c r="D30" s="850"/>
      <c r="E30" s="850"/>
      <c r="F30" s="850"/>
      <c r="G30" s="859" t="s">
        <v>1404</v>
      </c>
      <c r="H30" s="441" t="s">
        <v>58</v>
      </c>
      <c r="I30" s="467" t="s">
        <v>161</v>
      </c>
      <c r="J30" s="850"/>
      <c r="K30" s="850"/>
      <c r="L30" s="850"/>
      <c r="M30" s="850"/>
      <c r="N30" s="870"/>
      <c r="O30" s="850"/>
      <c r="P30" s="870"/>
      <c r="Q30" s="850"/>
      <c r="R30" s="891"/>
    </row>
    <row r="31" spans="1:21" ht="42.75" customHeight="1" x14ac:dyDescent="0.25">
      <c r="A31" s="849"/>
      <c r="B31" s="849"/>
      <c r="C31" s="849"/>
      <c r="D31" s="850"/>
      <c r="E31" s="850"/>
      <c r="F31" s="850"/>
      <c r="G31" s="861"/>
      <c r="H31" s="441" t="s">
        <v>1403</v>
      </c>
      <c r="I31" s="441">
        <v>83</v>
      </c>
      <c r="J31" s="850"/>
      <c r="K31" s="850"/>
      <c r="L31" s="850"/>
      <c r="M31" s="850"/>
      <c r="N31" s="870"/>
      <c r="O31" s="850"/>
      <c r="P31" s="870"/>
      <c r="Q31" s="850"/>
      <c r="R31" s="891"/>
    </row>
    <row r="32" spans="1:21" ht="64.5" customHeight="1" x14ac:dyDescent="0.25">
      <c r="A32" s="849"/>
      <c r="B32" s="849"/>
      <c r="C32" s="849"/>
      <c r="D32" s="850"/>
      <c r="E32" s="850"/>
      <c r="F32" s="850"/>
      <c r="G32" s="441" t="s">
        <v>1402</v>
      </c>
      <c r="H32" s="441" t="s">
        <v>1401</v>
      </c>
      <c r="I32" s="444">
        <v>1</v>
      </c>
      <c r="J32" s="850"/>
      <c r="K32" s="850"/>
      <c r="L32" s="850"/>
      <c r="M32" s="850"/>
      <c r="N32" s="870"/>
      <c r="O32" s="850"/>
      <c r="P32" s="870"/>
      <c r="Q32" s="850"/>
      <c r="R32" s="891"/>
    </row>
    <row r="33" spans="1:18" ht="75" customHeight="1" x14ac:dyDescent="0.25">
      <c r="A33" s="849">
        <v>9</v>
      </c>
      <c r="B33" s="849">
        <v>1</v>
      </c>
      <c r="C33" s="849">
        <v>4</v>
      </c>
      <c r="D33" s="850">
        <v>2</v>
      </c>
      <c r="E33" s="850" t="s">
        <v>1400</v>
      </c>
      <c r="F33" s="850" t="s">
        <v>1399</v>
      </c>
      <c r="G33" s="850" t="s">
        <v>1398</v>
      </c>
      <c r="H33" s="482" t="s">
        <v>1001</v>
      </c>
      <c r="I33" s="482">
        <v>3</v>
      </c>
      <c r="J33" s="859" t="s">
        <v>1397</v>
      </c>
      <c r="K33" s="849" t="s">
        <v>1396</v>
      </c>
      <c r="L33" s="849"/>
      <c r="M33" s="877">
        <v>2000</v>
      </c>
      <c r="N33" s="944"/>
      <c r="O33" s="877">
        <v>2000</v>
      </c>
      <c r="P33" s="944"/>
      <c r="Q33" s="879" t="s">
        <v>1267</v>
      </c>
      <c r="R33" s="850" t="s">
        <v>1266</v>
      </c>
    </row>
    <row r="34" spans="1:18" ht="67.5" customHeight="1" x14ac:dyDescent="0.25">
      <c r="A34" s="849"/>
      <c r="B34" s="849"/>
      <c r="C34" s="849"/>
      <c r="D34" s="850"/>
      <c r="E34" s="850"/>
      <c r="F34" s="850"/>
      <c r="G34" s="850"/>
      <c r="H34" s="441" t="s">
        <v>1317</v>
      </c>
      <c r="I34" s="441">
        <v>358</v>
      </c>
      <c r="J34" s="861"/>
      <c r="K34" s="849"/>
      <c r="L34" s="849"/>
      <c r="M34" s="877"/>
      <c r="N34" s="944"/>
      <c r="O34" s="877"/>
      <c r="P34" s="944"/>
      <c r="Q34" s="879"/>
      <c r="R34" s="849"/>
    </row>
    <row r="35" spans="1:18" s="38" customFormat="1" ht="50.1" customHeight="1" x14ac:dyDescent="0.25">
      <c r="A35" s="849">
        <v>10</v>
      </c>
      <c r="B35" s="849">
        <v>1</v>
      </c>
      <c r="C35" s="849">
        <v>4</v>
      </c>
      <c r="D35" s="850">
        <v>2</v>
      </c>
      <c r="E35" s="850" t="s">
        <v>1395</v>
      </c>
      <c r="F35" s="850" t="s">
        <v>1394</v>
      </c>
      <c r="G35" s="441" t="s">
        <v>1393</v>
      </c>
      <c r="H35" s="440" t="s">
        <v>1392</v>
      </c>
      <c r="I35" s="440">
        <v>3</v>
      </c>
      <c r="J35" s="928" t="s">
        <v>1391</v>
      </c>
      <c r="K35" s="928" t="s">
        <v>38</v>
      </c>
      <c r="L35" s="928" t="s">
        <v>571</v>
      </c>
      <c r="M35" s="929">
        <v>43483</v>
      </c>
      <c r="N35" s="929">
        <v>35000</v>
      </c>
      <c r="O35" s="929">
        <v>43483</v>
      </c>
      <c r="P35" s="929">
        <v>35000</v>
      </c>
      <c r="Q35" s="928" t="s">
        <v>1390</v>
      </c>
      <c r="R35" s="891" t="s">
        <v>955</v>
      </c>
    </row>
    <row r="36" spans="1:18" s="38" customFormat="1" ht="50.1" customHeight="1" x14ac:dyDescent="0.25">
      <c r="A36" s="849"/>
      <c r="B36" s="849"/>
      <c r="C36" s="849"/>
      <c r="D36" s="850"/>
      <c r="E36" s="850"/>
      <c r="F36" s="850"/>
      <c r="G36" s="441" t="s">
        <v>1389</v>
      </c>
      <c r="H36" s="441" t="s">
        <v>1388</v>
      </c>
      <c r="I36" s="441">
        <v>3</v>
      </c>
      <c r="J36" s="928"/>
      <c r="K36" s="928"/>
      <c r="L36" s="928"/>
      <c r="M36" s="929"/>
      <c r="N36" s="929"/>
      <c r="O36" s="929"/>
      <c r="P36" s="929"/>
      <c r="Q36" s="928"/>
      <c r="R36" s="891"/>
    </row>
    <row r="37" spans="1:18" s="38" customFormat="1" ht="37.5" customHeight="1" x14ac:dyDescent="0.25">
      <c r="A37" s="849"/>
      <c r="B37" s="849"/>
      <c r="C37" s="849"/>
      <c r="D37" s="850"/>
      <c r="E37" s="850"/>
      <c r="F37" s="850"/>
      <c r="G37" s="441" t="s">
        <v>1387</v>
      </c>
      <c r="H37" s="441" t="s">
        <v>1292</v>
      </c>
      <c r="I37" s="441">
        <v>300</v>
      </c>
      <c r="J37" s="928"/>
      <c r="K37" s="928"/>
      <c r="L37" s="928"/>
      <c r="M37" s="929"/>
      <c r="N37" s="929"/>
      <c r="O37" s="929"/>
      <c r="P37" s="929"/>
      <c r="Q37" s="928"/>
      <c r="R37" s="891"/>
    </row>
    <row r="38" spans="1:18" s="38" customFormat="1" ht="50.1" customHeight="1" x14ac:dyDescent="0.25">
      <c r="A38" s="849"/>
      <c r="B38" s="849"/>
      <c r="C38" s="849"/>
      <c r="D38" s="850"/>
      <c r="E38" s="850"/>
      <c r="F38" s="850"/>
      <c r="G38" s="850" t="s">
        <v>1386</v>
      </c>
      <c r="H38" s="440" t="s">
        <v>1385</v>
      </c>
      <c r="I38" s="440">
        <v>3</v>
      </c>
      <c r="J38" s="928"/>
      <c r="K38" s="928"/>
      <c r="L38" s="928"/>
      <c r="M38" s="929"/>
      <c r="N38" s="929"/>
      <c r="O38" s="929"/>
      <c r="P38" s="929"/>
      <c r="Q38" s="928"/>
      <c r="R38" s="891"/>
    </row>
    <row r="39" spans="1:18" s="38" customFormat="1" ht="103.5" customHeight="1" x14ac:dyDescent="0.25">
      <c r="A39" s="849"/>
      <c r="B39" s="849"/>
      <c r="C39" s="849"/>
      <c r="D39" s="850"/>
      <c r="E39" s="850"/>
      <c r="F39" s="850"/>
      <c r="G39" s="850"/>
      <c r="H39" s="441" t="s">
        <v>1384</v>
      </c>
      <c r="I39" s="444">
        <v>150</v>
      </c>
      <c r="J39" s="928"/>
      <c r="K39" s="928"/>
      <c r="L39" s="928"/>
      <c r="M39" s="929"/>
      <c r="N39" s="929"/>
      <c r="O39" s="929"/>
      <c r="P39" s="929"/>
      <c r="Q39" s="928"/>
      <c r="R39" s="891"/>
    </row>
    <row r="40" spans="1:18" s="38" customFormat="1" ht="75.75" customHeight="1" x14ac:dyDescent="0.25">
      <c r="A40" s="849">
        <v>11</v>
      </c>
      <c r="B40" s="849">
        <v>1</v>
      </c>
      <c r="C40" s="849">
        <v>4</v>
      </c>
      <c r="D40" s="850">
        <v>2</v>
      </c>
      <c r="E40" s="850" t="s">
        <v>1383</v>
      </c>
      <c r="F40" s="850" t="s">
        <v>1382</v>
      </c>
      <c r="G40" s="850" t="s">
        <v>944</v>
      </c>
      <c r="H40" s="440" t="s">
        <v>1381</v>
      </c>
      <c r="I40" s="440">
        <v>2</v>
      </c>
      <c r="J40" s="928" t="s">
        <v>1380</v>
      </c>
      <c r="K40" s="928"/>
      <c r="L40" s="928" t="s">
        <v>1379</v>
      </c>
      <c r="M40" s="929"/>
      <c r="N40" s="929">
        <v>30000</v>
      </c>
      <c r="O40" s="929"/>
      <c r="P40" s="929">
        <v>30000</v>
      </c>
      <c r="Q40" s="928" t="s">
        <v>1273</v>
      </c>
      <c r="R40" s="891" t="s">
        <v>1280</v>
      </c>
    </row>
    <row r="41" spans="1:18" s="38" customFormat="1" ht="59.25" customHeight="1" x14ac:dyDescent="0.25">
      <c r="A41" s="849"/>
      <c r="B41" s="849"/>
      <c r="C41" s="849"/>
      <c r="D41" s="850"/>
      <c r="E41" s="850"/>
      <c r="F41" s="850"/>
      <c r="G41" s="850"/>
      <c r="H41" s="440" t="s">
        <v>1292</v>
      </c>
      <c r="I41" s="440">
        <v>50</v>
      </c>
      <c r="J41" s="928"/>
      <c r="K41" s="928"/>
      <c r="L41" s="928"/>
      <c r="M41" s="929"/>
      <c r="N41" s="929"/>
      <c r="O41" s="929"/>
      <c r="P41" s="929"/>
      <c r="Q41" s="928"/>
      <c r="R41" s="891"/>
    </row>
    <row r="42" spans="1:18" ht="46.5" customHeight="1" x14ac:dyDescent="0.25">
      <c r="A42" s="912">
        <v>12</v>
      </c>
      <c r="B42" s="912">
        <v>1</v>
      </c>
      <c r="C42" s="912">
        <v>4</v>
      </c>
      <c r="D42" s="905">
        <v>2</v>
      </c>
      <c r="E42" s="905" t="s">
        <v>1378</v>
      </c>
      <c r="F42" s="905" t="s">
        <v>1377</v>
      </c>
      <c r="G42" s="905" t="s">
        <v>1376</v>
      </c>
      <c r="H42" s="483" t="s">
        <v>51</v>
      </c>
      <c r="I42" s="483">
        <v>1</v>
      </c>
      <c r="J42" s="905" t="s">
        <v>1282</v>
      </c>
      <c r="K42" s="905" t="s">
        <v>1281</v>
      </c>
      <c r="L42" s="905"/>
      <c r="M42" s="908">
        <v>61445.71</v>
      </c>
      <c r="N42" s="908"/>
      <c r="O42" s="908">
        <v>61445.71</v>
      </c>
      <c r="P42" s="908"/>
      <c r="Q42" s="905" t="s">
        <v>1273</v>
      </c>
      <c r="R42" s="905" t="s">
        <v>1280</v>
      </c>
    </row>
    <row r="43" spans="1:18" ht="46.5" customHeight="1" x14ac:dyDescent="0.25">
      <c r="A43" s="913"/>
      <c r="B43" s="913"/>
      <c r="C43" s="913"/>
      <c r="D43" s="906"/>
      <c r="E43" s="906"/>
      <c r="F43" s="906"/>
      <c r="G43" s="906"/>
      <c r="H43" s="483" t="s">
        <v>693</v>
      </c>
      <c r="I43" s="483">
        <v>352</v>
      </c>
      <c r="J43" s="906"/>
      <c r="K43" s="906"/>
      <c r="L43" s="906"/>
      <c r="M43" s="909"/>
      <c r="N43" s="909"/>
      <c r="O43" s="909"/>
      <c r="P43" s="909"/>
      <c r="Q43" s="906"/>
      <c r="R43" s="906"/>
    </row>
    <row r="44" spans="1:18" s="38" customFormat="1" ht="54" customHeight="1" x14ac:dyDescent="0.25">
      <c r="A44" s="913"/>
      <c r="B44" s="913"/>
      <c r="C44" s="913"/>
      <c r="D44" s="906"/>
      <c r="E44" s="906"/>
      <c r="F44" s="906"/>
      <c r="G44" s="907"/>
      <c r="H44" s="483" t="s">
        <v>1279</v>
      </c>
      <c r="I44" s="483">
        <v>300</v>
      </c>
      <c r="J44" s="906"/>
      <c r="K44" s="906"/>
      <c r="L44" s="906"/>
      <c r="M44" s="909"/>
      <c r="N44" s="909"/>
      <c r="O44" s="909"/>
      <c r="P44" s="909"/>
      <c r="Q44" s="906"/>
      <c r="R44" s="906"/>
    </row>
    <row r="45" spans="1:18" s="38" customFormat="1" ht="49.5" customHeight="1" x14ac:dyDescent="0.25">
      <c r="A45" s="914"/>
      <c r="B45" s="914"/>
      <c r="C45" s="914"/>
      <c r="D45" s="907"/>
      <c r="E45" s="907"/>
      <c r="F45" s="907"/>
      <c r="G45" s="483" t="s">
        <v>1278</v>
      </c>
      <c r="H45" s="483" t="s">
        <v>58</v>
      </c>
      <c r="I45" s="483">
        <v>1</v>
      </c>
      <c r="J45" s="907"/>
      <c r="K45" s="907"/>
      <c r="L45" s="907"/>
      <c r="M45" s="910"/>
      <c r="N45" s="910"/>
      <c r="O45" s="910"/>
      <c r="P45" s="910"/>
      <c r="Q45" s="907"/>
      <c r="R45" s="907"/>
    </row>
    <row r="46" spans="1:18" s="38" customFormat="1" ht="65.25" customHeight="1" x14ac:dyDescent="0.25">
      <c r="A46" s="849">
        <v>13</v>
      </c>
      <c r="B46" s="928">
        <v>1</v>
      </c>
      <c r="C46" s="928">
        <v>4</v>
      </c>
      <c r="D46" s="928">
        <v>2</v>
      </c>
      <c r="E46" s="928" t="s">
        <v>1375</v>
      </c>
      <c r="F46" s="942" t="s">
        <v>1374</v>
      </c>
      <c r="G46" s="928" t="s">
        <v>1373</v>
      </c>
      <c r="H46" s="440" t="s">
        <v>229</v>
      </c>
      <c r="I46" s="440">
        <v>5</v>
      </c>
      <c r="J46" s="879" t="s">
        <v>1372</v>
      </c>
      <c r="K46" s="943" t="s">
        <v>45</v>
      </c>
      <c r="L46" s="928" t="s">
        <v>34</v>
      </c>
      <c r="M46" s="877">
        <v>44640</v>
      </c>
      <c r="N46" s="929">
        <v>25000</v>
      </c>
      <c r="O46" s="877">
        <v>44640</v>
      </c>
      <c r="P46" s="929">
        <v>25000</v>
      </c>
      <c r="Q46" s="850" t="s">
        <v>1026</v>
      </c>
      <c r="R46" s="850" t="s">
        <v>1371</v>
      </c>
    </row>
    <row r="47" spans="1:18" s="38" customFormat="1" ht="111" customHeight="1" x14ac:dyDescent="0.25">
      <c r="A47" s="849"/>
      <c r="B47" s="928"/>
      <c r="C47" s="928"/>
      <c r="D47" s="928"/>
      <c r="E47" s="928"/>
      <c r="F47" s="942"/>
      <c r="G47" s="928"/>
      <c r="H47" s="440" t="s">
        <v>1370</v>
      </c>
      <c r="I47" s="440">
        <v>500</v>
      </c>
      <c r="J47" s="879"/>
      <c r="K47" s="943"/>
      <c r="L47" s="928"/>
      <c r="M47" s="877"/>
      <c r="N47" s="929"/>
      <c r="O47" s="877"/>
      <c r="P47" s="929"/>
      <c r="Q47" s="850"/>
      <c r="R47" s="850"/>
    </row>
    <row r="48" spans="1:18" ht="100.5" customHeight="1" x14ac:dyDescent="0.25">
      <c r="A48" s="850">
        <v>14</v>
      </c>
      <c r="B48" s="850">
        <v>1</v>
      </c>
      <c r="C48" s="850">
        <v>4</v>
      </c>
      <c r="D48" s="850">
        <v>2</v>
      </c>
      <c r="E48" s="850" t="s">
        <v>1369</v>
      </c>
      <c r="F48" s="940" t="s">
        <v>1368</v>
      </c>
      <c r="G48" s="850" t="s">
        <v>196</v>
      </c>
      <c r="H48" s="467" t="s">
        <v>58</v>
      </c>
      <c r="I48" s="441">
        <v>1</v>
      </c>
      <c r="J48" s="850" t="s">
        <v>1367</v>
      </c>
      <c r="K48" s="850" t="s">
        <v>45</v>
      </c>
      <c r="L48" s="850" t="s">
        <v>34</v>
      </c>
      <c r="M48" s="941"/>
      <c r="N48" s="941">
        <v>60000</v>
      </c>
      <c r="O48" s="941"/>
      <c r="P48" s="870">
        <v>60000</v>
      </c>
      <c r="Q48" s="870" t="s">
        <v>1026</v>
      </c>
      <c r="R48" s="870" t="s">
        <v>1366</v>
      </c>
    </row>
    <row r="49" spans="1:18" ht="112.5" customHeight="1" x14ac:dyDescent="0.25">
      <c r="A49" s="850"/>
      <c r="B49" s="850"/>
      <c r="C49" s="850"/>
      <c r="D49" s="850"/>
      <c r="E49" s="850"/>
      <c r="F49" s="940"/>
      <c r="G49" s="850"/>
      <c r="H49" s="467" t="s">
        <v>1365</v>
      </c>
      <c r="I49" s="441">
        <v>9</v>
      </c>
      <c r="J49" s="850"/>
      <c r="K49" s="850"/>
      <c r="L49" s="850"/>
      <c r="M49" s="941"/>
      <c r="N49" s="941"/>
      <c r="O49" s="941"/>
      <c r="P49" s="870"/>
      <c r="Q49" s="870"/>
      <c r="R49" s="870"/>
    </row>
    <row r="50" spans="1:18" ht="78" customHeight="1" x14ac:dyDescent="0.25">
      <c r="A50" s="849">
        <v>15</v>
      </c>
      <c r="B50" s="849">
        <v>1</v>
      </c>
      <c r="C50" s="849">
        <v>4</v>
      </c>
      <c r="D50" s="850">
        <v>2</v>
      </c>
      <c r="E50" s="850" t="s">
        <v>1364</v>
      </c>
      <c r="F50" s="850" t="s">
        <v>1363</v>
      </c>
      <c r="G50" s="850" t="s">
        <v>1362</v>
      </c>
      <c r="H50" s="440" t="s">
        <v>1361</v>
      </c>
      <c r="I50" s="440">
        <v>2000</v>
      </c>
      <c r="J50" s="928" t="s">
        <v>1360</v>
      </c>
      <c r="K50" s="928" t="s">
        <v>1359</v>
      </c>
      <c r="L50" s="928" t="s">
        <v>1358</v>
      </c>
      <c r="M50" s="929">
        <v>7969.99</v>
      </c>
      <c r="N50" s="929"/>
      <c r="O50" s="929">
        <v>7969.99</v>
      </c>
      <c r="P50" s="929"/>
      <c r="Q50" s="928" t="s">
        <v>1026</v>
      </c>
      <c r="R50" s="891" t="s">
        <v>1357</v>
      </c>
    </row>
    <row r="51" spans="1:18" ht="81" customHeight="1" x14ac:dyDescent="0.25">
      <c r="A51" s="849"/>
      <c r="B51" s="849"/>
      <c r="C51" s="849"/>
      <c r="D51" s="850"/>
      <c r="E51" s="850"/>
      <c r="F51" s="850"/>
      <c r="G51" s="850"/>
      <c r="H51" s="440" t="s">
        <v>1356</v>
      </c>
      <c r="I51" s="440">
        <v>1000</v>
      </c>
      <c r="J51" s="928"/>
      <c r="K51" s="928"/>
      <c r="L51" s="928"/>
      <c r="M51" s="929"/>
      <c r="N51" s="929"/>
      <c r="O51" s="929"/>
      <c r="P51" s="929"/>
      <c r="Q51" s="928"/>
      <c r="R51" s="891"/>
    </row>
    <row r="52" spans="1:18" ht="76.5" customHeight="1" x14ac:dyDescent="0.25">
      <c r="A52" s="849"/>
      <c r="B52" s="849"/>
      <c r="C52" s="849"/>
      <c r="D52" s="850"/>
      <c r="E52" s="850"/>
      <c r="F52" s="850"/>
      <c r="G52" s="850"/>
      <c r="H52" s="440" t="s">
        <v>1355</v>
      </c>
      <c r="I52" s="440">
        <v>1000</v>
      </c>
      <c r="J52" s="928"/>
      <c r="K52" s="928"/>
      <c r="L52" s="928"/>
      <c r="M52" s="929"/>
      <c r="N52" s="929"/>
      <c r="O52" s="929"/>
      <c r="P52" s="929"/>
      <c r="Q52" s="928"/>
      <c r="R52" s="891"/>
    </row>
    <row r="53" spans="1:18" s="38" customFormat="1" ht="68.25" customHeight="1" x14ac:dyDescent="0.25">
      <c r="A53" s="444">
        <v>16</v>
      </c>
      <c r="B53" s="485">
        <v>1</v>
      </c>
      <c r="C53" s="485">
        <v>4</v>
      </c>
      <c r="D53" s="440">
        <v>2</v>
      </c>
      <c r="E53" s="440" t="s">
        <v>1354</v>
      </c>
      <c r="F53" s="486" t="s">
        <v>1353</v>
      </c>
      <c r="G53" s="440" t="s">
        <v>1352</v>
      </c>
      <c r="H53" s="440" t="s">
        <v>1352</v>
      </c>
      <c r="I53" s="440">
        <v>1</v>
      </c>
      <c r="J53" s="440" t="s">
        <v>1351</v>
      </c>
      <c r="K53" s="440" t="s">
        <v>45</v>
      </c>
      <c r="L53" s="440"/>
      <c r="M53" s="442">
        <v>51820</v>
      </c>
      <c r="N53" s="442"/>
      <c r="O53" s="442">
        <v>51820</v>
      </c>
      <c r="P53" s="442"/>
      <c r="Q53" s="440" t="s">
        <v>1273</v>
      </c>
      <c r="R53" s="487" t="s">
        <v>1272</v>
      </c>
    </row>
    <row r="54" spans="1:18" ht="27" customHeight="1" x14ac:dyDescent="0.25">
      <c r="A54" s="938" t="s">
        <v>1350</v>
      </c>
      <c r="B54" s="849">
        <v>1</v>
      </c>
      <c r="C54" s="849">
        <v>4</v>
      </c>
      <c r="D54" s="850">
        <v>2</v>
      </c>
      <c r="E54" s="850" t="s">
        <v>1349</v>
      </c>
      <c r="F54" s="850" t="s">
        <v>1348</v>
      </c>
      <c r="G54" s="859" t="s">
        <v>1347</v>
      </c>
      <c r="H54" s="444" t="s">
        <v>1318</v>
      </c>
      <c r="I54" s="441">
        <v>3</v>
      </c>
      <c r="J54" s="928" t="s">
        <v>1346</v>
      </c>
      <c r="K54" s="928" t="s">
        <v>45</v>
      </c>
      <c r="L54" s="928" t="s">
        <v>34</v>
      </c>
      <c r="M54" s="929">
        <v>72094.58</v>
      </c>
      <c r="N54" s="939">
        <v>100000</v>
      </c>
      <c r="O54" s="929">
        <v>72094.58</v>
      </c>
      <c r="P54" s="877">
        <v>100000</v>
      </c>
      <c r="Q54" s="850" t="s">
        <v>918</v>
      </c>
      <c r="R54" s="928" t="s">
        <v>1260</v>
      </c>
    </row>
    <row r="55" spans="1:18" ht="27" customHeight="1" x14ac:dyDescent="0.25">
      <c r="A55" s="938"/>
      <c r="B55" s="849"/>
      <c r="C55" s="849"/>
      <c r="D55" s="850"/>
      <c r="E55" s="850"/>
      <c r="F55" s="850"/>
      <c r="G55" s="861"/>
      <c r="H55" s="441" t="s">
        <v>1292</v>
      </c>
      <c r="I55" s="441">
        <v>32</v>
      </c>
      <c r="J55" s="928"/>
      <c r="K55" s="928"/>
      <c r="L55" s="928"/>
      <c r="M55" s="929"/>
      <c r="N55" s="939"/>
      <c r="O55" s="929"/>
      <c r="P55" s="877"/>
      <c r="Q55" s="850"/>
      <c r="R55" s="928"/>
    </row>
    <row r="56" spans="1:18" ht="40.5" customHeight="1" x14ac:dyDescent="0.25">
      <c r="A56" s="938"/>
      <c r="B56" s="849"/>
      <c r="C56" s="849"/>
      <c r="D56" s="850"/>
      <c r="E56" s="850"/>
      <c r="F56" s="850"/>
      <c r="G56" s="859" t="s">
        <v>1345</v>
      </c>
      <c r="H56" s="441" t="s">
        <v>1344</v>
      </c>
      <c r="I56" s="441">
        <v>1</v>
      </c>
      <c r="J56" s="928"/>
      <c r="K56" s="928"/>
      <c r="L56" s="928"/>
      <c r="M56" s="929"/>
      <c r="N56" s="939"/>
      <c r="O56" s="929"/>
      <c r="P56" s="877"/>
      <c r="Q56" s="850"/>
      <c r="R56" s="928"/>
    </row>
    <row r="57" spans="1:18" ht="50.25" customHeight="1" x14ac:dyDescent="0.25">
      <c r="A57" s="938"/>
      <c r="B57" s="849"/>
      <c r="C57" s="849"/>
      <c r="D57" s="850"/>
      <c r="E57" s="850"/>
      <c r="F57" s="850"/>
      <c r="G57" s="861"/>
      <c r="H57" s="444" t="s">
        <v>922</v>
      </c>
      <c r="I57" s="441">
        <v>200</v>
      </c>
      <c r="J57" s="928"/>
      <c r="K57" s="928"/>
      <c r="L57" s="928"/>
      <c r="M57" s="929"/>
      <c r="N57" s="939"/>
      <c r="O57" s="929"/>
      <c r="P57" s="877"/>
      <c r="Q57" s="850"/>
      <c r="R57" s="928"/>
    </row>
    <row r="58" spans="1:18" ht="39.75" customHeight="1" x14ac:dyDescent="0.25">
      <c r="A58" s="938"/>
      <c r="B58" s="849"/>
      <c r="C58" s="849"/>
      <c r="D58" s="850"/>
      <c r="E58" s="850"/>
      <c r="F58" s="850"/>
      <c r="G58" s="859" t="s">
        <v>1343</v>
      </c>
      <c r="H58" s="444" t="s">
        <v>195</v>
      </c>
      <c r="I58" s="441">
        <v>3</v>
      </c>
      <c r="J58" s="928"/>
      <c r="K58" s="928"/>
      <c r="L58" s="928"/>
      <c r="M58" s="929"/>
      <c r="N58" s="939"/>
      <c r="O58" s="929"/>
      <c r="P58" s="877"/>
      <c r="Q58" s="850"/>
      <c r="R58" s="928"/>
    </row>
    <row r="59" spans="1:18" ht="47.25" customHeight="1" x14ac:dyDescent="0.25">
      <c r="A59" s="938"/>
      <c r="B59" s="849"/>
      <c r="C59" s="849"/>
      <c r="D59" s="850"/>
      <c r="E59" s="850"/>
      <c r="F59" s="850"/>
      <c r="G59" s="861"/>
      <c r="H59" s="444" t="s">
        <v>693</v>
      </c>
      <c r="I59" s="441">
        <v>124</v>
      </c>
      <c r="J59" s="928"/>
      <c r="K59" s="928"/>
      <c r="L59" s="928"/>
      <c r="M59" s="929"/>
      <c r="N59" s="939"/>
      <c r="O59" s="929"/>
      <c r="P59" s="877"/>
      <c r="Q59" s="850"/>
      <c r="R59" s="928"/>
    </row>
    <row r="60" spans="1:18" ht="42" customHeight="1" x14ac:dyDescent="0.25">
      <c r="A60" s="938"/>
      <c r="B60" s="849"/>
      <c r="C60" s="849"/>
      <c r="D60" s="850"/>
      <c r="E60" s="850"/>
      <c r="F60" s="850"/>
      <c r="G60" s="859" t="s">
        <v>1005</v>
      </c>
      <c r="H60" s="488" t="s">
        <v>44</v>
      </c>
      <c r="I60" s="489">
        <v>2</v>
      </c>
      <c r="J60" s="928"/>
      <c r="K60" s="928"/>
      <c r="L60" s="928"/>
      <c r="M60" s="929"/>
      <c r="N60" s="939"/>
      <c r="O60" s="929"/>
      <c r="P60" s="877"/>
      <c r="Q60" s="850"/>
      <c r="R60" s="928"/>
    </row>
    <row r="61" spans="1:18" ht="53.25" customHeight="1" x14ac:dyDescent="0.25">
      <c r="A61" s="938"/>
      <c r="B61" s="849"/>
      <c r="C61" s="849"/>
      <c r="D61" s="850"/>
      <c r="E61" s="850"/>
      <c r="F61" s="850"/>
      <c r="G61" s="861"/>
      <c r="H61" s="444" t="s">
        <v>693</v>
      </c>
      <c r="I61" s="441">
        <v>50</v>
      </c>
      <c r="J61" s="928"/>
      <c r="K61" s="928"/>
      <c r="L61" s="928"/>
      <c r="M61" s="929"/>
      <c r="N61" s="939"/>
      <c r="O61" s="929"/>
      <c r="P61" s="877"/>
      <c r="Q61" s="850"/>
      <c r="R61" s="928"/>
    </row>
    <row r="62" spans="1:18" ht="40.5" customHeight="1" x14ac:dyDescent="0.25">
      <c r="A62" s="938"/>
      <c r="B62" s="849"/>
      <c r="C62" s="849"/>
      <c r="D62" s="850"/>
      <c r="E62" s="850"/>
      <c r="F62" s="850"/>
      <c r="G62" s="865" t="s">
        <v>1342</v>
      </c>
      <c r="H62" s="444" t="s">
        <v>1318</v>
      </c>
      <c r="I62" s="441">
        <v>6</v>
      </c>
      <c r="J62" s="928"/>
      <c r="K62" s="928"/>
      <c r="L62" s="928"/>
      <c r="M62" s="929"/>
      <c r="N62" s="939"/>
      <c r="O62" s="929"/>
      <c r="P62" s="877"/>
      <c r="Q62" s="850"/>
      <c r="R62" s="928"/>
    </row>
    <row r="63" spans="1:18" ht="35.25" customHeight="1" x14ac:dyDescent="0.25">
      <c r="A63" s="938"/>
      <c r="B63" s="849"/>
      <c r="C63" s="849"/>
      <c r="D63" s="850"/>
      <c r="E63" s="850"/>
      <c r="F63" s="850"/>
      <c r="G63" s="867"/>
      <c r="H63" s="441" t="s">
        <v>1341</v>
      </c>
      <c r="I63" s="441">
        <v>188</v>
      </c>
      <c r="J63" s="928"/>
      <c r="K63" s="928"/>
      <c r="L63" s="928"/>
      <c r="M63" s="929"/>
      <c r="N63" s="939"/>
      <c r="O63" s="929"/>
      <c r="P63" s="877"/>
      <c r="Q63" s="850"/>
      <c r="R63" s="928"/>
    </row>
    <row r="64" spans="1:18" ht="51" customHeight="1" x14ac:dyDescent="0.25">
      <c r="A64" s="938"/>
      <c r="B64" s="849"/>
      <c r="C64" s="849"/>
      <c r="D64" s="850"/>
      <c r="E64" s="850"/>
      <c r="F64" s="850"/>
      <c r="G64" s="850" t="s">
        <v>920</v>
      </c>
      <c r="H64" s="441" t="s">
        <v>921</v>
      </c>
      <c r="I64" s="441">
        <v>1</v>
      </c>
      <c r="J64" s="928"/>
      <c r="K64" s="928"/>
      <c r="L64" s="928"/>
      <c r="M64" s="929"/>
      <c r="N64" s="939"/>
      <c r="O64" s="929"/>
      <c r="P64" s="877"/>
      <c r="Q64" s="850"/>
      <c r="R64" s="928"/>
    </row>
    <row r="65" spans="1:18" ht="50.25" customHeight="1" x14ac:dyDescent="0.25">
      <c r="A65" s="938"/>
      <c r="B65" s="849"/>
      <c r="C65" s="849"/>
      <c r="D65" s="850"/>
      <c r="E65" s="850"/>
      <c r="F65" s="850"/>
      <c r="G65" s="850"/>
      <c r="H65" s="444" t="s">
        <v>922</v>
      </c>
      <c r="I65" s="441">
        <v>4250</v>
      </c>
      <c r="J65" s="928"/>
      <c r="K65" s="928"/>
      <c r="L65" s="928"/>
      <c r="M65" s="929"/>
      <c r="N65" s="939"/>
      <c r="O65" s="929"/>
      <c r="P65" s="877"/>
      <c r="Q65" s="850"/>
      <c r="R65" s="928"/>
    </row>
    <row r="66" spans="1:18" ht="54.75" customHeight="1" x14ac:dyDescent="0.25">
      <c r="A66" s="859">
        <v>18</v>
      </c>
      <c r="B66" s="859">
        <v>1</v>
      </c>
      <c r="C66" s="859">
        <v>4</v>
      </c>
      <c r="D66" s="859">
        <v>2</v>
      </c>
      <c r="E66" s="850" t="s">
        <v>1340</v>
      </c>
      <c r="F66" s="850" t="s">
        <v>1339</v>
      </c>
      <c r="G66" s="441" t="s">
        <v>1128</v>
      </c>
      <c r="H66" s="441" t="s">
        <v>1338</v>
      </c>
      <c r="I66" s="441">
        <v>5</v>
      </c>
      <c r="J66" s="928" t="s">
        <v>1337</v>
      </c>
      <c r="K66" s="928" t="s">
        <v>38</v>
      </c>
      <c r="L66" s="928" t="s">
        <v>571</v>
      </c>
      <c r="M66" s="929">
        <v>59901</v>
      </c>
      <c r="N66" s="929">
        <v>80000</v>
      </c>
      <c r="O66" s="929">
        <v>59901</v>
      </c>
      <c r="P66" s="929">
        <v>80000</v>
      </c>
      <c r="Q66" s="928" t="s">
        <v>918</v>
      </c>
      <c r="R66" s="891" t="s">
        <v>1260</v>
      </c>
    </row>
    <row r="67" spans="1:18" ht="57" customHeight="1" x14ac:dyDescent="0.25">
      <c r="A67" s="860"/>
      <c r="B67" s="860"/>
      <c r="C67" s="860"/>
      <c r="D67" s="860"/>
      <c r="E67" s="850"/>
      <c r="F67" s="850"/>
      <c r="G67" s="850" t="s">
        <v>1336</v>
      </c>
      <c r="H67" s="441" t="s">
        <v>51</v>
      </c>
      <c r="I67" s="441">
        <v>1</v>
      </c>
      <c r="J67" s="928"/>
      <c r="K67" s="928"/>
      <c r="L67" s="928"/>
      <c r="M67" s="929"/>
      <c r="N67" s="929"/>
      <c r="O67" s="929"/>
      <c r="P67" s="929"/>
      <c r="Q67" s="928"/>
      <c r="R67" s="891"/>
    </row>
    <row r="68" spans="1:18" ht="56.25" customHeight="1" x14ac:dyDescent="0.25">
      <c r="A68" s="860"/>
      <c r="B68" s="860"/>
      <c r="C68" s="860"/>
      <c r="D68" s="860"/>
      <c r="E68" s="850"/>
      <c r="F68" s="850"/>
      <c r="G68" s="850"/>
      <c r="H68" s="441" t="s">
        <v>52</v>
      </c>
      <c r="I68" s="441">
        <v>70</v>
      </c>
      <c r="J68" s="928"/>
      <c r="K68" s="928"/>
      <c r="L68" s="928"/>
      <c r="M68" s="929"/>
      <c r="N68" s="929"/>
      <c r="O68" s="929"/>
      <c r="P68" s="929"/>
      <c r="Q68" s="928"/>
      <c r="R68" s="891"/>
    </row>
    <row r="69" spans="1:18" ht="57.75" customHeight="1" x14ac:dyDescent="0.25">
      <c r="A69" s="861"/>
      <c r="B69" s="861"/>
      <c r="C69" s="861"/>
      <c r="D69" s="861"/>
      <c r="E69" s="850"/>
      <c r="F69" s="850"/>
      <c r="G69" s="441" t="s">
        <v>1335</v>
      </c>
      <c r="H69" s="441" t="s">
        <v>1334</v>
      </c>
      <c r="I69" s="441">
        <v>1</v>
      </c>
      <c r="J69" s="928"/>
      <c r="K69" s="928"/>
      <c r="L69" s="928"/>
      <c r="M69" s="929"/>
      <c r="N69" s="929"/>
      <c r="O69" s="929"/>
      <c r="P69" s="929"/>
      <c r="Q69" s="928"/>
      <c r="R69" s="891"/>
    </row>
    <row r="70" spans="1:18" ht="36" customHeight="1" x14ac:dyDescent="0.25">
      <c r="A70" s="859">
        <v>19</v>
      </c>
      <c r="B70" s="859">
        <v>1</v>
      </c>
      <c r="C70" s="859">
        <v>4</v>
      </c>
      <c r="D70" s="859">
        <v>2</v>
      </c>
      <c r="E70" s="859" t="s">
        <v>1332</v>
      </c>
      <c r="F70" s="859" t="s">
        <v>1331</v>
      </c>
      <c r="G70" s="859" t="s">
        <v>1330</v>
      </c>
      <c r="H70" s="441" t="s">
        <v>693</v>
      </c>
      <c r="I70" s="441">
        <v>100</v>
      </c>
      <c r="J70" s="930" t="s">
        <v>1329</v>
      </c>
      <c r="K70" s="930" t="s">
        <v>38</v>
      </c>
      <c r="L70" s="930" t="s">
        <v>34</v>
      </c>
      <c r="M70" s="926">
        <v>69227.199999999997</v>
      </c>
      <c r="N70" s="926">
        <v>210000</v>
      </c>
      <c r="O70" s="926">
        <v>69227.199999999997</v>
      </c>
      <c r="P70" s="926">
        <v>210000</v>
      </c>
      <c r="Q70" s="930" t="s">
        <v>918</v>
      </c>
      <c r="R70" s="892" t="s">
        <v>1328</v>
      </c>
    </row>
    <row r="71" spans="1:18" ht="39.75" customHeight="1" x14ac:dyDescent="0.25">
      <c r="A71" s="860"/>
      <c r="B71" s="860"/>
      <c r="C71" s="860"/>
      <c r="D71" s="860"/>
      <c r="E71" s="860"/>
      <c r="F71" s="860"/>
      <c r="G71" s="861"/>
      <c r="H71" s="441" t="s">
        <v>1318</v>
      </c>
      <c r="I71" s="441">
        <v>3</v>
      </c>
      <c r="J71" s="936"/>
      <c r="K71" s="936"/>
      <c r="L71" s="936"/>
      <c r="M71" s="937"/>
      <c r="N71" s="937"/>
      <c r="O71" s="937"/>
      <c r="P71" s="937"/>
      <c r="Q71" s="936"/>
      <c r="R71" s="893"/>
    </row>
    <row r="72" spans="1:18" ht="36.75" customHeight="1" x14ac:dyDescent="0.25">
      <c r="A72" s="860"/>
      <c r="B72" s="860"/>
      <c r="C72" s="860"/>
      <c r="D72" s="860"/>
      <c r="E72" s="860"/>
      <c r="F72" s="860"/>
      <c r="G72" s="441" t="s">
        <v>1327</v>
      </c>
      <c r="H72" s="441" t="s">
        <v>922</v>
      </c>
      <c r="I72" s="441" t="s">
        <v>1326</v>
      </c>
      <c r="J72" s="936"/>
      <c r="K72" s="936"/>
      <c r="L72" s="936"/>
      <c r="M72" s="937"/>
      <c r="N72" s="937"/>
      <c r="O72" s="937"/>
      <c r="P72" s="937"/>
      <c r="Q72" s="936"/>
      <c r="R72" s="893"/>
    </row>
    <row r="73" spans="1:18" ht="36" customHeight="1" x14ac:dyDescent="0.25">
      <c r="A73" s="860"/>
      <c r="B73" s="860"/>
      <c r="C73" s="860"/>
      <c r="D73" s="860"/>
      <c r="E73" s="860"/>
      <c r="F73" s="860"/>
      <c r="G73" s="859" t="s">
        <v>1325</v>
      </c>
      <c r="H73" s="441" t="s">
        <v>1317</v>
      </c>
      <c r="I73" s="441">
        <v>250</v>
      </c>
      <c r="J73" s="936"/>
      <c r="K73" s="936"/>
      <c r="L73" s="936"/>
      <c r="M73" s="937"/>
      <c r="N73" s="937"/>
      <c r="O73" s="937"/>
      <c r="P73" s="937"/>
      <c r="Q73" s="936"/>
      <c r="R73" s="893"/>
    </row>
    <row r="74" spans="1:18" ht="36" customHeight="1" x14ac:dyDescent="0.25">
      <c r="A74" s="860"/>
      <c r="B74" s="860"/>
      <c r="C74" s="860"/>
      <c r="D74" s="860"/>
      <c r="E74" s="860"/>
      <c r="F74" s="860"/>
      <c r="G74" s="861"/>
      <c r="H74" s="441" t="s">
        <v>51</v>
      </c>
      <c r="I74" s="441">
        <v>2</v>
      </c>
      <c r="J74" s="936"/>
      <c r="K74" s="936"/>
      <c r="L74" s="936"/>
      <c r="M74" s="937"/>
      <c r="N74" s="937"/>
      <c r="O74" s="937"/>
      <c r="P74" s="937"/>
      <c r="Q74" s="936"/>
      <c r="R74" s="893"/>
    </row>
    <row r="75" spans="1:18" ht="34.5" customHeight="1" x14ac:dyDescent="0.25">
      <c r="A75" s="860"/>
      <c r="B75" s="860"/>
      <c r="C75" s="860"/>
      <c r="D75" s="860"/>
      <c r="E75" s="860"/>
      <c r="F75" s="860"/>
      <c r="G75" s="859" t="s">
        <v>1324</v>
      </c>
      <c r="H75" s="441" t="s">
        <v>693</v>
      </c>
      <c r="I75" s="441">
        <v>50</v>
      </c>
      <c r="J75" s="936"/>
      <c r="K75" s="936"/>
      <c r="L75" s="936"/>
      <c r="M75" s="937"/>
      <c r="N75" s="937"/>
      <c r="O75" s="937"/>
      <c r="P75" s="937"/>
      <c r="Q75" s="936"/>
      <c r="R75" s="893"/>
    </row>
    <row r="76" spans="1:18" ht="40.5" customHeight="1" x14ac:dyDescent="0.25">
      <c r="A76" s="860"/>
      <c r="B76" s="860"/>
      <c r="C76" s="860"/>
      <c r="D76" s="860"/>
      <c r="E76" s="860"/>
      <c r="F76" s="860"/>
      <c r="G76" s="861"/>
      <c r="H76" s="441" t="s">
        <v>195</v>
      </c>
      <c r="I76" s="441">
        <v>2</v>
      </c>
      <c r="J76" s="936"/>
      <c r="K76" s="936"/>
      <c r="L76" s="936"/>
      <c r="M76" s="937"/>
      <c r="N76" s="937"/>
      <c r="O76" s="937"/>
      <c r="P76" s="937"/>
      <c r="Q76" s="936"/>
      <c r="R76" s="893"/>
    </row>
    <row r="77" spans="1:18" ht="33" customHeight="1" x14ac:dyDescent="0.25">
      <c r="A77" s="860"/>
      <c r="B77" s="860"/>
      <c r="C77" s="860"/>
      <c r="D77" s="860"/>
      <c r="E77" s="860"/>
      <c r="F77" s="860"/>
      <c r="G77" s="441" t="s">
        <v>979</v>
      </c>
      <c r="H77" s="441" t="s">
        <v>229</v>
      </c>
      <c r="I77" s="441">
        <v>1</v>
      </c>
      <c r="J77" s="936"/>
      <c r="K77" s="936"/>
      <c r="L77" s="936"/>
      <c r="M77" s="937"/>
      <c r="N77" s="937"/>
      <c r="O77" s="937"/>
      <c r="P77" s="937"/>
      <c r="Q77" s="936"/>
      <c r="R77" s="893"/>
    </row>
    <row r="78" spans="1:18" ht="54.75" customHeight="1" x14ac:dyDescent="0.25">
      <c r="A78" s="861"/>
      <c r="B78" s="861"/>
      <c r="C78" s="861"/>
      <c r="D78" s="861"/>
      <c r="E78" s="861"/>
      <c r="F78" s="861"/>
      <c r="G78" s="441" t="s">
        <v>1323</v>
      </c>
      <c r="H78" s="441" t="s">
        <v>1320</v>
      </c>
      <c r="I78" s="441">
        <v>1</v>
      </c>
      <c r="J78" s="931"/>
      <c r="K78" s="931"/>
      <c r="L78" s="931"/>
      <c r="M78" s="927"/>
      <c r="N78" s="927"/>
      <c r="O78" s="927"/>
      <c r="P78" s="927"/>
      <c r="Q78" s="931"/>
      <c r="R78" s="894"/>
    </row>
    <row r="79" spans="1:18" ht="47.25" customHeight="1" x14ac:dyDescent="0.25">
      <c r="A79" s="859">
        <v>20</v>
      </c>
      <c r="B79" s="859">
        <v>1</v>
      </c>
      <c r="C79" s="859">
        <v>4</v>
      </c>
      <c r="D79" s="859">
        <v>2</v>
      </c>
      <c r="E79" s="859" t="s">
        <v>1322</v>
      </c>
      <c r="F79" s="859" t="s">
        <v>2945</v>
      </c>
      <c r="G79" s="441" t="s">
        <v>1321</v>
      </c>
      <c r="H79" s="441" t="s">
        <v>1320</v>
      </c>
      <c r="I79" s="441">
        <v>1</v>
      </c>
      <c r="J79" s="930" t="s">
        <v>1319</v>
      </c>
      <c r="K79" s="930" t="s">
        <v>38</v>
      </c>
      <c r="L79" s="930" t="s">
        <v>571</v>
      </c>
      <c r="M79" s="926">
        <v>60000</v>
      </c>
      <c r="N79" s="926">
        <v>40000</v>
      </c>
      <c r="O79" s="926">
        <v>60000</v>
      </c>
      <c r="P79" s="926">
        <v>40000</v>
      </c>
      <c r="Q79" s="930" t="s">
        <v>918</v>
      </c>
      <c r="R79" s="892" t="s">
        <v>1260</v>
      </c>
    </row>
    <row r="80" spans="1:18" ht="66" customHeight="1" x14ac:dyDescent="0.25">
      <c r="A80" s="860"/>
      <c r="B80" s="860"/>
      <c r="C80" s="860"/>
      <c r="D80" s="860"/>
      <c r="E80" s="860"/>
      <c r="F80" s="860"/>
      <c r="G80" s="859" t="s">
        <v>457</v>
      </c>
      <c r="H80" s="441" t="s">
        <v>1318</v>
      </c>
      <c r="I80" s="441">
        <v>2</v>
      </c>
      <c r="J80" s="936"/>
      <c r="K80" s="936"/>
      <c r="L80" s="936"/>
      <c r="M80" s="937"/>
      <c r="N80" s="937"/>
      <c r="O80" s="937"/>
      <c r="P80" s="937"/>
      <c r="Q80" s="936"/>
      <c r="R80" s="893"/>
    </row>
    <row r="81" spans="1:18" ht="119.25" customHeight="1" x14ac:dyDescent="0.25">
      <c r="A81" s="861"/>
      <c r="B81" s="861"/>
      <c r="C81" s="861"/>
      <c r="D81" s="861"/>
      <c r="E81" s="861"/>
      <c r="F81" s="861"/>
      <c r="G81" s="861"/>
      <c r="H81" s="441" t="s">
        <v>1317</v>
      </c>
      <c r="I81" s="441">
        <v>40</v>
      </c>
      <c r="J81" s="931"/>
      <c r="K81" s="931"/>
      <c r="L81" s="931"/>
      <c r="M81" s="927"/>
      <c r="N81" s="927"/>
      <c r="O81" s="927"/>
      <c r="P81" s="927"/>
      <c r="Q81" s="931"/>
      <c r="R81" s="894"/>
    </row>
    <row r="82" spans="1:18" ht="46.5" customHeight="1" x14ac:dyDescent="0.25">
      <c r="A82" s="849">
        <v>21</v>
      </c>
      <c r="B82" s="849">
        <v>1</v>
      </c>
      <c r="C82" s="849">
        <v>4</v>
      </c>
      <c r="D82" s="850">
        <v>2</v>
      </c>
      <c r="E82" s="850" t="s">
        <v>1316</v>
      </c>
      <c r="F82" s="850" t="s">
        <v>1315</v>
      </c>
      <c r="G82" s="871" t="s">
        <v>48</v>
      </c>
      <c r="H82" s="441" t="s">
        <v>56</v>
      </c>
      <c r="I82" s="441">
        <v>120</v>
      </c>
      <c r="J82" s="928" t="s">
        <v>1314</v>
      </c>
      <c r="K82" s="928" t="s">
        <v>38</v>
      </c>
      <c r="L82" s="928" t="s">
        <v>38</v>
      </c>
      <c r="M82" s="929">
        <v>74118</v>
      </c>
      <c r="N82" s="929">
        <v>80000</v>
      </c>
      <c r="O82" s="929">
        <v>74118</v>
      </c>
      <c r="P82" s="929">
        <v>80000</v>
      </c>
      <c r="Q82" s="928" t="s">
        <v>1313</v>
      </c>
      <c r="R82" s="850" t="s">
        <v>1280</v>
      </c>
    </row>
    <row r="83" spans="1:18" ht="46.5" customHeight="1" x14ac:dyDescent="0.25">
      <c r="A83" s="849"/>
      <c r="B83" s="849"/>
      <c r="C83" s="849"/>
      <c r="D83" s="850"/>
      <c r="E83" s="850"/>
      <c r="F83" s="850"/>
      <c r="G83" s="858"/>
      <c r="H83" s="441" t="s">
        <v>48</v>
      </c>
      <c r="I83" s="441">
        <v>2</v>
      </c>
      <c r="J83" s="928"/>
      <c r="K83" s="928"/>
      <c r="L83" s="928"/>
      <c r="M83" s="929"/>
      <c r="N83" s="929"/>
      <c r="O83" s="929"/>
      <c r="P83" s="929"/>
      <c r="Q83" s="928"/>
      <c r="R83" s="850"/>
    </row>
    <row r="84" spans="1:18" ht="46.5" customHeight="1" x14ac:dyDescent="0.25">
      <c r="A84" s="849"/>
      <c r="B84" s="849"/>
      <c r="C84" s="849"/>
      <c r="D84" s="850"/>
      <c r="E84" s="850"/>
      <c r="F84" s="850"/>
      <c r="G84" s="871" t="s">
        <v>1312</v>
      </c>
      <c r="H84" s="441" t="s">
        <v>693</v>
      </c>
      <c r="I84" s="441">
        <v>40</v>
      </c>
      <c r="J84" s="928"/>
      <c r="K84" s="928"/>
      <c r="L84" s="928"/>
      <c r="M84" s="929"/>
      <c r="N84" s="929"/>
      <c r="O84" s="929"/>
      <c r="P84" s="929"/>
      <c r="Q84" s="928"/>
      <c r="R84" s="850"/>
    </row>
    <row r="85" spans="1:18" ht="46.5" customHeight="1" x14ac:dyDescent="0.25">
      <c r="A85" s="849"/>
      <c r="B85" s="849"/>
      <c r="C85" s="849"/>
      <c r="D85" s="850"/>
      <c r="E85" s="850"/>
      <c r="F85" s="850"/>
      <c r="G85" s="858"/>
      <c r="H85" s="441" t="s">
        <v>1311</v>
      </c>
      <c r="I85" s="441">
        <v>1</v>
      </c>
      <c r="J85" s="928"/>
      <c r="K85" s="928"/>
      <c r="L85" s="928"/>
      <c r="M85" s="929"/>
      <c r="N85" s="929"/>
      <c r="O85" s="929"/>
      <c r="P85" s="929"/>
      <c r="Q85" s="928"/>
      <c r="R85" s="850"/>
    </row>
    <row r="86" spans="1:18" ht="46.5" customHeight="1" x14ac:dyDescent="0.25">
      <c r="A86" s="849"/>
      <c r="B86" s="849"/>
      <c r="C86" s="849"/>
      <c r="D86" s="850"/>
      <c r="E86" s="850"/>
      <c r="F86" s="850"/>
      <c r="G86" s="444" t="s">
        <v>55</v>
      </c>
      <c r="H86" s="441" t="s">
        <v>1020</v>
      </c>
      <c r="I86" s="441">
        <v>1</v>
      </c>
      <c r="J86" s="928"/>
      <c r="K86" s="928"/>
      <c r="L86" s="928"/>
      <c r="M86" s="929"/>
      <c r="N86" s="929"/>
      <c r="O86" s="929"/>
      <c r="P86" s="929"/>
      <c r="Q86" s="928"/>
      <c r="R86" s="850"/>
    </row>
    <row r="87" spans="1:18" ht="46.5" customHeight="1" x14ac:dyDescent="0.25">
      <c r="A87" s="849"/>
      <c r="B87" s="849"/>
      <c r="C87" s="849"/>
      <c r="D87" s="850"/>
      <c r="E87" s="850"/>
      <c r="F87" s="850"/>
      <c r="G87" s="444" t="s">
        <v>1128</v>
      </c>
      <c r="H87" s="441" t="s">
        <v>1310</v>
      </c>
      <c r="I87" s="441">
        <v>2</v>
      </c>
      <c r="J87" s="928"/>
      <c r="K87" s="928"/>
      <c r="L87" s="928"/>
      <c r="M87" s="929"/>
      <c r="N87" s="929"/>
      <c r="O87" s="929"/>
      <c r="P87" s="929"/>
      <c r="Q87" s="928"/>
      <c r="R87" s="850"/>
    </row>
    <row r="88" spans="1:18" ht="58.5" customHeight="1" x14ac:dyDescent="0.25">
      <c r="A88" s="871">
        <v>22</v>
      </c>
      <c r="B88" s="871">
        <v>1</v>
      </c>
      <c r="C88" s="871">
        <v>4</v>
      </c>
      <c r="D88" s="871">
        <v>2</v>
      </c>
      <c r="E88" s="859" t="s">
        <v>1309</v>
      </c>
      <c r="F88" s="859" t="s">
        <v>1308</v>
      </c>
      <c r="G88" s="850" t="s">
        <v>1307</v>
      </c>
      <c r="H88" s="441" t="s">
        <v>1001</v>
      </c>
      <c r="I88" s="441">
        <v>1</v>
      </c>
      <c r="J88" s="859" t="s">
        <v>2946</v>
      </c>
      <c r="K88" s="859" t="s">
        <v>38</v>
      </c>
      <c r="L88" s="859"/>
      <c r="M88" s="868">
        <v>19645</v>
      </c>
      <c r="N88" s="868"/>
      <c r="O88" s="868">
        <v>19645</v>
      </c>
      <c r="P88" s="868"/>
      <c r="Q88" s="859" t="s">
        <v>1267</v>
      </c>
      <c r="R88" s="892" t="s">
        <v>1266</v>
      </c>
    </row>
    <row r="89" spans="1:18" ht="57" customHeight="1" x14ac:dyDescent="0.25">
      <c r="A89" s="857"/>
      <c r="B89" s="857"/>
      <c r="C89" s="857"/>
      <c r="D89" s="857"/>
      <c r="E89" s="860"/>
      <c r="F89" s="860"/>
      <c r="G89" s="850"/>
      <c r="H89" s="441" t="s">
        <v>56</v>
      </c>
      <c r="I89" s="441">
        <v>180</v>
      </c>
      <c r="J89" s="860"/>
      <c r="K89" s="860"/>
      <c r="L89" s="860"/>
      <c r="M89" s="873"/>
      <c r="N89" s="873"/>
      <c r="O89" s="873"/>
      <c r="P89" s="873"/>
      <c r="Q89" s="860"/>
      <c r="R89" s="893"/>
    </row>
    <row r="90" spans="1:18" ht="72" customHeight="1" x14ac:dyDescent="0.25">
      <c r="A90" s="858"/>
      <c r="B90" s="858"/>
      <c r="C90" s="858"/>
      <c r="D90" s="858"/>
      <c r="E90" s="861"/>
      <c r="F90" s="861"/>
      <c r="G90" s="441" t="s">
        <v>1024</v>
      </c>
      <c r="H90" s="441" t="s">
        <v>229</v>
      </c>
      <c r="I90" s="441">
        <v>1</v>
      </c>
      <c r="J90" s="861"/>
      <c r="K90" s="861"/>
      <c r="L90" s="861"/>
      <c r="M90" s="869"/>
      <c r="N90" s="869"/>
      <c r="O90" s="869"/>
      <c r="P90" s="869"/>
      <c r="Q90" s="861"/>
      <c r="R90" s="894"/>
    </row>
    <row r="91" spans="1:18" ht="62.25" customHeight="1" x14ac:dyDescent="0.25">
      <c r="A91" s="849">
        <v>23</v>
      </c>
      <c r="B91" s="849">
        <v>1</v>
      </c>
      <c r="C91" s="849">
        <v>4</v>
      </c>
      <c r="D91" s="850">
        <v>2</v>
      </c>
      <c r="E91" s="850" t="s">
        <v>1306</v>
      </c>
      <c r="F91" s="850" t="s">
        <v>1305</v>
      </c>
      <c r="G91" s="859" t="s">
        <v>1304</v>
      </c>
      <c r="H91" s="441" t="s">
        <v>1001</v>
      </c>
      <c r="I91" s="441">
        <v>1</v>
      </c>
      <c r="J91" s="928" t="s">
        <v>2947</v>
      </c>
      <c r="K91" s="928" t="s">
        <v>38</v>
      </c>
      <c r="L91" s="928"/>
      <c r="M91" s="929" t="s">
        <v>1303</v>
      </c>
      <c r="N91" s="929"/>
      <c r="O91" s="929">
        <v>18135</v>
      </c>
      <c r="P91" s="929"/>
      <c r="Q91" s="928" t="s">
        <v>1267</v>
      </c>
      <c r="R91" s="850" t="s">
        <v>1266</v>
      </c>
    </row>
    <row r="92" spans="1:18" ht="58.5" customHeight="1" x14ac:dyDescent="0.25">
      <c r="A92" s="849"/>
      <c r="B92" s="849"/>
      <c r="C92" s="849"/>
      <c r="D92" s="850"/>
      <c r="E92" s="850"/>
      <c r="F92" s="850"/>
      <c r="G92" s="861"/>
      <c r="H92" s="441" t="s">
        <v>56</v>
      </c>
      <c r="I92" s="441">
        <v>83</v>
      </c>
      <c r="J92" s="928"/>
      <c r="K92" s="928"/>
      <c r="L92" s="928"/>
      <c r="M92" s="929"/>
      <c r="N92" s="929"/>
      <c r="O92" s="929"/>
      <c r="P92" s="929"/>
      <c r="Q92" s="928"/>
      <c r="R92" s="849"/>
    </row>
    <row r="93" spans="1:18" ht="43.5" customHeight="1" x14ac:dyDescent="0.25">
      <c r="A93" s="849"/>
      <c r="B93" s="849"/>
      <c r="C93" s="849"/>
      <c r="D93" s="850"/>
      <c r="E93" s="850"/>
      <c r="F93" s="850"/>
      <c r="G93" s="859" t="s">
        <v>55</v>
      </c>
      <c r="H93" s="441" t="s">
        <v>194</v>
      </c>
      <c r="I93" s="441">
        <v>1</v>
      </c>
      <c r="J93" s="928"/>
      <c r="K93" s="928"/>
      <c r="L93" s="928"/>
      <c r="M93" s="929"/>
      <c r="N93" s="929"/>
      <c r="O93" s="929"/>
      <c r="P93" s="929"/>
      <c r="Q93" s="928"/>
      <c r="R93" s="849"/>
    </row>
    <row r="94" spans="1:18" ht="42" customHeight="1" x14ac:dyDescent="0.25">
      <c r="A94" s="849"/>
      <c r="B94" s="849"/>
      <c r="C94" s="849"/>
      <c r="D94" s="850"/>
      <c r="E94" s="850"/>
      <c r="F94" s="850"/>
      <c r="G94" s="861"/>
      <c r="H94" s="441" t="s">
        <v>922</v>
      </c>
      <c r="I94" s="441">
        <v>1000</v>
      </c>
      <c r="J94" s="928"/>
      <c r="K94" s="928"/>
      <c r="L94" s="928"/>
      <c r="M94" s="929"/>
      <c r="N94" s="929"/>
      <c r="O94" s="929"/>
      <c r="P94" s="929"/>
      <c r="Q94" s="928"/>
      <c r="R94" s="849"/>
    </row>
    <row r="95" spans="1:18" ht="72" customHeight="1" x14ac:dyDescent="0.25">
      <c r="A95" s="871">
        <v>24</v>
      </c>
      <c r="B95" s="932">
        <v>1</v>
      </c>
      <c r="C95" s="849">
        <v>4</v>
      </c>
      <c r="D95" s="934">
        <v>2</v>
      </c>
      <c r="E95" s="850" t="s">
        <v>1302</v>
      </c>
      <c r="F95" s="934" t="s">
        <v>1301</v>
      </c>
      <c r="G95" s="859" t="s">
        <v>1263</v>
      </c>
      <c r="H95" s="482" t="s">
        <v>1300</v>
      </c>
      <c r="I95" s="482">
        <v>1</v>
      </c>
      <c r="J95" s="930" t="s">
        <v>1299</v>
      </c>
      <c r="K95" s="930" t="s">
        <v>38</v>
      </c>
      <c r="L95" s="871" t="s">
        <v>45</v>
      </c>
      <c r="M95" s="926">
        <v>73800</v>
      </c>
      <c r="N95" s="877">
        <v>40000</v>
      </c>
      <c r="O95" s="926">
        <v>73800</v>
      </c>
      <c r="P95" s="877">
        <v>40000</v>
      </c>
      <c r="Q95" s="928" t="s">
        <v>918</v>
      </c>
      <c r="R95" s="891" t="s">
        <v>1260</v>
      </c>
    </row>
    <row r="96" spans="1:18" ht="96.75" customHeight="1" x14ac:dyDescent="0.25">
      <c r="A96" s="858"/>
      <c r="B96" s="933"/>
      <c r="C96" s="849"/>
      <c r="D96" s="935"/>
      <c r="E96" s="850"/>
      <c r="F96" s="935"/>
      <c r="G96" s="861"/>
      <c r="H96" s="441" t="s">
        <v>1298</v>
      </c>
      <c r="I96" s="441">
        <v>1</v>
      </c>
      <c r="J96" s="931"/>
      <c r="K96" s="931"/>
      <c r="L96" s="858"/>
      <c r="M96" s="927"/>
      <c r="N96" s="877"/>
      <c r="O96" s="927"/>
      <c r="P96" s="877"/>
      <c r="Q96" s="928"/>
      <c r="R96" s="891"/>
    </row>
    <row r="97" spans="1:18" ht="117.75" customHeight="1" x14ac:dyDescent="0.25">
      <c r="A97" s="849">
        <v>25</v>
      </c>
      <c r="B97" s="849">
        <v>1</v>
      </c>
      <c r="C97" s="849">
        <v>4</v>
      </c>
      <c r="D97" s="850">
        <v>2</v>
      </c>
      <c r="E97" s="850" t="s">
        <v>1297</v>
      </c>
      <c r="F97" s="850" t="s">
        <v>1296</v>
      </c>
      <c r="G97" s="850" t="s">
        <v>1295</v>
      </c>
      <c r="H97" s="441" t="s">
        <v>195</v>
      </c>
      <c r="I97" s="482">
        <v>3</v>
      </c>
      <c r="J97" s="928" t="s">
        <v>1294</v>
      </c>
      <c r="K97" s="928" t="s">
        <v>38</v>
      </c>
      <c r="L97" s="928" t="s">
        <v>89</v>
      </c>
      <c r="M97" s="929">
        <v>20000</v>
      </c>
      <c r="N97" s="929">
        <v>0</v>
      </c>
      <c r="O97" s="929">
        <v>20000</v>
      </c>
      <c r="P97" s="929">
        <v>0</v>
      </c>
      <c r="Q97" s="928" t="s">
        <v>918</v>
      </c>
      <c r="R97" s="891" t="s">
        <v>1293</v>
      </c>
    </row>
    <row r="98" spans="1:18" ht="66.75" customHeight="1" x14ac:dyDescent="0.25">
      <c r="A98" s="849"/>
      <c r="B98" s="849"/>
      <c r="C98" s="849"/>
      <c r="D98" s="850"/>
      <c r="E98" s="850"/>
      <c r="F98" s="850"/>
      <c r="G98" s="850"/>
      <c r="H98" s="441" t="s">
        <v>1292</v>
      </c>
      <c r="I98" s="482">
        <v>200</v>
      </c>
      <c r="J98" s="928"/>
      <c r="K98" s="928"/>
      <c r="L98" s="928"/>
      <c r="M98" s="929"/>
      <c r="N98" s="929"/>
      <c r="O98" s="929"/>
      <c r="P98" s="929"/>
      <c r="Q98" s="928"/>
      <c r="R98" s="891"/>
    </row>
    <row r="99" spans="1:18" ht="35.25" customHeight="1" x14ac:dyDescent="0.25">
      <c r="A99" s="849">
        <v>26</v>
      </c>
      <c r="B99" s="849">
        <v>1</v>
      </c>
      <c r="C99" s="849">
        <v>4</v>
      </c>
      <c r="D99" s="850">
        <v>2</v>
      </c>
      <c r="E99" s="850" t="s">
        <v>1291</v>
      </c>
      <c r="F99" s="850" t="s">
        <v>1290</v>
      </c>
      <c r="G99" s="850" t="s">
        <v>920</v>
      </c>
      <c r="H99" s="441" t="s">
        <v>194</v>
      </c>
      <c r="I99" s="441">
        <v>1</v>
      </c>
      <c r="J99" s="911" t="s">
        <v>1289</v>
      </c>
      <c r="K99" s="849" t="s">
        <v>38</v>
      </c>
      <c r="L99" s="849"/>
      <c r="M99" s="877">
        <v>14775.6</v>
      </c>
      <c r="N99" s="877"/>
      <c r="O99" s="877">
        <v>14775.6</v>
      </c>
      <c r="P99" s="877"/>
      <c r="Q99" s="850" t="s">
        <v>918</v>
      </c>
      <c r="R99" s="850" t="s">
        <v>919</v>
      </c>
    </row>
    <row r="100" spans="1:18" ht="72.75" customHeight="1" x14ac:dyDescent="0.25">
      <c r="A100" s="849"/>
      <c r="B100" s="849"/>
      <c r="C100" s="849"/>
      <c r="D100" s="850"/>
      <c r="E100" s="850"/>
      <c r="F100" s="850"/>
      <c r="G100" s="850"/>
      <c r="H100" s="441" t="s">
        <v>922</v>
      </c>
      <c r="I100" s="441">
        <v>3000</v>
      </c>
      <c r="J100" s="911"/>
      <c r="K100" s="849"/>
      <c r="L100" s="849"/>
      <c r="M100" s="877"/>
      <c r="N100" s="877"/>
      <c r="O100" s="877"/>
      <c r="P100" s="877"/>
      <c r="Q100" s="850"/>
      <c r="R100" s="850"/>
    </row>
    <row r="101" spans="1:18" ht="63" customHeight="1" x14ac:dyDescent="0.25">
      <c r="A101" s="918">
        <v>27</v>
      </c>
      <c r="B101" s="918">
        <v>1</v>
      </c>
      <c r="C101" s="918">
        <v>4</v>
      </c>
      <c r="D101" s="865">
        <v>2</v>
      </c>
      <c r="E101" s="865" t="s">
        <v>1288</v>
      </c>
      <c r="F101" s="865" t="s">
        <v>1287</v>
      </c>
      <c r="G101" s="865" t="s">
        <v>607</v>
      </c>
      <c r="H101" s="491">
        <v>1</v>
      </c>
      <c r="I101" s="491" t="s">
        <v>1001</v>
      </c>
      <c r="J101" s="865" t="s">
        <v>1286</v>
      </c>
      <c r="K101" s="865"/>
      <c r="L101" s="865" t="s">
        <v>53</v>
      </c>
      <c r="M101" s="922"/>
      <c r="N101" s="924">
        <v>170000</v>
      </c>
      <c r="O101" s="924"/>
      <c r="P101" s="924">
        <v>170000</v>
      </c>
      <c r="Q101" s="865" t="s">
        <v>1267</v>
      </c>
      <c r="R101" s="920" t="s">
        <v>1266</v>
      </c>
    </row>
    <row r="102" spans="1:18" ht="63.75" customHeight="1" x14ac:dyDescent="0.25">
      <c r="A102" s="919"/>
      <c r="B102" s="919"/>
      <c r="C102" s="919"/>
      <c r="D102" s="867"/>
      <c r="E102" s="867"/>
      <c r="F102" s="867"/>
      <c r="G102" s="867"/>
      <c r="H102" s="491">
        <v>150</v>
      </c>
      <c r="I102" s="491" t="s">
        <v>1285</v>
      </c>
      <c r="J102" s="867"/>
      <c r="K102" s="867"/>
      <c r="L102" s="867"/>
      <c r="M102" s="923"/>
      <c r="N102" s="925"/>
      <c r="O102" s="925"/>
      <c r="P102" s="925"/>
      <c r="Q102" s="867"/>
      <c r="R102" s="921"/>
    </row>
    <row r="103" spans="1:18" ht="58.5" customHeight="1" x14ac:dyDescent="0.25">
      <c r="A103" s="912">
        <v>28</v>
      </c>
      <c r="B103" s="912">
        <v>1</v>
      </c>
      <c r="C103" s="912">
        <v>4</v>
      </c>
      <c r="D103" s="905">
        <v>2</v>
      </c>
      <c r="E103" s="905" t="s">
        <v>1284</v>
      </c>
      <c r="F103" s="915" t="s">
        <v>1283</v>
      </c>
      <c r="G103" s="905" t="s">
        <v>197</v>
      </c>
      <c r="H103" s="483" t="s">
        <v>51</v>
      </c>
      <c r="I103" s="483">
        <v>1</v>
      </c>
      <c r="J103" s="905" t="s">
        <v>1282</v>
      </c>
      <c r="K103" s="905"/>
      <c r="L103" s="905" t="s">
        <v>1281</v>
      </c>
      <c r="M103" s="908"/>
      <c r="N103" s="908">
        <v>120000</v>
      </c>
      <c r="O103" s="908"/>
      <c r="P103" s="908">
        <v>120000</v>
      </c>
      <c r="Q103" s="905" t="s">
        <v>1273</v>
      </c>
      <c r="R103" s="905" t="s">
        <v>1280</v>
      </c>
    </row>
    <row r="104" spans="1:18" ht="67.5" customHeight="1" x14ac:dyDescent="0.25">
      <c r="A104" s="913"/>
      <c r="B104" s="913"/>
      <c r="C104" s="913"/>
      <c r="D104" s="906"/>
      <c r="E104" s="906"/>
      <c r="F104" s="916"/>
      <c r="G104" s="906"/>
      <c r="H104" s="483" t="s">
        <v>693</v>
      </c>
      <c r="I104" s="483">
        <v>200</v>
      </c>
      <c r="J104" s="906"/>
      <c r="K104" s="906"/>
      <c r="L104" s="906"/>
      <c r="M104" s="909"/>
      <c r="N104" s="909"/>
      <c r="O104" s="909"/>
      <c r="P104" s="909"/>
      <c r="Q104" s="906"/>
      <c r="R104" s="906"/>
    </row>
    <row r="105" spans="1:18" ht="90.75" customHeight="1" x14ac:dyDescent="0.25">
      <c r="A105" s="913"/>
      <c r="B105" s="913"/>
      <c r="C105" s="913"/>
      <c r="D105" s="906"/>
      <c r="E105" s="906"/>
      <c r="F105" s="916"/>
      <c r="G105" s="907"/>
      <c r="H105" s="483" t="s">
        <v>1279</v>
      </c>
      <c r="I105" s="483">
        <v>300</v>
      </c>
      <c r="J105" s="906"/>
      <c r="K105" s="906"/>
      <c r="L105" s="906"/>
      <c r="M105" s="909"/>
      <c r="N105" s="909"/>
      <c r="O105" s="909"/>
      <c r="P105" s="909"/>
      <c r="Q105" s="906"/>
      <c r="R105" s="906"/>
    </row>
    <row r="106" spans="1:18" ht="53.25" customHeight="1" x14ac:dyDescent="0.25">
      <c r="A106" s="914"/>
      <c r="B106" s="914"/>
      <c r="C106" s="914"/>
      <c r="D106" s="907"/>
      <c r="E106" s="907"/>
      <c r="F106" s="917"/>
      <c r="G106" s="483" t="s">
        <v>1278</v>
      </c>
      <c r="H106" s="483" t="s">
        <v>58</v>
      </c>
      <c r="I106" s="483">
        <v>1</v>
      </c>
      <c r="J106" s="907"/>
      <c r="K106" s="907"/>
      <c r="L106" s="907"/>
      <c r="M106" s="910"/>
      <c r="N106" s="910"/>
      <c r="O106" s="910"/>
      <c r="P106" s="910"/>
      <c r="Q106" s="907"/>
      <c r="R106" s="907"/>
    </row>
    <row r="107" spans="1:18" ht="51" customHeight="1" x14ac:dyDescent="0.25">
      <c r="A107" s="444">
        <v>29</v>
      </c>
      <c r="B107" s="485">
        <v>1</v>
      </c>
      <c r="C107" s="485">
        <v>4</v>
      </c>
      <c r="D107" s="440">
        <v>2</v>
      </c>
      <c r="E107" s="440" t="s">
        <v>1277</v>
      </c>
      <c r="F107" s="440" t="s">
        <v>1276</v>
      </c>
      <c r="G107" s="440" t="s">
        <v>1275</v>
      </c>
      <c r="H107" s="440" t="s">
        <v>1275</v>
      </c>
      <c r="I107" s="440">
        <v>1</v>
      </c>
      <c r="J107" s="440" t="s">
        <v>1274</v>
      </c>
      <c r="K107" s="440"/>
      <c r="L107" s="440" t="s">
        <v>34</v>
      </c>
      <c r="M107" s="442"/>
      <c r="N107" s="442">
        <v>90000</v>
      </c>
      <c r="O107" s="442"/>
      <c r="P107" s="442">
        <v>90000</v>
      </c>
      <c r="Q107" s="440" t="s">
        <v>1273</v>
      </c>
      <c r="R107" s="487" t="s">
        <v>1272</v>
      </c>
    </row>
    <row r="108" spans="1:18" ht="75.75" customHeight="1" x14ac:dyDescent="0.25">
      <c r="A108" s="871">
        <v>30</v>
      </c>
      <c r="B108" s="871">
        <v>1</v>
      </c>
      <c r="C108" s="871">
        <v>4</v>
      </c>
      <c r="D108" s="871">
        <v>2</v>
      </c>
      <c r="E108" s="859" t="s">
        <v>1271</v>
      </c>
      <c r="F108" s="859" t="s">
        <v>1270</v>
      </c>
      <c r="G108" s="850" t="s">
        <v>1269</v>
      </c>
      <c r="H108" s="441" t="s">
        <v>1001</v>
      </c>
      <c r="I108" s="441">
        <v>1</v>
      </c>
      <c r="J108" s="859" t="s">
        <v>1268</v>
      </c>
      <c r="K108" s="859"/>
      <c r="L108" s="859" t="s">
        <v>38</v>
      </c>
      <c r="M108" s="868"/>
      <c r="N108" s="868">
        <v>350000</v>
      </c>
      <c r="O108" s="868"/>
      <c r="P108" s="868">
        <v>350000</v>
      </c>
      <c r="Q108" s="859" t="s">
        <v>1267</v>
      </c>
      <c r="R108" s="892" t="s">
        <v>1266</v>
      </c>
    </row>
    <row r="109" spans="1:18" ht="254.1" customHeight="1" x14ac:dyDescent="0.25">
      <c r="A109" s="857"/>
      <c r="B109" s="857"/>
      <c r="C109" s="857"/>
      <c r="D109" s="857"/>
      <c r="E109" s="860"/>
      <c r="F109" s="860"/>
      <c r="G109" s="850"/>
      <c r="H109" s="441" t="s">
        <v>56</v>
      </c>
      <c r="I109" s="441">
        <v>100</v>
      </c>
      <c r="J109" s="860"/>
      <c r="K109" s="860"/>
      <c r="L109" s="860"/>
      <c r="M109" s="873"/>
      <c r="N109" s="873"/>
      <c r="O109" s="873"/>
      <c r="P109" s="873"/>
      <c r="Q109" s="860"/>
      <c r="R109" s="893"/>
    </row>
    <row r="110" spans="1:18" ht="75.75" customHeight="1" x14ac:dyDescent="0.25">
      <c r="A110" s="857"/>
      <c r="B110" s="857"/>
      <c r="C110" s="857"/>
      <c r="D110" s="857"/>
      <c r="E110" s="860"/>
      <c r="F110" s="860"/>
      <c r="G110" s="859" t="s">
        <v>443</v>
      </c>
      <c r="H110" s="441" t="s">
        <v>204</v>
      </c>
      <c r="I110" s="441">
        <v>1</v>
      </c>
      <c r="J110" s="860"/>
      <c r="K110" s="860"/>
      <c r="L110" s="860"/>
      <c r="M110" s="873"/>
      <c r="N110" s="873"/>
      <c r="O110" s="873"/>
      <c r="P110" s="873"/>
      <c r="Q110" s="860"/>
      <c r="R110" s="893"/>
    </row>
    <row r="111" spans="1:18" ht="45" customHeight="1" x14ac:dyDescent="0.25">
      <c r="A111" s="857"/>
      <c r="B111" s="857"/>
      <c r="C111" s="857"/>
      <c r="D111" s="857"/>
      <c r="E111" s="860"/>
      <c r="F111" s="860"/>
      <c r="G111" s="861"/>
      <c r="H111" s="441" t="s">
        <v>693</v>
      </c>
      <c r="I111" s="441">
        <v>32</v>
      </c>
      <c r="J111" s="860"/>
      <c r="K111" s="860"/>
      <c r="L111" s="860"/>
      <c r="M111" s="860"/>
      <c r="N111" s="860"/>
      <c r="O111" s="860"/>
      <c r="P111" s="860"/>
      <c r="Q111" s="860"/>
      <c r="R111" s="860"/>
    </row>
    <row r="112" spans="1:18" ht="43.5" customHeight="1" x14ac:dyDescent="0.25">
      <c r="A112" s="858"/>
      <c r="B112" s="858"/>
      <c r="C112" s="858"/>
      <c r="D112" s="858"/>
      <c r="E112" s="861"/>
      <c r="F112" s="861"/>
      <c r="G112" s="441" t="s">
        <v>1024</v>
      </c>
      <c r="H112" s="441" t="s">
        <v>229</v>
      </c>
      <c r="I112" s="441">
        <v>1</v>
      </c>
      <c r="J112" s="861"/>
      <c r="K112" s="861"/>
      <c r="L112" s="861"/>
      <c r="M112" s="861"/>
      <c r="N112" s="861"/>
      <c r="O112" s="861"/>
      <c r="P112" s="861"/>
      <c r="Q112" s="861"/>
      <c r="R112" s="861"/>
    </row>
    <row r="113" spans="1:18" ht="107.25" customHeight="1" x14ac:dyDescent="0.25">
      <c r="A113" s="612">
        <v>31</v>
      </c>
      <c r="B113" s="1224">
        <v>1</v>
      </c>
      <c r="C113" s="612">
        <v>4</v>
      </c>
      <c r="D113" s="1225">
        <v>2</v>
      </c>
      <c r="E113" s="611" t="s">
        <v>1265</v>
      </c>
      <c r="F113" s="611" t="s">
        <v>1264</v>
      </c>
      <c r="G113" s="611" t="s">
        <v>1263</v>
      </c>
      <c r="H113" s="611" t="s">
        <v>1262</v>
      </c>
      <c r="I113" s="611">
        <v>1</v>
      </c>
      <c r="J113" s="615" t="s">
        <v>1261</v>
      </c>
      <c r="K113" s="615"/>
      <c r="L113" s="612" t="s">
        <v>34</v>
      </c>
      <c r="M113" s="616"/>
      <c r="N113" s="613">
        <v>60000</v>
      </c>
      <c r="O113" s="616"/>
      <c r="P113" s="613">
        <v>60000</v>
      </c>
      <c r="Q113" s="615" t="s">
        <v>918</v>
      </c>
      <c r="R113" s="614" t="s">
        <v>1260</v>
      </c>
    </row>
    <row r="114" spans="1:18" ht="18.75" customHeight="1" x14ac:dyDescent="0.35"/>
    <row r="115" spans="1:18" ht="18.75" customHeight="1" x14ac:dyDescent="0.35">
      <c r="M115" s="903"/>
      <c r="N115" s="904" t="s">
        <v>35</v>
      </c>
      <c r="O115" s="904"/>
      <c r="P115" s="904"/>
    </row>
    <row r="116" spans="1:18" ht="18.75" customHeight="1" x14ac:dyDescent="0.35">
      <c r="M116" s="903"/>
      <c r="N116" s="699" t="s">
        <v>36</v>
      </c>
      <c r="O116" s="903" t="s">
        <v>37</v>
      </c>
      <c r="P116" s="903"/>
    </row>
    <row r="117" spans="1:18" x14ac:dyDescent="0.35">
      <c r="M117" s="903"/>
      <c r="N117" s="701"/>
      <c r="O117" s="194">
        <v>2020</v>
      </c>
      <c r="P117" s="194">
        <v>2021</v>
      </c>
      <c r="R117" s="2"/>
    </row>
    <row r="118" spans="1:18" ht="15" customHeight="1" x14ac:dyDescent="0.35">
      <c r="M118" s="191" t="s">
        <v>2931</v>
      </c>
      <c r="N118" s="56">
        <v>31</v>
      </c>
      <c r="O118" s="109">
        <f>O9+O11+O13+O15+O23+O26+O33+O35+O42+O46+O50+O53+O54+O66+O70+O79+O82+O88+O91+O95+O97+O99</f>
        <v>943358.21</v>
      </c>
      <c r="P118" s="109">
        <f>P7+P9+P13+P15+P17+P35+P40+P46+P48+P54+P66+P70+P79+P82+P95+P97+P101+P103+P107+P108+P113</f>
        <v>2000000</v>
      </c>
      <c r="Q118" s="2"/>
    </row>
    <row r="119" spans="1:18" ht="15" customHeight="1" x14ac:dyDescent="0.35"/>
    <row r="120" spans="1:18" ht="18.75" customHeight="1" x14ac:dyDescent="0.35">
      <c r="M120" s="41"/>
      <c r="N120" s="41"/>
    </row>
    <row r="121" spans="1:18" ht="15.75" customHeight="1" x14ac:dyDescent="0.35">
      <c r="M121" s="41"/>
      <c r="N121" s="41"/>
    </row>
    <row r="123" spans="1:18" x14ac:dyDescent="0.35">
      <c r="M123" s="41"/>
      <c r="O123" s="41"/>
      <c r="P123" s="41"/>
    </row>
    <row r="124" spans="1:18" x14ac:dyDescent="0.35">
      <c r="M124" s="41"/>
      <c r="N124" s="41"/>
      <c r="O124" s="41"/>
      <c r="P124" s="41"/>
    </row>
  </sheetData>
  <mergeCells count="480">
    <mergeCell ref="F4:F5"/>
    <mergeCell ref="Q17:Q22"/>
    <mergeCell ref="B33:B34"/>
    <mergeCell ref="C33:C34"/>
    <mergeCell ref="D33:D34"/>
    <mergeCell ref="E33:E34"/>
    <mergeCell ref="F33:F34"/>
    <mergeCell ref="G33:G34"/>
    <mergeCell ref="C7:C8"/>
    <mergeCell ref="D7:D8"/>
    <mergeCell ref="E7:E8"/>
    <mergeCell ref="F7:F8"/>
    <mergeCell ref="E17:E22"/>
    <mergeCell ref="F17:F22"/>
    <mergeCell ref="L7:L8"/>
    <mergeCell ref="L26:L32"/>
    <mergeCell ref="M26:M32"/>
    <mergeCell ref="N26:N32"/>
    <mergeCell ref="O26:O32"/>
    <mergeCell ref="P26:P32"/>
    <mergeCell ref="N9:N10"/>
    <mergeCell ref="O9:O10"/>
    <mergeCell ref="P9:P10"/>
    <mergeCell ref="Q9:Q10"/>
    <mergeCell ref="R7:R8"/>
    <mergeCell ref="Q4:Q5"/>
    <mergeCell ref="R4:R5"/>
    <mergeCell ref="O7:O8"/>
    <mergeCell ref="P7:P8"/>
    <mergeCell ref="Q7:Q8"/>
    <mergeCell ref="M7:M8"/>
    <mergeCell ref="N7:N8"/>
    <mergeCell ref="A7:A8"/>
    <mergeCell ref="B7:B8"/>
    <mergeCell ref="G7:G8"/>
    <mergeCell ref="J7:J8"/>
    <mergeCell ref="K7:K8"/>
    <mergeCell ref="G4:G5"/>
    <mergeCell ref="H4:I4"/>
    <mergeCell ref="J4:J5"/>
    <mergeCell ref="K4:L4"/>
    <mergeCell ref="M4:N4"/>
    <mergeCell ref="O4:P4"/>
    <mergeCell ref="A4:A5"/>
    <mergeCell ref="B4:B5"/>
    <mergeCell ref="C4:C5"/>
    <mergeCell ref="D4:D5"/>
    <mergeCell ref="E4:E5"/>
    <mergeCell ref="Q15:Q16"/>
    <mergeCell ref="R15:R16"/>
    <mergeCell ref="A17:A22"/>
    <mergeCell ref="B17:B22"/>
    <mergeCell ref="C17:C22"/>
    <mergeCell ref="D17:D22"/>
    <mergeCell ref="L23:L25"/>
    <mergeCell ref="M23:M25"/>
    <mergeCell ref="N23:N25"/>
    <mergeCell ref="O23:O25"/>
    <mergeCell ref="P23:P25"/>
    <mergeCell ref="Q23:Q25"/>
    <mergeCell ref="P15:P16"/>
    <mergeCell ref="L15:L16"/>
    <mergeCell ref="M15:M16"/>
    <mergeCell ref="J15:J16"/>
    <mergeCell ref="K15:K16"/>
    <mergeCell ref="A15:A16"/>
    <mergeCell ref="B15:B16"/>
    <mergeCell ref="C15:C16"/>
    <mergeCell ref="D15:D16"/>
    <mergeCell ref="E15:E16"/>
    <mergeCell ref="G17:G18"/>
    <mergeCell ref="N17:N22"/>
    <mergeCell ref="L40:L41"/>
    <mergeCell ref="M40:M41"/>
    <mergeCell ref="N40:N41"/>
    <mergeCell ref="R35:R39"/>
    <mergeCell ref="O40:O41"/>
    <mergeCell ref="P40:P41"/>
    <mergeCell ref="Q40:Q41"/>
    <mergeCell ref="R40:R41"/>
    <mergeCell ref="G40:G41"/>
    <mergeCell ref="J40:J41"/>
    <mergeCell ref="K40:K41"/>
    <mergeCell ref="M35:M39"/>
    <mergeCell ref="N35:N39"/>
    <mergeCell ref="O35:O39"/>
    <mergeCell ref="P35:P39"/>
    <mergeCell ref="Q35:Q39"/>
    <mergeCell ref="K35:K39"/>
    <mergeCell ref="L35:L39"/>
    <mergeCell ref="G38:G39"/>
    <mergeCell ref="R9:R10"/>
    <mergeCell ref="N11:N12"/>
    <mergeCell ref="O11:O12"/>
    <mergeCell ref="P11:P12"/>
    <mergeCell ref="Q11:Q12"/>
    <mergeCell ref="R11:R12"/>
    <mergeCell ref="F9:F10"/>
    <mergeCell ref="G9:G10"/>
    <mergeCell ref="J9:J10"/>
    <mergeCell ref="K9:K10"/>
    <mergeCell ref="L9:L10"/>
    <mergeCell ref="M9:M10"/>
    <mergeCell ref="J11:J12"/>
    <mergeCell ref="K11:K12"/>
    <mergeCell ref="L11:L12"/>
    <mergeCell ref="F11:F12"/>
    <mergeCell ref="M11:M12"/>
    <mergeCell ref="G11:G12"/>
    <mergeCell ref="A9:A10"/>
    <mergeCell ref="B9:B10"/>
    <mergeCell ref="C9:C10"/>
    <mergeCell ref="D9:D10"/>
    <mergeCell ref="E9:E10"/>
    <mergeCell ref="A11:A12"/>
    <mergeCell ref="B11:B12"/>
    <mergeCell ref="C11:C12"/>
    <mergeCell ref="D11:D12"/>
    <mergeCell ref="E11:E12"/>
    <mergeCell ref="A13:A14"/>
    <mergeCell ref="L13:L14"/>
    <mergeCell ref="M13:M14"/>
    <mergeCell ref="N13:N14"/>
    <mergeCell ref="O13:O14"/>
    <mergeCell ref="P13:P14"/>
    <mergeCell ref="G13:G14"/>
    <mergeCell ref="Q13:Q14"/>
    <mergeCell ref="R13:R14"/>
    <mergeCell ref="B13:B14"/>
    <mergeCell ref="C13:C14"/>
    <mergeCell ref="D13:D14"/>
    <mergeCell ref="E13:E14"/>
    <mergeCell ref="F13:F14"/>
    <mergeCell ref="J13:J14"/>
    <mergeCell ref="K13:K14"/>
    <mergeCell ref="F15:F16"/>
    <mergeCell ref="J23:J25"/>
    <mergeCell ref="K23:K25"/>
    <mergeCell ref="P17:P22"/>
    <mergeCell ref="A23:A25"/>
    <mergeCell ref="B23:B25"/>
    <mergeCell ref="C23:C25"/>
    <mergeCell ref="D23:D25"/>
    <mergeCell ref="E23:E25"/>
    <mergeCell ref="F23:F25"/>
    <mergeCell ref="G15:G16"/>
    <mergeCell ref="O17:O22"/>
    <mergeCell ref="J17:J22"/>
    <mergeCell ref="K17:K22"/>
    <mergeCell ref="L17:L22"/>
    <mergeCell ref="M17:M22"/>
    <mergeCell ref="N15:N16"/>
    <mergeCell ref="O15:O16"/>
    <mergeCell ref="R17:R22"/>
    <mergeCell ref="G19:G20"/>
    <mergeCell ref="G21:G22"/>
    <mergeCell ref="G26:G27"/>
    <mergeCell ref="J26:J32"/>
    <mergeCell ref="K26:K32"/>
    <mergeCell ref="G23:G24"/>
    <mergeCell ref="R26:R32"/>
    <mergeCell ref="G28:G29"/>
    <mergeCell ref="R23:R25"/>
    <mergeCell ref="Q26:Q32"/>
    <mergeCell ref="R33:R34"/>
    <mergeCell ref="M33:M34"/>
    <mergeCell ref="N33:N34"/>
    <mergeCell ref="O33:O34"/>
    <mergeCell ref="J33:J34"/>
    <mergeCell ref="K33:K34"/>
    <mergeCell ref="L33:L34"/>
    <mergeCell ref="A33:A34"/>
    <mergeCell ref="D26:D32"/>
    <mergeCell ref="E26:E32"/>
    <mergeCell ref="F26:F32"/>
    <mergeCell ref="G30:G31"/>
    <mergeCell ref="M42:M45"/>
    <mergeCell ref="N42:N45"/>
    <mergeCell ref="A42:A45"/>
    <mergeCell ref="K46:K47"/>
    <mergeCell ref="A26:A32"/>
    <mergeCell ref="B26:B32"/>
    <mergeCell ref="C26:C32"/>
    <mergeCell ref="P33:P34"/>
    <mergeCell ref="Q33:Q34"/>
    <mergeCell ref="A35:A39"/>
    <mergeCell ref="B35:B39"/>
    <mergeCell ref="C35:C39"/>
    <mergeCell ref="D35:D39"/>
    <mergeCell ref="E35:E39"/>
    <mergeCell ref="F35:F39"/>
    <mergeCell ref="J35:J39"/>
    <mergeCell ref="A40:A41"/>
    <mergeCell ref="B40:B41"/>
    <mergeCell ref="C40:C41"/>
    <mergeCell ref="D40:D41"/>
    <mergeCell ref="E40:E41"/>
    <mergeCell ref="F40:F41"/>
    <mergeCell ref="B42:B45"/>
    <mergeCell ref="C42:C45"/>
    <mergeCell ref="A48:A49"/>
    <mergeCell ref="B48:B49"/>
    <mergeCell ref="C48:C49"/>
    <mergeCell ref="A50:A52"/>
    <mergeCell ref="R42:R45"/>
    <mergeCell ref="G46:G47"/>
    <mergeCell ref="P48:P49"/>
    <mergeCell ref="Q48:Q49"/>
    <mergeCell ref="O42:O45"/>
    <mergeCell ref="P42:P45"/>
    <mergeCell ref="Q42:Q45"/>
    <mergeCell ref="A46:A47"/>
    <mergeCell ref="B46:B47"/>
    <mergeCell ref="C46:C47"/>
    <mergeCell ref="D46:D47"/>
    <mergeCell ref="E46:E47"/>
    <mergeCell ref="F46:F47"/>
    <mergeCell ref="D42:D45"/>
    <mergeCell ref="E42:E45"/>
    <mergeCell ref="F42:F45"/>
    <mergeCell ref="G42:G44"/>
    <mergeCell ref="J42:J45"/>
    <mergeCell ref="K42:K45"/>
    <mergeCell ref="L42:L45"/>
    <mergeCell ref="R50:R52"/>
    <mergeCell ref="P46:P47"/>
    <mergeCell ref="D48:D49"/>
    <mergeCell ref="E48:E49"/>
    <mergeCell ref="F48:F49"/>
    <mergeCell ref="Q46:Q47"/>
    <mergeCell ref="R46:R47"/>
    <mergeCell ref="L48:L49"/>
    <mergeCell ref="M48:M49"/>
    <mergeCell ref="N48:N49"/>
    <mergeCell ref="R48:R49"/>
    <mergeCell ref="O48:O49"/>
    <mergeCell ref="G48:G49"/>
    <mergeCell ref="J48:J49"/>
    <mergeCell ref="K48:K49"/>
    <mergeCell ref="M46:M47"/>
    <mergeCell ref="N46:N47"/>
    <mergeCell ref="O46:O47"/>
    <mergeCell ref="L46:L47"/>
    <mergeCell ref="J46:J47"/>
    <mergeCell ref="F50:F52"/>
    <mergeCell ref="G50:G52"/>
    <mergeCell ref="J50:J52"/>
    <mergeCell ref="K50:K52"/>
    <mergeCell ref="R54:R65"/>
    <mergeCell ref="G56:G57"/>
    <mergeCell ref="G58:G59"/>
    <mergeCell ref="G60:G61"/>
    <mergeCell ref="G62:G63"/>
    <mergeCell ref="G64:G65"/>
    <mergeCell ref="K54:K65"/>
    <mergeCell ref="L54:L65"/>
    <mergeCell ref="M54:M65"/>
    <mergeCell ref="N54:N65"/>
    <mergeCell ref="O54:O65"/>
    <mergeCell ref="B50:B52"/>
    <mergeCell ref="C50:C52"/>
    <mergeCell ref="D50:D52"/>
    <mergeCell ref="E50:E52"/>
    <mergeCell ref="N50:N52"/>
    <mergeCell ref="O50:O52"/>
    <mergeCell ref="P50:P52"/>
    <mergeCell ref="Q50:Q52"/>
    <mergeCell ref="P54:P65"/>
    <mergeCell ref="Q54:Q65"/>
    <mergeCell ref="M50:M52"/>
    <mergeCell ref="L50:L52"/>
    <mergeCell ref="F54:F65"/>
    <mergeCell ref="G54:G55"/>
    <mergeCell ref="J54:J65"/>
    <mergeCell ref="A66:A69"/>
    <mergeCell ref="B66:B69"/>
    <mergeCell ref="C66:C69"/>
    <mergeCell ref="D66:D69"/>
    <mergeCell ref="E66:E69"/>
    <mergeCell ref="F66:F69"/>
    <mergeCell ref="J66:J69"/>
    <mergeCell ref="A54:A65"/>
    <mergeCell ref="B54:B65"/>
    <mergeCell ref="C54:C65"/>
    <mergeCell ref="D54:D65"/>
    <mergeCell ref="E54:E65"/>
    <mergeCell ref="P66:P69"/>
    <mergeCell ref="Q66:Q69"/>
    <mergeCell ref="R66:R69"/>
    <mergeCell ref="G67:G68"/>
    <mergeCell ref="M66:M69"/>
    <mergeCell ref="N66:N69"/>
    <mergeCell ref="O66:O69"/>
    <mergeCell ref="K66:K69"/>
    <mergeCell ref="L66:L69"/>
    <mergeCell ref="A70:A78"/>
    <mergeCell ref="B70:B78"/>
    <mergeCell ref="C70:C78"/>
    <mergeCell ref="D70:D78"/>
    <mergeCell ref="E70:E78"/>
    <mergeCell ref="F70:F78"/>
    <mergeCell ref="G70:G71"/>
    <mergeCell ref="G73:G74"/>
    <mergeCell ref="G75:G76"/>
    <mergeCell ref="Q79:Q81"/>
    <mergeCell ref="R79:R81"/>
    <mergeCell ref="G80:G81"/>
    <mergeCell ref="J70:J78"/>
    <mergeCell ref="K70:K78"/>
    <mergeCell ref="L70:L78"/>
    <mergeCell ref="M70:M78"/>
    <mergeCell ref="N70:N78"/>
    <mergeCell ref="O70:O78"/>
    <mergeCell ref="P70:P78"/>
    <mergeCell ref="K79:K81"/>
    <mergeCell ref="L79:L81"/>
    <mergeCell ref="M79:M81"/>
    <mergeCell ref="N79:N81"/>
    <mergeCell ref="O79:O81"/>
    <mergeCell ref="P79:P81"/>
    <mergeCell ref="Q70:Q78"/>
    <mergeCell ref="R70:R78"/>
    <mergeCell ref="A79:A81"/>
    <mergeCell ref="B79:B81"/>
    <mergeCell ref="C79:C81"/>
    <mergeCell ref="D79:D81"/>
    <mergeCell ref="E79:E81"/>
    <mergeCell ref="F79:F81"/>
    <mergeCell ref="J79:J81"/>
    <mergeCell ref="D82:D87"/>
    <mergeCell ref="E82:E87"/>
    <mergeCell ref="F82:F87"/>
    <mergeCell ref="G82:G83"/>
    <mergeCell ref="J82:J87"/>
    <mergeCell ref="A82:A87"/>
    <mergeCell ref="B82:B87"/>
    <mergeCell ref="C82:C87"/>
    <mergeCell ref="R88:R90"/>
    <mergeCell ref="G88:G89"/>
    <mergeCell ref="J88:J90"/>
    <mergeCell ref="K88:K90"/>
    <mergeCell ref="L88:L90"/>
    <mergeCell ref="M88:M90"/>
    <mergeCell ref="N88:N90"/>
    <mergeCell ref="K82:K87"/>
    <mergeCell ref="N82:N87"/>
    <mergeCell ref="O82:O87"/>
    <mergeCell ref="P82:P87"/>
    <mergeCell ref="Q82:Q87"/>
    <mergeCell ref="R82:R87"/>
    <mergeCell ref="G84:G85"/>
    <mergeCell ref="L82:L87"/>
    <mergeCell ref="M82:M87"/>
    <mergeCell ref="A88:A90"/>
    <mergeCell ref="B88:B90"/>
    <mergeCell ref="C88:C90"/>
    <mergeCell ref="D88:D90"/>
    <mergeCell ref="E88:E90"/>
    <mergeCell ref="F88:F90"/>
    <mergeCell ref="O91:O94"/>
    <mergeCell ref="P91:P94"/>
    <mergeCell ref="Q91:Q94"/>
    <mergeCell ref="O88:O90"/>
    <mergeCell ref="P88:P90"/>
    <mergeCell ref="Q88:Q90"/>
    <mergeCell ref="R91:R94"/>
    <mergeCell ref="G93:G94"/>
    <mergeCell ref="A91:A94"/>
    <mergeCell ref="B91:B94"/>
    <mergeCell ref="C91:C94"/>
    <mergeCell ref="D91:D94"/>
    <mergeCell ref="J95:J96"/>
    <mergeCell ref="K95:K96"/>
    <mergeCell ref="L91:L94"/>
    <mergeCell ref="L95:L96"/>
    <mergeCell ref="M91:M94"/>
    <mergeCell ref="N91:N94"/>
    <mergeCell ref="E91:E94"/>
    <mergeCell ref="F91:F94"/>
    <mergeCell ref="G91:G92"/>
    <mergeCell ref="J91:J94"/>
    <mergeCell ref="K91:K94"/>
    <mergeCell ref="A95:A96"/>
    <mergeCell ref="B95:B96"/>
    <mergeCell ref="C95:C96"/>
    <mergeCell ref="D95:D96"/>
    <mergeCell ref="E95:E96"/>
    <mergeCell ref="F95:F96"/>
    <mergeCell ref="G95:G96"/>
    <mergeCell ref="R95:R96"/>
    <mergeCell ref="M95:M96"/>
    <mergeCell ref="N95:N96"/>
    <mergeCell ref="O95:O96"/>
    <mergeCell ref="P95:P96"/>
    <mergeCell ref="Q95:Q96"/>
    <mergeCell ref="A97:A98"/>
    <mergeCell ref="B97:B98"/>
    <mergeCell ref="C97:C98"/>
    <mergeCell ref="D97:D98"/>
    <mergeCell ref="E97:E98"/>
    <mergeCell ref="F97:F98"/>
    <mergeCell ref="G97:G98"/>
    <mergeCell ref="J97:J98"/>
    <mergeCell ref="R97:R98"/>
    <mergeCell ref="L97:L98"/>
    <mergeCell ref="M97:M98"/>
    <mergeCell ref="N97:N98"/>
    <mergeCell ref="O97:O98"/>
    <mergeCell ref="K97:K98"/>
    <mergeCell ref="P97:P98"/>
    <mergeCell ref="Q97:Q98"/>
    <mergeCell ref="R101:R102"/>
    <mergeCell ref="L101:L102"/>
    <mergeCell ref="M101:M102"/>
    <mergeCell ref="N101:N102"/>
    <mergeCell ref="O101:O102"/>
    <mergeCell ref="P101:P102"/>
    <mergeCell ref="Q101:Q102"/>
    <mergeCell ref="P99:P100"/>
    <mergeCell ref="Q99:Q100"/>
    <mergeCell ref="R99:R100"/>
    <mergeCell ref="L99:L100"/>
    <mergeCell ref="M99:M100"/>
    <mergeCell ref="N99:N100"/>
    <mergeCell ref="O99:O100"/>
    <mergeCell ref="G101:G102"/>
    <mergeCell ref="J101:J102"/>
    <mergeCell ref="K101:K102"/>
    <mergeCell ref="G99:G100"/>
    <mergeCell ref="J99:J100"/>
    <mergeCell ref="K99:K100"/>
    <mergeCell ref="A103:A106"/>
    <mergeCell ref="B103:B106"/>
    <mergeCell ref="C103:C106"/>
    <mergeCell ref="D103:D106"/>
    <mergeCell ref="E103:E106"/>
    <mergeCell ref="F103:F106"/>
    <mergeCell ref="A101:A102"/>
    <mergeCell ref="B101:B102"/>
    <mergeCell ref="C101:C102"/>
    <mergeCell ref="A99:A100"/>
    <mergeCell ref="B99:B100"/>
    <mergeCell ref="C99:C100"/>
    <mergeCell ref="D99:D100"/>
    <mergeCell ref="E99:E100"/>
    <mergeCell ref="F99:F100"/>
    <mergeCell ref="D101:D102"/>
    <mergeCell ref="E101:E102"/>
    <mergeCell ref="F101:F102"/>
    <mergeCell ref="L103:L106"/>
    <mergeCell ref="M103:M106"/>
    <mergeCell ref="N103:N106"/>
    <mergeCell ref="Q108:Q112"/>
    <mergeCell ref="R108:R112"/>
    <mergeCell ref="G110:G111"/>
    <mergeCell ref="G103:G105"/>
    <mergeCell ref="J103:J106"/>
    <mergeCell ref="K103:K106"/>
    <mergeCell ref="O103:O106"/>
    <mergeCell ref="P103:P106"/>
    <mergeCell ref="Q103:Q106"/>
    <mergeCell ref="R103:R106"/>
    <mergeCell ref="A108:A112"/>
    <mergeCell ref="B108:B112"/>
    <mergeCell ref="C108:C112"/>
    <mergeCell ref="D108:D112"/>
    <mergeCell ref="E108:E112"/>
    <mergeCell ref="F108:F112"/>
    <mergeCell ref="M115:M117"/>
    <mergeCell ref="N115:P115"/>
    <mergeCell ref="N116:N117"/>
    <mergeCell ref="O116:P116"/>
    <mergeCell ref="L108:L112"/>
    <mergeCell ref="M108:M112"/>
    <mergeCell ref="N108:N112"/>
    <mergeCell ref="O108:O112"/>
    <mergeCell ref="P108:P112"/>
    <mergeCell ref="G108:G109"/>
    <mergeCell ref="J108:J112"/>
    <mergeCell ref="K108:K112"/>
  </mergeCells>
  <pageMargins left="0.7" right="0.7" top="0.75" bottom="0.75" header="0.3" footer="0.3"/>
  <pageSetup paperSize="8" scale="57" fitToHeight="0" orientation="landscape" horizontalDpi="1200" verticalDpi="1200" r:id="rId1"/>
  <headerFooter>
    <oddHeader>&amp;R&amp;KFF0000wersja 17 czerwca 2020 r.</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1995D-F8FA-44ED-94DF-BD950264A115}">
  <dimension ref="A2:S102"/>
  <sheetViews>
    <sheetView topLeftCell="A85" zoomScale="50" zoomScaleNormal="50" workbookViewId="0">
      <selection activeCell="A100" sqref="A100"/>
    </sheetView>
  </sheetViews>
  <sheetFormatPr defaultRowHeight="15" x14ac:dyDescent="0.25"/>
  <cols>
    <col min="1" max="1" width="4.7109375" style="41" customWidth="1"/>
    <col min="2" max="2" width="8.85546875" style="41" customWidth="1"/>
    <col min="3" max="3" width="11.42578125" style="41" customWidth="1"/>
    <col min="4" max="4" width="9.7109375" style="41" customWidth="1"/>
    <col min="5" max="5" width="45.7109375" style="41" customWidth="1"/>
    <col min="6" max="6" width="61.42578125" style="41" customWidth="1"/>
    <col min="7" max="7" width="35.7109375" style="41" customWidth="1"/>
    <col min="8" max="8" width="20.42578125" style="41" customWidth="1"/>
    <col min="9" max="9" width="12.140625" style="41" customWidth="1"/>
    <col min="10" max="10" width="32.140625" style="41" customWidth="1"/>
    <col min="11" max="11" width="12.140625" style="41" customWidth="1"/>
    <col min="12" max="12" width="12.7109375" style="41" customWidth="1"/>
    <col min="13" max="13" width="17.85546875" style="41" customWidth="1"/>
    <col min="14" max="14" width="17.28515625" style="41" customWidth="1"/>
    <col min="15" max="16" width="18" style="41" customWidth="1"/>
    <col min="17" max="17" width="21.28515625" style="41" customWidth="1"/>
    <col min="18" max="18" width="23.5703125" style="41" customWidth="1"/>
    <col min="19" max="19" width="19.5703125" style="41" customWidth="1"/>
    <col min="20" max="258" width="9.140625" style="41"/>
    <col min="259" max="259" width="4.7109375" style="41" bestFit="1" customWidth="1"/>
    <col min="260" max="260" width="9.7109375" style="41" bestFit="1" customWidth="1"/>
    <col min="261" max="261" width="10" style="41" bestFit="1" customWidth="1"/>
    <col min="262" max="262" width="8.85546875" style="41" bestFit="1" customWidth="1"/>
    <col min="263" max="263" width="22.85546875" style="41" customWidth="1"/>
    <col min="264" max="264" width="59.7109375" style="41" bestFit="1" customWidth="1"/>
    <col min="265" max="265" width="57.85546875" style="41" bestFit="1" customWidth="1"/>
    <col min="266" max="266" width="35.28515625" style="41" bestFit="1" customWidth="1"/>
    <col min="267" max="267" width="28.140625" style="41" bestFit="1" customWidth="1"/>
    <col min="268" max="268" width="33.140625" style="41" bestFit="1" customWidth="1"/>
    <col min="269" max="269" width="26" style="41" bestFit="1" customWidth="1"/>
    <col min="270" max="270" width="19.140625" style="41" bestFit="1" customWidth="1"/>
    <col min="271" max="271" width="10.42578125" style="41" customWidth="1"/>
    <col min="272" max="272" width="11.85546875" style="41" customWidth="1"/>
    <col min="273" max="273" width="14.7109375" style="41" customWidth="1"/>
    <col min="274" max="274" width="9" style="41" bestFit="1" customWidth="1"/>
    <col min="275" max="514" width="9.140625" style="41"/>
    <col min="515" max="515" width="4.7109375" style="41" bestFit="1" customWidth="1"/>
    <col min="516" max="516" width="9.7109375" style="41" bestFit="1" customWidth="1"/>
    <col min="517" max="517" width="10" style="41" bestFit="1" customWidth="1"/>
    <col min="518" max="518" width="8.85546875" style="41" bestFit="1" customWidth="1"/>
    <col min="519" max="519" width="22.85546875" style="41" customWidth="1"/>
    <col min="520" max="520" width="59.7109375" style="41" bestFit="1" customWidth="1"/>
    <col min="521" max="521" width="57.85546875" style="41" bestFit="1" customWidth="1"/>
    <col min="522" max="522" width="35.28515625" style="41" bestFit="1" customWidth="1"/>
    <col min="523" max="523" width="28.140625" style="41" bestFit="1" customWidth="1"/>
    <col min="524" max="524" width="33.140625" style="41" bestFit="1" customWidth="1"/>
    <col min="525" max="525" width="26" style="41" bestFit="1" customWidth="1"/>
    <col min="526" max="526" width="19.140625" style="41" bestFit="1" customWidth="1"/>
    <col min="527" max="527" width="10.42578125" style="41" customWidth="1"/>
    <col min="528" max="528" width="11.85546875" style="41" customWidth="1"/>
    <col min="529" max="529" width="14.7109375" style="41" customWidth="1"/>
    <col min="530" max="530" width="9" style="41" bestFit="1" customWidth="1"/>
    <col min="531" max="770" width="9.140625" style="41"/>
    <col min="771" max="771" width="4.7109375" style="41" bestFit="1" customWidth="1"/>
    <col min="772" max="772" width="9.7109375" style="41" bestFit="1" customWidth="1"/>
    <col min="773" max="773" width="10" style="41" bestFit="1" customWidth="1"/>
    <col min="774" max="774" width="8.85546875" style="41" bestFit="1" customWidth="1"/>
    <col min="775" max="775" width="22.85546875" style="41" customWidth="1"/>
    <col min="776" max="776" width="59.7109375" style="41" bestFit="1" customWidth="1"/>
    <col min="777" max="777" width="57.85546875" style="41" bestFit="1" customWidth="1"/>
    <col min="778" max="778" width="35.28515625" style="41" bestFit="1" customWidth="1"/>
    <col min="779" max="779" width="28.140625" style="41" bestFit="1" customWidth="1"/>
    <col min="780" max="780" width="33.140625" style="41" bestFit="1" customWidth="1"/>
    <col min="781" max="781" width="26" style="41" bestFit="1" customWidth="1"/>
    <col min="782" max="782" width="19.140625" style="41" bestFit="1" customWidth="1"/>
    <col min="783" max="783" width="10.42578125" style="41" customWidth="1"/>
    <col min="784" max="784" width="11.85546875" style="41" customWidth="1"/>
    <col min="785" max="785" width="14.7109375" style="41" customWidth="1"/>
    <col min="786" max="786" width="9" style="41" bestFit="1" customWidth="1"/>
    <col min="787" max="1026" width="9.140625" style="41"/>
    <col min="1027" max="1027" width="4.7109375" style="41" bestFit="1" customWidth="1"/>
    <col min="1028" max="1028" width="9.7109375" style="41" bestFit="1" customWidth="1"/>
    <col min="1029" max="1029" width="10" style="41" bestFit="1" customWidth="1"/>
    <col min="1030" max="1030" width="8.85546875" style="41" bestFit="1" customWidth="1"/>
    <col min="1031" max="1031" width="22.85546875" style="41" customWidth="1"/>
    <col min="1032" max="1032" width="59.7109375" style="41" bestFit="1" customWidth="1"/>
    <col min="1033" max="1033" width="57.85546875" style="41" bestFit="1" customWidth="1"/>
    <col min="1034" max="1034" width="35.28515625" style="41" bestFit="1" customWidth="1"/>
    <col min="1035" max="1035" width="28.140625" style="41" bestFit="1" customWidth="1"/>
    <col min="1036" max="1036" width="33.140625" style="41" bestFit="1" customWidth="1"/>
    <col min="1037" max="1037" width="26" style="41" bestFit="1" customWidth="1"/>
    <col min="1038" max="1038" width="19.140625" style="41" bestFit="1" customWidth="1"/>
    <col min="1039" max="1039" width="10.42578125" style="41" customWidth="1"/>
    <col min="1040" max="1040" width="11.85546875" style="41" customWidth="1"/>
    <col min="1041" max="1041" width="14.7109375" style="41" customWidth="1"/>
    <col min="1042" max="1042" width="9" style="41" bestFit="1" customWidth="1"/>
    <col min="1043" max="1282" width="9.140625" style="41"/>
    <col min="1283" max="1283" width="4.7109375" style="41" bestFit="1" customWidth="1"/>
    <col min="1284" max="1284" width="9.7109375" style="41" bestFit="1" customWidth="1"/>
    <col min="1285" max="1285" width="10" style="41" bestFit="1" customWidth="1"/>
    <col min="1286" max="1286" width="8.85546875" style="41" bestFit="1" customWidth="1"/>
    <col min="1287" max="1287" width="22.85546875" style="41" customWidth="1"/>
    <col min="1288" max="1288" width="59.7109375" style="41" bestFit="1" customWidth="1"/>
    <col min="1289" max="1289" width="57.85546875" style="41" bestFit="1" customWidth="1"/>
    <col min="1290" max="1290" width="35.28515625" style="41" bestFit="1" customWidth="1"/>
    <col min="1291" max="1291" width="28.140625" style="41" bestFit="1" customWidth="1"/>
    <col min="1292" max="1292" width="33.140625" style="41" bestFit="1" customWidth="1"/>
    <col min="1293" max="1293" width="26" style="41" bestFit="1" customWidth="1"/>
    <col min="1294" max="1294" width="19.140625" style="41" bestFit="1" customWidth="1"/>
    <col min="1295" max="1295" width="10.42578125" style="41" customWidth="1"/>
    <col min="1296" max="1296" width="11.85546875" style="41" customWidth="1"/>
    <col min="1297" max="1297" width="14.7109375" style="41" customWidth="1"/>
    <col min="1298" max="1298" width="9" style="41" bestFit="1" customWidth="1"/>
    <col min="1299" max="1538" width="9.140625" style="41"/>
    <col min="1539" max="1539" width="4.7109375" style="41" bestFit="1" customWidth="1"/>
    <col min="1540" max="1540" width="9.7109375" style="41" bestFit="1" customWidth="1"/>
    <col min="1541" max="1541" width="10" style="41" bestFit="1" customWidth="1"/>
    <col min="1542" max="1542" width="8.85546875" style="41" bestFit="1" customWidth="1"/>
    <col min="1543" max="1543" width="22.85546875" style="41" customWidth="1"/>
    <col min="1544" max="1544" width="59.7109375" style="41" bestFit="1" customWidth="1"/>
    <col min="1545" max="1545" width="57.85546875" style="41" bestFit="1" customWidth="1"/>
    <col min="1546" max="1546" width="35.28515625" style="41" bestFit="1" customWidth="1"/>
    <col min="1547" max="1547" width="28.140625" style="41" bestFit="1" customWidth="1"/>
    <col min="1548" max="1548" width="33.140625" style="41" bestFit="1" customWidth="1"/>
    <col min="1549" max="1549" width="26" style="41" bestFit="1" customWidth="1"/>
    <col min="1550" max="1550" width="19.140625" style="41" bestFit="1" customWidth="1"/>
    <col min="1551" max="1551" width="10.42578125" style="41" customWidth="1"/>
    <col min="1552" max="1552" width="11.85546875" style="41" customWidth="1"/>
    <col min="1553" max="1553" width="14.7109375" style="41" customWidth="1"/>
    <col min="1554" max="1554" width="9" style="41" bestFit="1" customWidth="1"/>
    <col min="1555" max="1794" width="9.140625" style="41"/>
    <col min="1795" max="1795" width="4.7109375" style="41" bestFit="1" customWidth="1"/>
    <col min="1796" max="1796" width="9.7109375" style="41" bestFit="1" customWidth="1"/>
    <col min="1797" max="1797" width="10" style="41" bestFit="1" customWidth="1"/>
    <col min="1798" max="1798" width="8.85546875" style="41" bestFit="1" customWidth="1"/>
    <col min="1799" max="1799" width="22.85546875" style="41" customWidth="1"/>
    <col min="1800" max="1800" width="59.7109375" style="41" bestFit="1" customWidth="1"/>
    <col min="1801" max="1801" width="57.85546875" style="41" bestFit="1" customWidth="1"/>
    <col min="1802" max="1802" width="35.28515625" style="41" bestFit="1" customWidth="1"/>
    <col min="1803" max="1803" width="28.140625" style="41" bestFit="1" customWidth="1"/>
    <col min="1804" max="1804" width="33.140625" style="41" bestFit="1" customWidth="1"/>
    <col min="1805" max="1805" width="26" style="41" bestFit="1" customWidth="1"/>
    <col min="1806" max="1806" width="19.140625" style="41" bestFit="1" customWidth="1"/>
    <col min="1807" max="1807" width="10.42578125" style="41" customWidth="1"/>
    <col min="1808" max="1808" width="11.85546875" style="41" customWidth="1"/>
    <col min="1809" max="1809" width="14.7109375" style="41" customWidth="1"/>
    <col min="1810" max="1810" width="9" style="41" bestFit="1" customWidth="1"/>
    <col min="1811" max="2050" width="9.140625" style="41"/>
    <col min="2051" max="2051" width="4.7109375" style="41" bestFit="1" customWidth="1"/>
    <col min="2052" max="2052" width="9.7109375" style="41" bestFit="1" customWidth="1"/>
    <col min="2053" max="2053" width="10" style="41" bestFit="1" customWidth="1"/>
    <col min="2054" max="2054" width="8.85546875" style="41" bestFit="1" customWidth="1"/>
    <col min="2055" max="2055" width="22.85546875" style="41" customWidth="1"/>
    <col min="2056" max="2056" width="59.7109375" style="41" bestFit="1" customWidth="1"/>
    <col min="2057" max="2057" width="57.85546875" style="41" bestFit="1" customWidth="1"/>
    <col min="2058" max="2058" width="35.28515625" style="41" bestFit="1" customWidth="1"/>
    <col min="2059" max="2059" width="28.140625" style="41" bestFit="1" customWidth="1"/>
    <col min="2060" max="2060" width="33.140625" style="41" bestFit="1" customWidth="1"/>
    <col min="2061" max="2061" width="26" style="41" bestFit="1" customWidth="1"/>
    <col min="2062" max="2062" width="19.140625" style="41" bestFit="1" customWidth="1"/>
    <col min="2063" max="2063" width="10.42578125" style="41" customWidth="1"/>
    <col min="2064" max="2064" width="11.85546875" style="41" customWidth="1"/>
    <col min="2065" max="2065" width="14.7109375" style="41" customWidth="1"/>
    <col min="2066" max="2066" width="9" style="41" bestFit="1" customWidth="1"/>
    <col min="2067" max="2306" width="9.140625" style="41"/>
    <col min="2307" max="2307" width="4.7109375" style="41" bestFit="1" customWidth="1"/>
    <col min="2308" max="2308" width="9.7109375" style="41" bestFit="1" customWidth="1"/>
    <col min="2309" max="2309" width="10" style="41" bestFit="1" customWidth="1"/>
    <col min="2310" max="2310" width="8.85546875" style="41" bestFit="1" customWidth="1"/>
    <col min="2311" max="2311" width="22.85546875" style="41" customWidth="1"/>
    <col min="2312" max="2312" width="59.7109375" style="41" bestFit="1" customWidth="1"/>
    <col min="2313" max="2313" width="57.85546875" style="41" bestFit="1" customWidth="1"/>
    <col min="2314" max="2314" width="35.28515625" style="41" bestFit="1" customWidth="1"/>
    <col min="2315" max="2315" width="28.140625" style="41" bestFit="1" customWidth="1"/>
    <col min="2316" max="2316" width="33.140625" style="41" bestFit="1" customWidth="1"/>
    <col min="2317" max="2317" width="26" style="41" bestFit="1" customWidth="1"/>
    <col min="2318" max="2318" width="19.140625" style="41" bestFit="1" customWidth="1"/>
    <col min="2319" max="2319" width="10.42578125" style="41" customWidth="1"/>
    <col min="2320" max="2320" width="11.85546875" style="41" customWidth="1"/>
    <col min="2321" max="2321" width="14.7109375" style="41" customWidth="1"/>
    <col min="2322" max="2322" width="9" style="41" bestFit="1" customWidth="1"/>
    <col min="2323" max="2562" width="9.140625" style="41"/>
    <col min="2563" max="2563" width="4.7109375" style="41" bestFit="1" customWidth="1"/>
    <col min="2564" max="2564" width="9.7109375" style="41" bestFit="1" customWidth="1"/>
    <col min="2565" max="2565" width="10" style="41" bestFit="1" customWidth="1"/>
    <col min="2566" max="2566" width="8.85546875" style="41" bestFit="1" customWidth="1"/>
    <col min="2567" max="2567" width="22.85546875" style="41" customWidth="1"/>
    <col min="2568" max="2568" width="59.7109375" style="41" bestFit="1" customWidth="1"/>
    <col min="2569" max="2569" width="57.85546875" style="41" bestFit="1" customWidth="1"/>
    <col min="2570" max="2570" width="35.28515625" style="41" bestFit="1" customWidth="1"/>
    <col min="2571" max="2571" width="28.140625" style="41" bestFit="1" customWidth="1"/>
    <col min="2572" max="2572" width="33.140625" style="41" bestFit="1" customWidth="1"/>
    <col min="2573" max="2573" width="26" style="41" bestFit="1" customWidth="1"/>
    <col min="2574" max="2574" width="19.140625" style="41" bestFit="1" customWidth="1"/>
    <col min="2575" max="2575" width="10.42578125" style="41" customWidth="1"/>
    <col min="2576" max="2576" width="11.85546875" style="41" customWidth="1"/>
    <col min="2577" max="2577" width="14.7109375" style="41" customWidth="1"/>
    <col min="2578" max="2578" width="9" style="41" bestFit="1" customWidth="1"/>
    <col min="2579" max="2818" width="9.140625" style="41"/>
    <col min="2819" max="2819" width="4.7109375" style="41" bestFit="1" customWidth="1"/>
    <col min="2820" max="2820" width="9.7109375" style="41" bestFit="1" customWidth="1"/>
    <col min="2821" max="2821" width="10" style="41" bestFit="1" customWidth="1"/>
    <col min="2822" max="2822" width="8.85546875" style="41" bestFit="1" customWidth="1"/>
    <col min="2823" max="2823" width="22.85546875" style="41" customWidth="1"/>
    <col min="2824" max="2824" width="59.7109375" style="41" bestFit="1" customWidth="1"/>
    <col min="2825" max="2825" width="57.85546875" style="41" bestFit="1" customWidth="1"/>
    <col min="2826" max="2826" width="35.28515625" style="41" bestFit="1" customWidth="1"/>
    <col min="2827" max="2827" width="28.140625" style="41" bestFit="1" customWidth="1"/>
    <col min="2828" max="2828" width="33.140625" style="41" bestFit="1" customWidth="1"/>
    <col min="2829" max="2829" width="26" style="41" bestFit="1" customWidth="1"/>
    <col min="2830" max="2830" width="19.140625" style="41" bestFit="1" customWidth="1"/>
    <col min="2831" max="2831" width="10.42578125" style="41" customWidth="1"/>
    <col min="2832" max="2832" width="11.85546875" style="41" customWidth="1"/>
    <col min="2833" max="2833" width="14.7109375" style="41" customWidth="1"/>
    <col min="2834" max="2834" width="9" style="41" bestFit="1" customWidth="1"/>
    <col min="2835" max="3074" width="9.140625" style="41"/>
    <col min="3075" max="3075" width="4.7109375" style="41" bestFit="1" customWidth="1"/>
    <col min="3076" max="3076" width="9.7109375" style="41" bestFit="1" customWidth="1"/>
    <col min="3077" max="3077" width="10" style="41" bestFit="1" customWidth="1"/>
    <col min="3078" max="3078" width="8.85546875" style="41" bestFit="1" customWidth="1"/>
    <col min="3079" max="3079" width="22.85546875" style="41" customWidth="1"/>
    <col min="3080" max="3080" width="59.7109375" style="41" bestFit="1" customWidth="1"/>
    <col min="3081" max="3081" width="57.85546875" style="41" bestFit="1" customWidth="1"/>
    <col min="3082" max="3082" width="35.28515625" style="41" bestFit="1" customWidth="1"/>
    <col min="3083" max="3083" width="28.140625" style="41" bestFit="1" customWidth="1"/>
    <col min="3084" max="3084" width="33.140625" style="41" bestFit="1" customWidth="1"/>
    <col min="3085" max="3085" width="26" style="41" bestFit="1" customWidth="1"/>
    <col min="3086" max="3086" width="19.140625" style="41" bestFit="1" customWidth="1"/>
    <col min="3087" max="3087" width="10.42578125" style="41" customWidth="1"/>
    <col min="3088" max="3088" width="11.85546875" style="41" customWidth="1"/>
    <col min="3089" max="3089" width="14.7109375" style="41" customWidth="1"/>
    <col min="3090" max="3090" width="9" style="41" bestFit="1" customWidth="1"/>
    <col min="3091" max="3330" width="9.140625" style="41"/>
    <col min="3331" max="3331" width="4.7109375" style="41" bestFit="1" customWidth="1"/>
    <col min="3332" max="3332" width="9.7109375" style="41" bestFit="1" customWidth="1"/>
    <col min="3333" max="3333" width="10" style="41" bestFit="1" customWidth="1"/>
    <col min="3334" max="3334" width="8.85546875" style="41" bestFit="1" customWidth="1"/>
    <col min="3335" max="3335" width="22.85546875" style="41" customWidth="1"/>
    <col min="3336" max="3336" width="59.7109375" style="41" bestFit="1" customWidth="1"/>
    <col min="3337" max="3337" width="57.85546875" style="41" bestFit="1" customWidth="1"/>
    <col min="3338" max="3338" width="35.28515625" style="41" bestFit="1" customWidth="1"/>
    <col min="3339" max="3339" width="28.140625" style="41" bestFit="1" customWidth="1"/>
    <col min="3340" max="3340" width="33.140625" style="41" bestFit="1" customWidth="1"/>
    <col min="3341" max="3341" width="26" style="41" bestFit="1" customWidth="1"/>
    <col min="3342" max="3342" width="19.140625" style="41" bestFit="1" customWidth="1"/>
    <col min="3343" max="3343" width="10.42578125" style="41" customWidth="1"/>
    <col min="3344" max="3344" width="11.85546875" style="41" customWidth="1"/>
    <col min="3345" max="3345" width="14.7109375" style="41" customWidth="1"/>
    <col min="3346" max="3346" width="9" style="41" bestFit="1" customWidth="1"/>
    <col min="3347" max="3586" width="9.140625" style="41"/>
    <col min="3587" max="3587" width="4.7109375" style="41" bestFit="1" customWidth="1"/>
    <col min="3588" max="3588" width="9.7109375" style="41" bestFit="1" customWidth="1"/>
    <col min="3589" max="3589" width="10" style="41" bestFit="1" customWidth="1"/>
    <col min="3590" max="3590" width="8.85546875" style="41" bestFit="1" customWidth="1"/>
    <col min="3591" max="3591" width="22.85546875" style="41" customWidth="1"/>
    <col min="3592" max="3592" width="59.7109375" style="41" bestFit="1" customWidth="1"/>
    <col min="3593" max="3593" width="57.85546875" style="41" bestFit="1" customWidth="1"/>
    <col min="3594" max="3594" width="35.28515625" style="41" bestFit="1" customWidth="1"/>
    <col min="3595" max="3595" width="28.140625" style="41" bestFit="1" customWidth="1"/>
    <col min="3596" max="3596" width="33.140625" style="41" bestFit="1" customWidth="1"/>
    <col min="3597" max="3597" width="26" style="41" bestFit="1" customWidth="1"/>
    <col min="3598" max="3598" width="19.140625" style="41" bestFit="1" customWidth="1"/>
    <col min="3599" max="3599" width="10.42578125" style="41" customWidth="1"/>
    <col min="3600" max="3600" width="11.85546875" style="41" customWidth="1"/>
    <col min="3601" max="3601" width="14.7109375" style="41" customWidth="1"/>
    <col min="3602" max="3602" width="9" style="41" bestFit="1" customWidth="1"/>
    <col min="3603" max="3842" width="9.140625" style="41"/>
    <col min="3843" max="3843" width="4.7109375" style="41" bestFit="1" customWidth="1"/>
    <col min="3844" max="3844" width="9.7109375" style="41" bestFit="1" customWidth="1"/>
    <col min="3845" max="3845" width="10" style="41" bestFit="1" customWidth="1"/>
    <col min="3846" max="3846" width="8.85546875" style="41" bestFit="1" customWidth="1"/>
    <col min="3847" max="3847" width="22.85546875" style="41" customWidth="1"/>
    <col min="3848" max="3848" width="59.7109375" style="41" bestFit="1" customWidth="1"/>
    <col min="3849" max="3849" width="57.85546875" style="41" bestFit="1" customWidth="1"/>
    <col min="3850" max="3850" width="35.28515625" style="41" bestFit="1" customWidth="1"/>
    <col min="3851" max="3851" width="28.140625" style="41" bestFit="1" customWidth="1"/>
    <col min="3852" max="3852" width="33.140625" style="41" bestFit="1" customWidth="1"/>
    <col min="3853" max="3853" width="26" style="41" bestFit="1" customWidth="1"/>
    <col min="3854" max="3854" width="19.140625" style="41" bestFit="1" customWidth="1"/>
    <col min="3855" max="3855" width="10.42578125" style="41" customWidth="1"/>
    <col min="3856" max="3856" width="11.85546875" style="41" customWidth="1"/>
    <col min="3857" max="3857" width="14.7109375" style="41" customWidth="1"/>
    <col min="3858" max="3858" width="9" style="41" bestFit="1" customWidth="1"/>
    <col min="3859" max="4098" width="9.140625" style="41"/>
    <col min="4099" max="4099" width="4.7109375" style="41" bestFit="1" customWidth="1"/>
    <col min="4100" max="4100" width="9.7109375" style="41" bestFit="1" customWidth="1"/>
    <col min="4101" max="4101" width="10" style="41" bestFit="1" customWidth="1"/>
    <col min="4102" max="4102" width="8.85546875" style="41" bestFit="1" customWidth="1"/>
    <col min="4103" max="4103" width="22.85546875" style="41" customWidth="1"/>
    <col min="4104" max="4104" width="59.7109375" style="41" bestFit="1" customWidth="1"/>
    <col min="4105" max="4105" width="57.85546875" style="41" bestFit="1" customWidth="1"/>
    <col min="4106" max="4106" width="35.28515625" style="41" bestFit="1" customWidth="1"/>
    <col min="4107" max="4107" width="28.140625" style="41" bestFit="1" customWidth="1"/>
    <col min="4108" max="4108" width="33.140625" style="41" bestFit="1" customWidth="1"/>
    <col min="4109" max="4109" width="26" style="41" bestFit="1" customWidth="1"/>
    <col min="4110" max="4110" width="19.140625" style="41" bestFit="1" customWidth="1"/>
    <col min="4111" max="4111" width="10.42578125" style="41" customWidth="1"/>
    <col min="4112" max="4112" width="11.85546875" style="41" customWidth="1"/>
    <col min="4113" max="4113" width="14.7109375" style="41" customWidth="1"/>
    <col min="4114" max="4114" width="9" style="41" bestFit="1" customWidth="1"/>
    <col min="4115" max="4354" width="9.140625" style="41"/>
    <col min="4355" max="4355" width="4.7109375" style="41" bestFit="1" customWidth="1"/>
    <col min="4356" max="4356" width="9.7109375" style="41" bestFit="1" customWidth="1"/>
    <col min="4357" max="4357" width="10" style="41" bestFit="1" customWidth="1"/>
    <col min="4358" max="4358" width="8.85546875" style="41" bestFit="1" customWidth="1"/>
    <col min="4359" max="4359" width="22.85546875" style="41" customWidth="1"/>
    <col min="4360" max="4360" width="59.7109375" style="41" bestFit="1" customWidth="1"/>
    <col min="4361" max="4361" width="57.85546875" style="41" bestFit="1" customWidth="1"/>
    <col min="4362" max="4362" width="35.28515625" style="41" bestFit="1" customWidth="1"/>
    <col min="4363" max="4363" width="28.140625" style="41" bestFit="1" customWidth="1"/>
    <col min="4364" max="4364" width="33.140625" style="41" bestFit="1" customWidth="1"/>
    <col min="4365" max="4365" width="26" style="41" bestFit="1" customWidth="1"/>
    <col min="4366" max="4366" width="19.140625" style="41" bestFit="1" customWidth="1"/>
    <col min="4367" max="4367" width="10.42578125" style="41" customWidth="1"/>
    <col min="4368" max="4368" width="11.85546875" style="41" customWidth="1"/>
    <col min="4369" max="4369" width="14.7109375" style="41" customWidth="1"/>
    <col min="4370" max="4370" width="9" style="41" bestFit="1" customWidth="1"/>
    <col min="4371" max="4610" width="9.140625" style="41"/>
    <col min="4611" max="4611" width="4.7109375" style="41" bestFit="1" customWidth="1"/>
    <col min="4612" max="4612" width="9.7109375" style="41" bestFit="1" customWidth="1"/>
    <col min="4613" max="4613" width="10" style="41" bestFit="1" customWidth="1"/>
    <col min="4614" max="4614" width="8.85546875" style="41" bestFit="1" customWidth="1"/>
    <col min="4615" max="4615" width="22.85546875" style="41" customWidth="1"/>
    <col min="4616" max="4616" width="59.7109375" style="41" bestFit="1" customWidth="1"/>
    <col min="4617" max="4617" width="57.85546875" style="41" bestFit="1" customWidth="1"/>
    <col min="4618" max="4618" width="35.28515625" style="41" bestFit="1" customWidth="1"/>
    <col min="4619" max="4619" width="28.140625" style="41" bestFit="1" customWidth="1"/>
    <col min="4620" max="4620" width="33.140625" style="41" bestFit="1" customWidth="1"/>
    <col min="4621" max="4621" width="26" style="41" bestFit="1" customWidth="1"/>
    <col min="4622" max="4622" width="19.140625" style="41" bestFit="1" customWidth="1"/>
    <col min="4623" max="4623" width="10.42578125" style="41" customWidth="1"/>
    <col min="4624" max="4624" width="11.85546875" style="41" customWidth="1"/>
    <col min="4625" max="4625" width="14.7109375" style="41" customWidth="1"/>
    <col min="4626" max="4626" width="9" style="41" bestFit="1" customWidth="1"/>
    <col min="4627" max="4866" width="9.140625" style="41"/>
    <col min="4867" max="4867" width="4.7109375" style="41" bestFit="1" customWidth="1"/>
    <col min="4868" max="4868" width="9.7109375" style="41" bestFit="1" customWidth="1"/>
    <col min="4869" max="4869" width="10" style="41" bestFit="1" customWidth="1"/>
    <col min="4870" max="4870" width="8.85546875" style="41" bestFit="1" customWidth="1"/>
    <col min="4871" max="4871" width="22.85546875" style="41" customWidth="1"/>
    <col min="4872" max="4872" width="59.7109375" style="41" bestFit="1" customWidth="1"/>
    <col min="4873" max="4873" width="57.85546875" style="41" bestFit="1" customWidth="1"/>
    <col min="4874" max="4874" width="35.28515625" style="41" bestFit="1" customWidth="1"/>
    <col min="4875" max="4875" width="28.140625" style="41" bestFit="1" customWidth="1"/>
    <col min="4876" max="4876" width="33.140625" style="41" bestFit="1" customWidth="1"/>
    <col min="4877" max="4877" width="26" style="41" bestFit="1" customWidth="1"/>
    <col min="4878" max="4878" width="19.140625" style="41" bestFit="1" customWidth="1"/>
    <col min="4879" max="4879" width="10.42578125" style="41" customWidth="1"/>
    <col min="4880" max="4880" width="11.85546875" style="41" customWidth="1"/>
    <col min="4881" max="4881" width="14.7109375" style="41" customWidth="1"/>
    <col min="4882" max="4882" width="9" style="41" bestFit="1" customWidth="1"/>
    <col min="4883" max="5122" width="9.140625" style="41"/>
    <col min="5123" max="5123" width="4.7109375" style="41" bestFit="1" customWidth="1"/>
    <col min="5124" max="5124" width="9.7109375" style="41" bestFit="1" customWidth="1"/>
    <col min="5125" max="5125" width="10" style="41" bestFit="1" customWidth="1"/>
    <col min="5126" max="5126" width="8.85546875" style="41" bestFit="1" customWidth="1"/>
    <col min="5127" max="5127" width="22.85546875" style="41" customWidth="1"/>
    <col min="5128" max="5128" width="59.7109375" style="41" bestFit="1" customWidth="1"/>
    <col min="5129" max="5129" width="57.85546875" style="41" bestFit="1" customWidth="1"/>
    <col min="5130" max="5130" width="35.28515625" style="41" bestFit="1" customWidth="1"/>
    <col min="5131" max="5131" width="28.140625" style="41" bestFit="1" customWidth="1"/>
    <col min="5132" max="5132" width="33.140625" style="41" bestFit="1" customWidth="1"/>
    <col min="5133" max="5133" width="26" style="41" bestFit="1" customWidth="1"/>
    <col min="5134" max="5134" width="19.140625" style="41" bestFit="1" customWidth="1"/>
    <col min="5135" max="5135" width="10.42578125" style="41" customWidth="1"/>
    <col min="5136" max="5136" width="11.85546875" style="41" customWidth="1"/>
    <col min="5137" max="5137" width="14.7109375" style="41" customWidth="1"/>
    <col min="5138" max="5138" width="9" style="41" bestFit="1" customWidth="1"/>
    <col min="5139" max="5378" width="9.140625" style="41"/>
    <col min="5379" max="5379" width="4.7109375" style="41" bestFit="1" customWidth="1"/>
    <col min="5380" max="5380" width="9.7109375" style="41" bestFit="1" customWidth="1"/>
    <col min="5381" max="5381" width="10" style="41" bestFit="1" customWidth="1"/>
    <col min="5382" max="5382" width="8.85546875" style="41" bestFit="1" customWidth="1"/>
    <col min="5383" max="5383" width="22.85546875" style="41" customWidth="1"/>
    <col min="5384" max="5384" width="59.7109375" style="41" bestFit="1" customWidth="1"/>
    <col min="5385" max="5385" width="57.85546875" style="41" bestFit="1" customWidth="1"/>
    <col min="5386" max="5386" width="35.28515625" style="41" bestFit="1" customWidth="1"/>
    <col min="5387" max="5387" width="28.140625" style="41" bestFit="1" customWidth="1"/>
    <col min="5388" max="5388" width="33.140625" style="41" bestFit="1" customWidth="1"/>
    <col min="5389" max="5389" width="26" style="41" bestFit="1" customWidth="1"/>
    <col min="5390" max="5390" width="19.140625" style="41" bestFit="1" customWidth="1"/>
    <col min="5391" max="5391" width="10.42578125" style="41" customWidth="1"/>
    <col min="5392" max="5392" width="11.85546875" style="41" customWidth="1"/>
    <col min="5393" max="5393" width="14.7109375" style="41" customWidth="1"/>
    <col min="5394" max="5394" width="9" style="41" bestFit="1" customWidth="1"/>
    <col min="5395" max="5634" width="9.140625" style="41"/>
    <col min="5635" max="5635" width="4.7109375" style="41" bestFit="1" customWidth="1"/>
    <col min="5636" max="5636" width="9.7109375" style="41" bestFit="1" customWidth="1"/>
    <col min="5637" max="5637" width="10" style="41" bestFit="1" customWidth="1"/>
    <col min="5638" max="5638" width="8.85546875" style="41" bestFit="1" customWidth="1"/>
    <col min="5639" max="5639" width="22.85546875" style="41" customWidth="1"/>
    <col min="5640" max="5640" width="59.7109375" style="41" bestFit="1" customWidth="1"/>
    <col min="5641" max="5641" width="57.85546875" style="41" bestFit="1" customWidth="1"/>
    <col min="5642" max="5642" width="35.28515625" style="41" bestFit="1" customWidth="1"/>
    <col min="5643" max="5643" width="28.140625" style="41" bestFit="1" customWidth="1"/>
    <col min="5644" max="5644" width="33.140625" style="41" bestFit="1" customWidth="1"/>
    <col min="5645" max="5645" width="26" style="41" bestFit="1" customWidth="1"/>
    <col min="5646" max="5646" width="19.140625" style="41" bestFit="1" customWidth="1"/>
    <col min="5647" max="5647" width="10.42578125" style="41" customWidth="1"/>
    <col min="5648" max="5648" width="11.85546875" style="41" customWidth="1"/>
    <col min="5649" max="5649" width="14.7109375" style="41" customWidth="1"/>
    <col min="5650" max="5650" width="9" style="41" bestFit="1" customWidth="1"/>
    <col min="5651" max="5890" width="9.140625" style="41"/>
    <col min="5891" max="5891" width="4.7109375" style="41" bestFit="1" customWidth="1"/>
    <col min="5892" max="5892" width="9.7109375" style="41" bestFit="1" customWidth="1"/>
    <col min="5893" max="5893" width="10" style="41" bestFit="1" customWidth="1"/>
    <col min="5894" max="5894" width="8.85546875" style="41" bestFit="1" customWidth="1"/>
    <col min="5895" max="5895" width="22.85546875" style="41" customWidth="1"/>
    <col min="5896" max="5896" width="59.7109375" style="41" bestFit="1" customWidth="1"/>
    <col min="5897" max="5897" width="57.85546875" style="41" bestFit="1" customWidth="1"/>
    <col min="5898" max="5898" width="35.28515625" style="41" bestFit="1" customWidth="1"/>
    <col min="5899" max="5899" width="28.140625" style="41" bestFit="1" customWidth="1"/>
    <col min="5900" max="5900" width="33.140625" style="41" bestFit="1" customWidth="1"/>
    <col min="5901" max="5901" width="26" style="41" bestFit="1" customWidth="1"/>
    <col min="5902" max="5902" width="19.140625" style="41" bestFit="1" customWidth="1"/>
    <col min="5903" max="5903" width="10.42578125" style="41" customWidth="1"/>
    <col min="5904" max="5904" width="11.85546875" style="41" customWidth="1"/>
    <col min="5905" max="5905" width="14.7109375" style="41" customWidth="1"/>
    <col min="5906" max="5906" width="9" style="41" bestFit="1" customWidth="1"/>
    <col min="5907" max="6146" width="9.140625" style="41"/>
    <col min="6147" max="6147" width="4.7109375" style="41" bestFit="1" customWidth="1"/>
    <col min="6148" max="6148" width="9.7109375" style="41" bestFit="1" customWidth="1"/>
    <col min="6149" max="6149" width="10" style="41" bestFit="1" customWidth="1"/>
    <col min="6150" max="6150" width="8.85546875" style="41" bestFit="1" customWidth="1"/>
    <col min="6151" max="6151" width="22.85546875" style="41" customWidth="1"/>
    <col min="6152" max="6152" width="59.7109375" style="41" bestFit="1" customWidth="1"/>
    <col min="6153" max="6153" width="57.85546875" style="41" bestFit="1" customWidth="1"/>
    <col min="6154" max="6154" width="35.28515625" style="41" bestFit="1" customWidth="1"/>
    <col min="6155" max="6155" width="28.140625" style="41" bestFit="1" customWidth="1"/>
    <col min="6156" max="6156" width="33.140625" style="41" bestFit="1" customWidth="1"/>
    <col min="6157" max="6157" width="26" style="41" bestFit="1" customWidth="1"/>
    <col min="6158" max="6158" width="19.140625" style="41" bestFit="1" customWidth="1"/>
    <col min="6159" max="6159" width="10.42578125" style="41" customWidth="1"/>
    <col min="6160" max="6160" width="11.85546875" style="41" customWidth="1"/>
    <col min="6161" max="6161" width="14.7109375" style="41" customWidth="1"/>
    <col min="6162" max="6162" width="9" style="41" bestFit="1" customWidth="1"/>
    <col min="6163" max="6402" width="9.140625" style="41"/>
    <col min="6403" max="6403" width="4.7109375" style="41" bestFit="1" customWidth="1"/>
    <col min="6404" max="6404" width="9.7109375" style="41" bestFit="1" customWidth="1"/>
    <col min="6405" max="6405" width="10" style="41" bestFit="1" customWidth="1"/>
    <col min="6406" max="6406" width="8.85546875" style="41" bestFit="1" customWidth="1"/>
    <col min="6407" max="6407" width="22.85546875" style="41" customWidth="1"/>
    <col min="6408" max="6408" width="59.7109375" style="41" bestFit="1" customWidth="1"/>
    <col min="6409" max="6409" width="57.85546875" style="41" bestFit="1" customWidth="1"/>
    <col min="6410" max="6410" width="35.28515625" style="41" bestFit="1" customWidth="1"/>
    <col min="6411" max="6411" width="28.140625" style="41" bestFit="1" customWidth="1"/>
    <col min="6412" max="6412" width="33.140625" style="41" bestFit="1" customWidth="1"/>
    <col min="6413" max="6413" width="26" style="41" bestFit="1" customWidth="1"/>
    <col min="6414" max="6414" width="19.140625" style="41" bestFit="1" customWidth="1"/>
    <col min="6415" max="6415" width="10.42578125" style="41" customWidth="1"/>
    <col min="6416" max="6416" width="11.85546875" style="41" customWidth="1"/>
    <col min="6417" max="6417" width="14.7109375" style="41" customWidth="1"/>
    <col min="6418" max="6418" width="9" style="41" bestFit="1" customWidth="1"/>
    <col min="6419" max="6658" width="9.140625" style="41"/>
    <col min="6659" max="6659" width="4.7109375" style="41" bestFit="1" customWidth="1"/>
    <col min="6660" max="6660" width="9.7109375" style="41" bestFit="1" customWidth="1"/>
    <col min="6661" max="6661" width="10" style="41" bestFit="1" customWidth="1"/>
    <col min="6662" max="6662" width="8.85546875" style="41" bestFit="1" customWidth="1"/>
    <col min="6663" max="6663" width="22.85546875" style="41" customWidth="1"/>
    <col min="6664" max="6664" width="59.7109375" style="41" bestFit="1" customWidth="1"/>
    <col min="6665" max="6665" width="57.85546875" style="41" bestFit="1" customWidth="1"/>
    <col min="6666" max="6666" width="35.28515625" style="41" bestFit="1" customWidth="1"/>
    <col min="6667" max="6667" width="28.140625" style="41" bestFit="1" customWidth="1"/>
    <col min="6668" max="6668" width="33.140625" style="41" bestFit="1" customWidth="1"/>
    <col min="6669" max="6669" width="26" style="41" bestFit="1" customWidth="1"/>
    <col min="6670" max="6670" width="19.140625" style="41" bestFit="1" customWidth="1"/>
    <col min="6671" max="6671" width="10.42578125" style="41" customWidth="1"/>
    <col min="6672" max="6672" width="11.85546875" style="41" customWidth="1"/>
    <col min="6673" max="6673" width="14.7109375" style="41" customWidth="1"/>
    <col min="6674" max="6674" width="9" style="41" bestFit="1" customWidth="1"/>
    <col min="6675" max="6914" width="9.140625" style="41"/>
    <col min="6915" max="6915" width="4.7109375" style="41" bestFit="1" customWidth="1"/>
    <col min="6916" max="6916" width="9.7109375" style="41" bestFit="1" customWidth="1"/>
    <col min="6917" max="6917" width="10" style="41" bestFit="1" customWidth="1"/>
    <col min="6918" max="6918" width="8.85546875" style="41" bestFit="1" customWidth="1"/>
    <col min="6919" max="6919" width="22.85546875" style="41" customWidth="1"/>
    <col min="6920" max="6920" width="59.7109375" style="41" bestFit="1" customWidth="1"/>
    <col min="6921" max="6921" width="57.85546875" style="41" bestFit="1" customWidth="1"/>
    <col min="6922" max="6922" width="35.28515625" style="41" bestFit="1" customWidth="1"/>
    <col min="6923" max="6923" width="28.140625" style="41" bestFit="1" customWidth="1"/>
    <col min="6924" max="6924" width="33.140625" style="41" bestFit="1" customWidth="1"/>
    <col min="6925" max="6925" width="26" style="41" bestFit="1" customWidth="1"/>
    <col min="6926" max="6926" width="19.140625" style="41" bestFit="1" customWidth="1"/>
    <col min="6927" max="6927" width="10.42578125" style="41" customWidth="1"/>
    <col min="6928" max="6928" width="11.85546875" style="41" customWidth="1"/>
    <col min="6929" max="6929" width="14.7109375" style="41" customWidth="1"/>
    <col min="6930" max="6930" width="9" style="41" bestFit="1" customWidth="1"/>
    <col min="6931" max="7170" width="9.140625" style="41"/>
    <col min="7171" max="7171" width="4.7109375" style="41" bestFit="1" customWidth="1"/>
    <col min="7172" max="7172" width="9.7109375" style="41" bestFit="1" customWidth="1"/>
    <col min="7173" max="7173" width="10" style="41" bestFit="1" customWidth="1"/>
    <col min="7174" max="7174" width="8.85546875" style="41" bestFit="1" customWidth="1"/>
    <col min="7175" max="7175" width="22.85546875" style="41" customWidth="1"/>
    <col min="7176" max="7176" width="59.7109375" style="41" bestFit="1" customWidth="1"/>
    <col min="7177" max="7177" width="57.85546875" style="41" bestFit="1" customWidth="1"/>
    <col min="7178" max="7178" width="35.28515625" style="41" bestFit="1" customWidth="1"/>
    <col min="7179" max="7179" width="28.140625" style="41" bestFit="1" customWidth="1"/>
    <col min="7180" max="7180" width="33.140625" style="41" bestFit="1" customWidth="1"/>
    <col min="7181" max="7181" width="26" style="41" bestFit="1" customWidth="1"/>
    <col min="7182" max="7182" width="19.140625" style="41" bestFit="1" customWidth="1"/>
    <col min="7183" max="7183" width="10.42578125" style="41" customWidth="1"/>
    <col min="7184" max="7184" width="11.85546875" style="41" customWidth="1"/>
    <col min="7185" max="7185" width="14.7109375" style="41" customWidth="1"/>
    <col min="7186" max="7186" width="9" style="41" bestFit="1" customWidth="1"/>
    <col min="7187" max="7426" width="9.140625" style="41"/>
    <col min="7427" max="7427" width="4.7109375" style="41" bestFit="1" customWidth="1"/>
    <col min="7428" max="7428" width="9.7109375" style="41" bestFit="1" customWidth="1"/>
    <col min="7429" max="7429" width="10" style="41" bestFit="1" customWidth="1"/>
    <col min="7430" max="7430" width="8.85546875" style="41" bestFit="1" customWidth="1"/>
    <col min="7431" max="7431" width="22.85546875" style="41" customWidth="1"/>
    <col min="7432" max="7432" width="59.7109375" style="41" bestFit="1" customWidth="1"/>
    <col min="7433" max="7433" width="57.85546875" style="41" bestFit="1" customWidth="1"/>
    <col min="7434" max="7434" width="35.28515625" style="41" bestFit="1" customWidth="1"/>
    <col min="7435" max="7435" width="28.140625" style="41" bestFit="1" customWidth="1"/>
    <col min="7436" max="7436" width="33.140625" style="41" bestFit="1" customWidth="1"/>
    <col min="7437" max="7437" width="26" style="41" bestFit="1" customWidth="1"/>
    <col min="7438" max="7438" width="19.140625" style="41" bestFit="1" customWidth="1"/>
    <col min="7439" max="7439" width="10.42578125" style="41" customWidth="1"/>
    <col min="7440" max="7440" width="11.85546875" style="41" customWidth="1"/>
    <col min="7441" max="7441" width="14.7109375" style="41" customWidth="1"/>
    <col min="7442" max="7442" width="9" style="41" bestFit="1" customWidth="1"/>
    <col min="7443" max="7682" width="9.140625" style="41"/>
    <col min="7683" max="7683" width="4.7109375" style="41" bestFit="1" customWidth="1"/>
    <col min="7684" max="7684" width="9.7109375" style="41" bestFit="1" customWidth="1"/>
    <col min="7685" max="7685" width="10" style="41" bestFit="1" customWidth="1"/>
    <col min="7686" max="7686" width="8.85546875" style="41" bestFit="1" customWidth="1"/>
    <col min="7687" max="7687" width="22.85546875" style="41" customWidth="1"/>
    <col min="7688" max="7688" width="59.7109375" style="41" bestFit="1" customWidth="1"/>
    <col min="7689" max="7689" width="57.85546875" style="41" bestFit="1" customWidth="1"/>
    <col min="7690" max="7690" width="35.28515625" style="41" bestFit="1" customWidth="1"/>
    <col min="7691" max="7691" width="28.140625" style="41" bestFit="1" customWidth="1"/>
    <col min="7692" max="7692" width="33.140625" style="41" bestFit="1" customWidth="1"/>
    <col min="7693" max="7693" width="26" style="41" bestFit="1" customWidth="1"/>
    <col min="7694" max="7694" width="19.140625" style="41" bestFit="1" customWidth="1"/>
    <col min="7695" max="7695" width="10.42578125" style="41" customWidth="1"/>
    <col min="7696" max="7696" width="11.85546875" style="41" customWidth="1"/>
    <col min="7697" max="7697" width="14.7109375" style="41" customWidth="1"/>
    <col min="7698" max="7698" width="9" style="41" bestFit="1" customWidth="1"/>
    <col min="7699" max="7938" width="9.140625" style="41"/>
    <col min="7939" max="7939" width="4.7109375" style="41" bestFit="1" customWidth="1"/>
    <col min="7940" max="7940" width="9.7109375" style="41" bestFit="1" customWidth="1"/>
    <col min="7941" max="7941" width="10" style="41" bestFit="1" customWidth="1"/>
    <col min="7942" max="7942" width="8.85546875" style="41" bestFit="1" customWidth="1"/>
    <col min="7943" max="7943" width="22.85546875" style="41" customWidth="1"/>
    <col min="7944" max="7944" width="59.7109375" style="41" bestFit="1" customWidth="1"/>
    <col min="7945" max="7945" width="57.85546875" style="41" bestFit="1" customWidth="1"/>
    <col min="7946" max="7946" width="35.28515625" style="41" bestFit="1" customWidth="1"/>
    <col min="7947" max="7947" width="28.140625" style="41" bestFit="1" customWidth="1"/>
    <col min="7948" max="7948" width="33.140625" style="41" bestFit="1" customWidth="1"/>
    <col min="7949" max="7949" width="26" style="41" bestFit="1" customWidth="1"/>
    <col min="7950" max="7950" width="19.140625" style="41" bestFit="1" customWidth="1"/>
    <col min="7951" max="7951" width="10.42578125" style="41" customWidth="1"/>
    <col min="7952" max="7952" width="11.85546875" style="41" customWidth="1"/>
    <col min="7953" max="7953" width="14.7109375" style="41" customWidth="1"/>
    <col min="7954" max="7954" width="9" style="41" bestFit="1" customWidth="1"/>
    <col min="7955" max="8194" width="9.140625" style="41"/>
    <col min="8195" max="8195" width="4.7109375" style="41" bestFit="1" customWidth="1"/>
    <col min="8196" max="8196" width="9.7109375" style="41" bestFit="1" customWidth="1"/>
    <col min="8197" max="8197" width="10" style="41" bestFit="1" customWidth="1"/>
    <col min="8198" max="8198" width="8.85546875" style="41" bestFit="1" customWidth="1"/>
    <col min="8199" max="8199" width="22.85546875" style="41" customWidth="1"/>
    <col min="8200" max="8200" width="59.7109375" style="41" bestFit="1" customWidth="1"/>
    <col min="8201" max="8201" width="57.85546875" style="41" bestFit="1" customWidth="1"/>
    <col min="8202" max="8202" width="35.28515625" style="41" bestFit="1" customWidth="1"/>
    <col min="8203" max="8203" width="28.140625" style="41" bestFit="1" customWidth="1"/>
    <col min="8204" max="8204" width="33.140625" style="41" bestFit="1" customWidth="1"/>
    <col min="8205" max="8205" width="26" style="41" bestFit="1" customWidth="1"/>
    <col min="8206" max="8206" width="19.140625" style="41" bestFit="1" customWidth="1"/>
    <col min="8207" max="8207" width="10.42578125" style="41" customWidth="1"/>
    <col min="8208" max="8208" width="11.85546875" style="41" customWidth="1"/>
    <col min="8209" max="8209" width="14.7109375" style="41" customWidth="1"/>
    <col min="8210" max="8210" width="9" style="41" bestFit="1" customWidth="1"/>
    <col min="8211" max="8450" width="9.140625" style="41"/>
    <col min="8451" max="8451" width="4.7109375" style="41" bestFit="1" customWidth="1"/>
    <col min="8452" max="8452" width="9.7109375" style="41" bestFit="1" customWidth="1"/>
    <col min="8453" max="8453" width="10" style="41" bestFit="1" customWidth="1"/>
    <col min="8454" max="8454" width="8.85546875" style="41" bestFit="1" customWidth="1"/>
    <col min="8455" max="8455" width="22.85546875" style="41" customWidth="1"/>
    <col min="8456" max="8456" width="59.7109375" style="41" bestFit="1" customWidth="1"/>
    <col min="8457" max="8457" width="57.85546875" style="41" bestFit="1" customWidth="1"/>
    <col min="8458" max="8458" width="35.28515625" style="41" bestFit="1" customWidth="1"/>
    <col min="8459" max="8459" width="28.140625" style="41" bestFit="1" customWidth="1"/>
    <col min="8460" max="8460" width="33.140625" style="41" bestFit="1" customWidth="1"/>
    <col min="8461" max="8461" width="26" style="41" bestFit="1" customWidth="1"/>
    <col min="8462" max="8462" width="19.140625" style="41" bestFit="1" customWidth="1"/>
    <col min="8463" max="8463" width="10.42578125" style="41" customWidth="1"/>
    <col min="8464" max="8464" width="11.85546875" style="41" customWidth="1"/>
    <col min="8465" max="8465" width="14.7109375" style="41" customWidth="1"/>
    <col min="8466" max="8466" width="9" style="41" bestFit="1" customWidth="1"/>
    <col min="8467" max="8706" width="9.140625" style="41"/>
    <col min="8707" max="8707" width="4.7109375" style="41" bestFit="1" customWidth="1"/>
    <col min="8708" max="8708" width="9.7109375" style="41" bestFit="1" customWidth="1"/>
    <col min="8709" max="8709" width="10" style="41" bestFit="1" customWidth="1"/>
    <col min="8710" max="8710" width="8.85546875" style="41" bestFit="1" customWidth="1"/>
    <col min="8711" max="8711" width="22.85546875" style="41" customWidth="1"/>
    <col min="8712" max="8712" width="59.7109375" style="41" bestFit="1" customWidth="1"/>
    <col min="8713" max="8713" width="57.85546875" style="41" bestFit="1" customWidth="1"/>
    <col min="8714" max="8714" width="35.28515625" style="41" bestFit="1" customWidth="1"/>
    <col min="8715" max="8715" width="28.140625" style="41" bestFit="1" customWidth="1"/>
    <col min="8716" max="8716" width="33.140625" style="41" bestFit="1" customWidth="1"/>
    <col min="8717" max="8717" width="26" style="41" bestFit="1" customWidth="1"/>
    <col min="8718" max="8718" width="19.140625" style="41" bestFit="1" customWidth="1"/>
    <col min="8719" max="8719" width="10.42578125" style="41" customWidth="1"/>
    <col min="8720" max="8720" width="11.85546875" style="41" customWidth="1"/>
    <col min="8721" max="8721" width="14.7109375" style="41" customWidth="1"/>
    <col min="8722" max="8722" width="9" style="41" bestFit="1" customWidth="1"/>
    <col min="8723" max="8962" width="9.140625" style="41"/>
    <col min="8963" max="8963" width="4.7109375" style="41" bestFit="1" customWidth="1"/>
    <col min="8964" max="8964" width="9.7109375" style="41" bestFit="1" customWidth="1"/>
    <col min="8965" max="8965" width="10" style="41" bestFit="1" customWidth="1"/>
    <col min="8966" max="8966" width="8.85546875" style="41" bestFit="1" customWidth="1"/>
    <col min="8967" max="8967" width="22.85546875" style="41" customWidth="1"/>
    <col min="8968" max="8968" width="59.7109375" style="41" bestFit="1" customWidth="1"/>
    <col min="8969" max="8969" width="57.85546875" style="41" bestFit="1" customWidth="1"/>
    <col min="8970" max="8970" width="35.28515625" style="41" bestFit="1" customWidth="1"/>
    <col min="8971" max="8971" width="28.140625" style="41" bestFit="1" customWidth="1"/>
    <col min="8972" max="8972" width="33.140625" style="41" bestFit="1" customWidth="1"/>
    <col min="8973" max="8973" width="26" style="41" bestFit="1" customWidth="1"/>
    <col min="8974" max="8974" width="19.140625" style="41" bestFit="1" customWidth="1"/>
    <col min="8975" max="8975" width="10.42578125" style="41" customWidth="1"/>
    <col min="8976" max="8976" width="11.85546875" style="41" customWidth="1"/>
    <col min="8977" max="8977" width="14.7109375" style="41" customWidth="1"/>
    <col min="8978" max="8978" width="9" style="41" bestFit="1" customWidth="1"/>
    <col min="8979" max="9218" width="9.140625" style="41"/>
    <col min="9219" max="9219" width="4.7109375" style="41" bestFit="1" customWidth="1"/>
    <col min="9220" max="9220" width="9.7109375" style="41" bestFit="1" customWidth="1"/>
    <col min="9221" max="9221" width="10" style="41" bestFit="1" customWidth="1"/>
    <col min="9222" max="9222" width="8.85546875" style="41" bestFit="1" customWidth="1"/>
    <col min="9223" max="9223" width="22.85546875" style="41" customWidth="1"/>
    <col min="9224" max="9224" width="59.7109375" style="41" bestFit="1" customWidth="1"/>
    <col min="9225" max="9225" width="57.85546875" style="41" bestFit="1" customWidth="1"/>
    <col min="9226" max="9226" width="35.28515625" style="41" bestFit="1" customWidth="1"/>
    <col min="9227" max="9227" width="28.140625" style="41" bestFit="1" customWidth="1"/>
    <col min="9228" max="9228" width="33.140625" style="41" bestFit="1" customWidth="1"/>
    <col min="9229" max="9229" width="26" style="41" bestFit="1" customWidth="1"/>
    <col min="9230" max="9230" width="19.140625" style="41" bestFit="1" customWidth="1"/>
    <col min="9231" max="9231" width="10.42578125" style="41" customWidth="1"/>
    <col min="9232" max="9232" width="11.85546875" style="41" customWidth="1"/>
    <col min="9233" max="9233" width="14.7109375" style="41" customWidth="1"/>
    <col min="9234" max="9234" width="9" style="41" bestFit="1" customWidth="1"/>
    <col min="9235" max="9474" width="9.140625" style="41"/>
    <col min="9475" max="9475" width="4.7109375" style="41" bestFit="1" customWidth="1"/>
    <col min="9476" max="9476" width="9.7109375" style="41" bestFit="1" customWidth="1"/>
    <col min="9477" max="9477" width="10" style="41" bestFit="1" customWidth="1"/>
    <col min="9478" max="9478" width="8.85546875" style="41" bestFit="1" customWidth="1"/>
    <col min="9479" max="9479" width="22.85546875" style="41" customWidth="1"/>
    <col min="9480" max="9480" width="59.7109375" style="41" bestFit="1" customWidth="1"/>
    <col min="9481" max="9481" width="57.85546875" style="41" bestFit="1" customWidth="1"/>
    <col min="9482" max="9482" width="35.28515625" style="41" bestFit="1" customWidth="1"/>
    <col min="9483" max="9483" width="28.140625" style="41" bestFit="1" customWidth="1"/>
    <col min="9484" max="9484" width="33.140625" style="41" bestFit="1" customWidth="1"/>
    <col min="9485" max="9485" width="26" style="41" bestFit="1" customWidth="1"/>
    <col min="9486" max="9486" width="19.140625" style="41" bestFit="1" customWidth="1"/>
    <col min="9487" max="9487" width="10.42578125" style="41" customWidth="1"/>
    <col min="9488" max="9488" width="11.85546875" style="41" customWidth="1"/>
    <col min="9489" max="9489" width="14.7109375" style="41" customWidth="1"/>
    <col min="9490" max="9490" width="9" style="41" bestFit="1" customWidth="1"/>
    <col min="9491" max="9730" width="9.140625" style="41"/>
    <col min="9731" max="9731" width="4.7109375" style="41" bestFit="1" customWidth="1"/>
    <col min="9732" max="9732" width="9.7109375" style="41" bestFit="1" customWidth="1"/>
    <col min="9733" max="9733" width="10" style="41" bestFit="1" customWidth="1"/>
    <col min="9734" max="9734" width="8.85546875" style="41" bestFit="1" customWidth="1"/>
    <col min="9735" max="9735" width="22.85546875" style="41" customWidth="1"/>
    <col min="9736" max="9736" width="59.7109375" style="41" bestFit="1" customWidth="1"/>
    <col min="9737" max="9737" width="57.85546875" style="41" bestFit="1" customWidth="1"/>
    <col min="9738" max="9738" width="35.28515625" style="41" bestFit="1" customWidth="1"/>
    <col min="9739" max="9739" width="28.140625" style="41" bestFit="1" customWidth="1"/>
    <col min="9740" max="9740" width="33.140625" style="41" bestFit="1" customWidth="1"/>
    <col min="9741" max="9741" width="26" style="41" bestFit="1" customWidth="1"/>
    <col min="9742" max="9742" width="19.140625" style="41" bestFit="1" customWidth="1"/>
    <col min="9743" max="9743" width="10.42578125" style="41" customWidth="1"/>
    <col min="9744" max="9744" width="11.85546875" style="41" customWidth="1"/>
    <col min="9745" max="9745" width="14.7109375" style="41" customWidth="1"/>
    <col min="9746" max="9746" width="9" style="41" bestFit="1" customWidth="1"/>
    <col min="9747" max="9986" width="9.140625" style="41"/>
    <col min="9987" max="9987" width="4.7109375" style="41" bestFit="1" customWidth="1"/>
    <col min="9988" max="9988" width="9.7109375" style="41" bestFit="1" customWidth="1"/>
    <col min="9989" max="9989" width="10" style="41" bestFit="1" customWidth="1"/>
    <col min="9990" max="9990" width="8.85546875" style="41" bestFit="1" customWidth="1"/>
    <col min="9991" max="9991" width="22.85546875" style="41" customWidth="1"/>
    <col min="9992" max="9992" width="59.7109375" style="41" bestFit="1" customWidth="1"/>
    <col min="9993" max="9993" width="57.85546875" style="41" bestFit="1" customWidth="1"/>
    <col min="9994" max="9994" width="35.28515625" style="41" bestFit="1" customWidth="1"/>
    <col min="9995" max="9995" width="28.140625" style="41" bestFit="1" customWidth="1"/>
    <col min="9996" max="9996" width="33.140625" style="41" bestFit="1" customWidth="1"/>
    <col min="9997" max="9997" width="26" style="41" bestFit="1" customWidth="1"/>
    <col min="9998" max="9998" width="19.140625" style="41" bestFit="1" customWidth="1"/>
    <col min="9999" max="9999" width="10.42578125" style="41" customWidth="1"/>
    <col min="10000" max="10000" width="11.85546875" style="41" customWidth="1"/>
    <col min="10001" max="10001" width="14.7109375" style="41" customWidth="1"/>
    <col min="10002" max="10002" width="9" style="41" bestFit="1" customWidth="1"/>
    <col min="10003" max="10242" width="9.140625" style="41"/>
    <col min="10243" max="10243" width="4.7109375" style="41" bestFit="1" customWidth="1"/>
    <col min="10244" max="10244" width="9.7109375" style="41" bestFit="1" customWidth="1"/>
    <col min="10245" max="10245" width="10" style="41" bestFit="1" customWidth="1"/>
    <col min="10246" max="10246" width="8.85546875" style="41" bestFit="1" customWidth="1"/>
    <col min="10247" max="10247" width="22.85546875" style="41" customWidth="1"/>
    <col min="10248" max="10248" width="59.7109375" style="41" bestFit="1" customWidth="1"/>
    <col min="10249" max="10249" width="57.85546875" style="41" bestFit="1" customWidth="1"/>
    <col min="10250" max="10250" width="35.28515625" style="41" bestFit="1" customWidth="1"/>
    <col min="10251" max="10251" width="28.140625" style="41" bestFit="1" customWidth="1"/>
    <col min="10252" max="10252" width="33.140625" style="41" bestFit="1" customWidth="1"/>
    <col min="10253" max="10253" width="26" style="41" bestFit="1" customWidth="1"/>
    <col min="10254" max="10254" width="19.140625" style="41" bestFit="1" customWidth="1"/>
    <col min="10255" max="10255" width="10.42578125" style="41" customWidth="1"/>
    <col min="10256" max="10256" width="11.85546875" style="41" customWidth="1"/>
    <col min="10257" max="10257" width="14.7109375" style="41" customWidth="1"/>
    <col min="10258" max="10258" width="9" style="41" bestFit="1" customWidth="1"/>
    <col min="10259" max="10498" width="9.140625" style="41"/>
    <col min="10499" max="10499" width="4.7109375" style="41" bestFit="1" customWidth="1"/>
    <col min="10500" max="10500" width="9.7109375" style="41" bestFit="1" customWidth="1"/>
    <col min="10501" max="10501" width="10" style="41" bestFit="1" customWidth="1"/>
    <col min="10502" max="10502" width="8.85546875" style="41" bestFit="1" customWidth="1"/>
    <col min="10503" max="10503" width="22.85546875" style="41" customWidth="1"/>
    <col min="10504" max="10504" width="59.7109375" style="41" bestFit="1" customWidth="1"/>
    <col min="10505" max="10505" width="57.85546875" style="41" bestFit="1" customWidth="1"/>
    <col min="10506" max="10506" width="35.28515625" style="41" bestFit="1" customWidth="1"/>
    <col min="10507" max="10507" width="28.140625" style="41" bestFit="1" customWidth="1"/>
    <col min="10508" max="10508" width="33.140625" style="41" bestFit="1" customWidth="1"/>
    <col min="10509" max="10509" width="26" style="41" bestFit="1" customWidth="1"/>
    <col min="10510" max="10510" width="19.140625" style="41" bestFit="1" customWidth="1"/>
    <col min="10511" max="10511" width="10.42578125" style="41" customWidth="1"/>
    <col min="10512" max="10512" width="11.85546875" style="41" customWidth="1"/>
    <col min="10513" max="10513" width="14.7109375" style="41" customWidth="1"/>
    <col min="10514" max="10514" width="9" style="41" bestFit="1" customWidth="1"/>
    <col min="10515" max="10754" width="9.140625" style="41"/>
    <col min="10755" max="10755" width="4.7109375" style="41" bestFit="1" customWidth="1"/>
    <col min="10756" max="10756" width="9.7109375" style="41" bestFit="1" customWidth="1"/>
    <col min="10757" max="10757" width="10" style="41" bestFit="1" customWidth="1"/>
    <col min="10758" max="10758" width="8.85546875" style="41" bestFit="1" customWidth="1"/>
    <col min="10759" max="10759" width="22.85546875" style="41" customWidth="1"/>
    <col min="10760" max="10760" width="59.7109375" style="41" bestFit="1" customWidth="1"/>
    <col min="10761" max="10761" width="57.85546875" style="41" bestFit="1" customWidth="1"/>
    <col min="10762" max="10762" width="35.28515625" style="41" bestFit="1" customWidth="1"/>
    <col min="10763" max="10763" width="28.140625" style="41" bestFit="1" customWidth="1"/>
    <col min="10764" max="10764" width="33.140625" style="41" bestFit="1" customWidth="1"/>
    <col min="10765" max="10765" width="26" style="41" bestFit="1" customWidth="1"/>
    <col min="10766" max="10766" width="19.140625" style="41" bestFit="1" customWidth="1"/>
    <col min="10767" max="10767" width="10.42578125" style="41" customWidth="1"/>
    <col min="10768" max="10768" width="11.85546875" style="41" customWidth="1"/>
    <col min="10769" max="10769" width="14.7109375" style="41" customWidth="1"/>
    <col min="10770" max="10770" width="9" style="41" bestFit="1" customWidth="1"/>
    <col min="10771" max="11010" width="9.140625" style="41"/>
    <col min="11011" max="11011" width="4.7109375" style="41" bestFit="1" customWidth="1"/>
    <col min="11012" max="11012" width="9.7109375" style="41" bestFit="1" customWidth="1"/>
    <col min="11013" max="11013" width="10" style="41" bestFit="1" customWidth="1"/>
    <col min="11014" max="11014" width="8.85546875" style="41" bestFit="1" customWidth="1"/>
    <col min="11015" max="11015" width="22.85546875" style="41" customWidth="1"/>
    <col min="11016" max="11016" width="59.7109375" style="41" bestFit="1" customWidth="1"/>
    <col min="11017" max="11017" width="57.85546875" style="41" bestFit="1" customWidth="1"/>
    <col min="11018" max="11018" width="35.28515625" style="41" bestFit="1" customWidth="1"/>
    <col min="11019" max="11019" width="28.140625" style="41" bestFit="1" customWidth="1"/>
    <col min="11020" max="11020" width="33.140625" style="41" bestFit="1" customWidth="1"/>
    <col min="11021" max="11021" width="26" style="41" bestFit="1" customWidth="1"/>
    <col min="11022" max="11022" width="19.140625" style="41" bestFit="1" customWidth="1"/>
    <col min="11023" max="11023" width="10.42578125" style="41" customWidth="1"/>
    <col min="11024" max="11024" width="11.85546875" style="41" customWidth="1"/>
    <col min="11025" max="11025" width="14.7109375" style="41" customWidth="1"/>
    <col min="11026" max="11026" width="9" style="41" bestFit="1" customWidth="1"/>
    <col min="11027" max="11266" width="9.140625" style="41"/>
    <col min="11267" max="11267" width="4.7109375" style="41" bestFit="1" customWidth="1"/>
    <col min="11268" max="11268" width="9.7109375" style="41" bestFit="1" customWidth="1"/>
    <col min="11269" max="11269" width="10" style="41" bestFit="1" customWidth="1"/>
    <col min="11270" max="11270" width="8.85546875" style="41" bestFit="1" customWidth="1"/>
    <col min="11271" max="11271" width="22.85546875" style="41" customWidth="1"/>
    <col min="11272" max="11272" width="59.7109375" style="41" bestFit="1" customWidth="1"/>
    <col min="11273" max="11273" width="57.85546875" style="41" bestFit="1" customWidth="1"/>
    <col min="11274" max="11274" width="35.28515625" style="41" bestFit="1" customWidth="1"/>
    <col min="11275" max="11275" width="28.140625" style="41" bestFit="1" customWidth="1"/>
    <col min="11276" max="11276" width="33.140625" style="41" bestFit="1" customWidth="1"/>
    <col min="11277" max="11277" width="26" style="41" bestFit="1" customWidth="1"/>
    <col min="11278" max="11278" width="19.140625" style="41" bestFit="1" customWidth="1"/>
    <col min="11279" max="11279" width="10.42578125" style="41" customWidth="1"/>
    <col min="11280" max="11280" width="11.85546875" style="41" customWidth="1"/>
    <col min="11281" max="11281" width="14.7109375" style="41" customWidth="1"/>
    <col min="11282" max="11282" width="9" style="41" bestFit="1" customWidth="1"/>
    <col min="11283" max="11522" width="9.140625" style="41"/>
    <col min="11523" max="11523" width="4.7109375" style="41" bestFit="1" customWidth="1"/>
    <col min="11524" max="11524" width="9.7109375" style="41" bestFit="1" customWidth="1"/>
    <col min="11525" max="11525" width="10" style="41" bestFit="1" customWidth="1"/>
    <col min="11526" max="11526" width="8.85546875" style="41" bestFit="1" customWidth="1"/>
    <col min="11527" max="11527" width="22.85546875" style="41" customWidth="1"/>
    <col min="11528" max="11528" width="59.7109375" style="41" bestFit="1" customWidth="1"/>
    <col min="11529" max="11529" width="57.85546875" style="41" bestFit="1" customWidth="1"/>
    <col min="11530" max="11530" width="35.28515625" style="41" bestFit="1" customWidth="1"/>
    <col min="11531" max="11531" width="28.140625" style="41" bestFit="1" customWidth="1"/>
    <col min="11532" max="11532" width="33.140625" style="41" bestFit="1" customWidth="1"/>
    <col min="11533" max="11533" width="26" style="41" bestFit="1" customWidth="1"/>
    <col min="11534" max="11534" width="19.140625" style="41" bestFit="1" customWidth="1"/>
    <col min="11535" max="11535" width="10.42578125" style="41" customWidth="1"/>
    <col min="11536" max="11536" width="11.85546875" style="41" customWidth="1"/>
    <col min="11537" max="11537" width="14.7109375" style="41" customWidth="1"/>
    <col min="11538" max="11538" width="9" style="41" bestFit="1" customWidth="1"/>
    <col min="11539" max="11778" width="9.140625" style="41"/>
    <col min="11779" max="11779" width="4.7109375" style="41" bestFit="1" customWidth="1"/>
    <col min="11780" max="11780" width="9.7109375" style="41" bestFit="1" customWidth="1"/>
    <col min="11781" max="11781" width="10" style="41" bestFit="1" customWidth="1"/>
    <col min="11782" max="11782" width="8.85546875" style="41" bestFit="1" customWidth="1"/>
    <col min="11783" max="11783" width="22.85546875" style="41" customWidth="1"/>
    <col min="11784" max="11784" width="59.7109375" style="41" bestFit="1" customWidth="1"/>
    <col min="11785" max="11785" width="57.85546875" style="41" bestFit="1" customWidth="1"/>
    <col min="11786" max="11786" width="35.28515625" style="41" bestFit="1" customWidth="1"/>
    <col min="11787" max="11787" width="28.140625" style="41" bestFit="1" customWidth="1"/>
    <col min="11788" max="11788" width="33.140625" style="41" bestFit="1" customWidth="1"/>
    <col min="11789" max="11789" width="26" style="41" bestFit="1" customWidth="1"/>
    <col min="11790" max="11790" width="19.140625" style="41" bestFit="1" customWidth="1"/>
    <col min="11791" max="11791" width="10.42578125" style="41" customWidth="1"/>
    <col min="11792" max="11792" width="11.85546875" style="41" customWidth="1"/>
    <col min="11793" max="11793" width="14.7109375" style="41" customWidth="1"/>
    <col min="11794" max="11794" width="9" style="41" bestFit="1" customWidth="1"/>
    <col min="11795" max="12034" width="9.140625" style="41"/>
    <col min="12035" max="12035" width="4.7109375" style="41" bestFit="1" customWidth="1"/>
    <col min="12036" max="12036" width="9.7109375" style="41" bestFit="1" customWidth="1"/>
    <col min="12037" max="12037" width="10" style="41" bestFit="1" customWidth="1"/>
    <col min="12038" max="12038" width="8.85546875" style="41" bestFit="1" customWidth="1"/>
    <col min="12039" max="12039" width="22.85546875" style="41" customWidth="1"/>
    <col min="12040" max="12040" width="59.7109375" style="41" bestFit="1" customWidth="1"/>
    <col min="12041" max="12041" width="57.85546875" style="41" bestFit="1" customWidth="1"/>
    <col min="12042" max="12042" width="35.28515625" style="41" bestFit="1" customWidth="1"/>
    <col min="12043" max="12043" width="28.140625" style="41" bestFit="1" customWidth="1"/>
    <col min="12044" max="12044" width="33.140625" style="41" bestFit="1" customWidth="1"/>
    <col min="12045" max="12045" width="26" style="41" bestFit="1" customWidth="1"/>
    <col min="12046" max="12046" width="19.140625" style="41" bestFit="1" customWidth="1"/>
    <col min="12047" max="12047" width="10.42578125" style="41" customWidth="1"/>
    <col min="12048" max="12048" width="11.85546875" style="41" customWidth="1"/>
    <col min="12049" max="12049" width="14.7109375" style="41" customWidth="1"/>
    <col min="12050" max="12050" width="9" style="41" bestFit="1" customWidth="1"/>
    <col min="12051" max="12290" width="9.140625" style="41"/>
    <col min="12291" max="12291" width="4.7109375" style="41" bestFit="1" customWidth="1"/>
    <col min="12292" max="12292" width="9.7109375" style="41" bestFit="1" customWidth="1"/>
    <col min="12293" max="12293" width="10" style="41" bestFit="1" customWidth="1"/>
    <col min="12294" max="12294" width="8.85546875" style="41" bestFit="1" customWidth="1"/>
    <col min="12295" max="12295" width="22.85546875" style="41" customWidth="1"/>
    <col min="12296" max="12296" width="59.7109375" style="41" bestFit="1" customWidth="1"/>
    <col min="12297" max="12297" width="57.85546875" style="41" bestFit="1" customWidth="1"/>
    <col min="12298" max="12298" width="35.28515625" style="41" bestFit="1" customWidth="1"/>
    <col min="12299" max="12299" width="28.140625" style="41" bestFit="1" customWidth="1"/>
    <col min="12300" max="12300" width="33.140625" style="41" bestFit="1" customWidth="1"/>
    <col min="12301" max="12301" width="26" style="41" bestFit="1" customWidth="1"/>
    <col min="12302" max="12302" width="19.140625" style="41" bestFit="1" customWidth="1"/>
    <col min="12303" max="12303" width="10.42578125" style="41" customWidth="1"/>
    <col min="12304" max="12304" width="11.85546875" style="41" customWidth="1"/>
    <col min="12305" max="12305" width="14.7109375" style="41" customWidth="1"/>
    <col min="12306" max="12306" width="9" style="41" bestFit="1" customWidth="1"/>
    <col min="12307" max="12546" width="9.140625" style="41"/>
    <col min="12547" max="12547" width="4.7109375" style="41" bestFit="1" customWidth="1"/>
    <col min="12548" max="12548" width="9.7109375" style="41" bestFit="1" customWidth="1"/>
    <col min="12549" max="12549" width="10" style="41" bestFit="1" customWidth="1"/>
    <col min="12550" max="12550" width="8.85546875" style="41" bestFit="1" customWidth="1"/>
    <col min="12551" max="12551" width="22.85546875" style="41" customWidth="1"/>
    <col min="12552" max="12552" width="59.7109375" style="41" bestFit="1" customWidth="1"/>
    <col min="12553" max="12553" width="57.85546875" style="41" bestFit="1" customWidth="1"/>
    <col min="12554" max="12554" width="35.28515625" style="41" bestFit="1" customWidth="1"/>
    <col min="12555" max="12555" width="28.140625" style="41" bestFit="1" customWidth="1"/>
    <col min="12556" max="12556" width="33.140625" style="41" bestFit="1" customWidth="1"/>
    <col min="12557" max="12557" width="26" style="41" bestFit="1" customWidth="1"/>
    <col min="12558" max="12558" width="19.140625" style="41" bestFit="1" customWidth="1"/>
    <col min="12559" max="12559" width="10.42578125" style="41" customWidth="1"/>
    <col min="12560" max="12560" width="11.85546875" style="41" customWidth="1"/>
    <col min="12561" max="12561" width="14.7109375" style="41" customWidth="1"/>
    <col min="12562" max="12562" width="9" style="41" bestFit="1" customWidth="1"/>
    <col min="12563" max="12802" width="9.140625" style="41"/>
    <col min="12803" max="12803" width="4.7109375" style="41" bestFit="1" customWidth="1"/>
    <col min="12804" max="12804" width="9.7109375" style="41" bestFit="1" customWidth="1"/>
    <col min="12805" max="12805" width="10" style="41" bestFit="1" customWidth="1"/>
    <col min="12806" max="12806" width="8.85546875" style="41" bestFit="1" customWidth="1"/>
    <col min="12807" max="12807" width="22.85546875" style="41" customWidth="1"/>
    <col min="12808" max="12808" width="59.7109375" style="41" bestFit="1" customWidth="1"/>
    <col min="12809" max="12809" width="57.85546875" style="41" bestFit="1" customWidth="1"/>
    <col min="12810" max="12810" width="35.28515625" style="41" bestFit="1" customWidth="1"/>
    <col min="12811" max="12811" width="28.140625" style="41" bestFit="1" customWidth="1"/>
    <col min="12812" max="12812" width="33.140625" style="41" bestFit="1" customWidth="1"/>
    <col min="12813" max="12813" width="26" style="41" bestFit="1" customWidth="1"/>
    <col min="12814" max="12814" width="19.140625" style="41" bestFit="1" customWidth="1"/>
    <col min="12815" max="12815" width="10.42578125" style="41" customWidth="1"/>
    <col min="12816" max="12816" width="11.85546875" style="41" customWidth="1"/>
    <col min="12817" max="12817" width="14.7109375" style="41" customWidth="1"/>
    <col min="12818" max="12818" width="9" style="41" bestFit="1" customWidth="1"/>
    <col min="12819" max="13058" width="9.140625" style="41"/>
    <col min="13059" max="13059" width="4.7109375" style="41" bestFit="1" customWidth="1"/>
    <col min="13060" max="13060" width="9.7109375" style="41" bestFit="1" customWidth="1"/>
    <col min="13061" max="13061" width="10" style="41" bestFit="1" customWidth="1"/>
    <col min="13062" max="13062" width="8.85546875" style="41" bestFit="1" customWidth="1"/>
    <col min="13063" max="13063" width="22.85546875" style="41" customWidth="1"/>
    <col min="13064" max="13064" width="59.7109375" style="41" bestFit="1" customWidth="1"/>
    <col min="13065" max="13065" width="57.85546875" style="41" bestFit="1" customWidth="1"/>
    <col min="13066" max="13066" width="35.28515625" style="41" bestFit="1" customWidth="1"/>
    <col min="13067" max="13067" width="28.140625" style="41" bestFit="1" customWidth="1"/>
    <col min="13068" max="13068" width="33.140625" style="41" bestFit="1" customWidth="1"/>
    <col min="13069" max="13069" width="26" style="41" bestFit="1" customWidth="1"/>
    <col min="13070" max="13070" width="19.140625" style="41" bestFit="1" customWidth="1"/>
    <col min="13071" max="13071" width="10.42578125" style="41" customWidth="1"/>
    <col min="13072" max="13072" width="11.85546875" style="41" customWidth="1"/>
    <col min="13073" max="13073" width="14.7109375" style="41" customWidth="1"/>
    <col min="13074" max="13074" width="9" style="41" bestFit="1" customWidth="1"/>
    <col min="13075" max="13314" width="9.140625" style="41"/>
    <col min="13315" max="13315" width="4.7109375" style="41" bestFit="1" customWidth="1"/>
    <col min="13316" max="13316" width="9.7109375" style="41" bestFit="1" customWidth="1"/>
    <col min="13317" max="13317" width="10" style="41" bestFit="1" customWidth="1"/>
    <col min="13318" max="13318" width="8.85546875" style="41" bestFit="1" customWidth="1"/>
    <col min="13319" max="13319" width="22.85546875" style="41" customWidth="1"/>
    <col min="13320" max="13320" width="59.7109375" style="41" bestFit="1" customWidth="1"/>
    <col min="13321" max="13321" width="57.85546875" style="41" bestFit="1" customWidth="1"/>
    <col min="13322" max="13322" width="35.28515625" style="41" bestFit="1" customWidth="1"/>
    <col min="13323" max="13323" width="28.140625" style="41" bestFit="1" customWidth="1"/>
    <col min="13324" max="13324" width="33.140625" style="41" bestFit="1" customWidth="1"/>
    <col min="13325" max="13325" width="26" style="41" bestFit="1" customWidth="1"/>
    <col min="13326" max="13326" width="19.140625" style="41" bestFit="1" customWidth="1"/>
    <col min="13327" max="13327" width="10.42578125" style="41" customWidth="1"/>
    <col min="13328" max="13328" width="11.85546875" style="41" customWidth="1"/>
    <col min="13329" max="13329" width="14.7109375" style="41" customWidth="1"/>
    <col min="13330" max="13330" width="9" style="41" bestFit="1" customWidth="1"/>
    <col min="13331" max="13570" width="9.140625" style="41"/>
    <col min="13571" max="13571" width="4.7109375" style="41" bestFit="1" customWidth="1"/>
    <col min="13572" max="13572" width="9.7109375" style="41" bestFit="1" customWidth="1"/>
    <col min="13573" max="13573" width="10" style="41" bestFit="1" customWidth="1"/>
    <col min="13574" max="13574" width="8.85546875" style="41" bestFit="1" customWidth="1"/>
    <col min="13575" max="13575" width="22.85546875" style="41" customWidth="1"/>
    <col min="13576" max="13576" width="59.7109375" style="41" bestFit="1" customWidth="1"/>
    <col min="13577" max="13577" width="57.85546875" style="41" bestFit="1" customWidth="1"/>
    <col min="13578" max="13578" width="35.28515625" style="41" bestFit="1" customWidth="1"/>
    <col min="13579" max="13579" width="28.140625" style="41" bestFit="1" customWidth="1"/>
    <col min="13580" max="13580" width="33.140625" style="41" bestFit="1" customWidth="1"/>
    <col min="13581" max="13581" width="26" style="41" bestFit="1" customWidth="1"/>
    <col min="13582" max="13582" width="19.140625" style="41" bestFit="1" customWidth="1"/>
    <col min="13583" max="13583" width="10.42578125" style="41" customWidth="1"/>
    <col min="13584" max="13584" width="11.85546875" style="41" customWidth="1"/>
    <col min="13585" max="13585" width="14.7109375" style="41" customWidth="1"/>
    <col min="13586" max="13586" width="9" style="41" bestFit="1" customWidth="1"/>
    <col min="13587" max="13826" width="9.140625" style="41"/>
    <col min="13827" max="13827" width="4.7109375" style="41" bestFit="1" customWidth="1"/>
    <col min="13828" max="13828" width="9.7109375" style="41" bestFit="1" customWidth="1"/>
    <col min="13829" max="13829" width="10" style="41" bestFit="1" customWidth="1"/>
    <col min="13830" max="13830" width="8.85546875" style="41" bestFit="1" customWidth="1"/>
    <col min="13831" max="13831" width="22.85546875" style="41" customWidth="1"/>
    <col min="13832" max="13832" width="59.7109375" style="41" bestFit="1" customWidth="1"/>
    <col min="13833" max="13833" width="57.85546875" style="41" bestFit="1" customWidth="1"/>
    <col min="13834" max="13834" width="35.28515625" style="41" bestFit="1" customWidth="1"/>
    <col min="13835" max="13835" width="28.140625" style="41" bestFit="1" customWidth="1"/>
    <col min="13836" max="13836" width="33.140625" style="41" bestFit="1" customWidth="1"/>
    <col min="13837" max="13837" width="26" style="41" bestFit="1" customWidth="1"/>
    <col min="13838" max="13838" width="19.140625" style="41" bestFit="1" customWidth="1"/>
    <col min="13839" max="13839" width="10.42578125" style="41" customWidth="1"/>
    <col min="13840" max="13840" width="11.85546875" style="41" customWidth="1"/>
    <col min="13841" max="13841" width="14.7109375" style="41" customWidth="1"/>
    <col min="13842" max="13842" width="9" style="41" bestFit="1" customWidth="1"/>
    <col min="13843" max="14082" width="9.140625" style="41"/>
    <col min="14083" max="14083" width="4.7109375" style="41" bestFit="1" customWidth="1"/>
    <col min="14084" max="14084" width="9.7109375" style="41" bestFit="1" customWidth="1"/>
    <col min="14085" max="14085" width="10" style="41" bestFit="1" customWidth="1"/>
    <col min="14086" max="14086" width="8.85546875" style="41" bestFit="1" customWidth="1"/>
    <col min="14087" max="14087" width="22.85546875" style="41" customWidth="1"/>
    <col min="14088" max="14088" width="59.7109375" style="41" bestFit="1" customWidth="1"/>
    <col min="14089" max="14089" width="57.85546875" style="41" bestFit="1" customWidth="1"/>
    <col min="14090" max="14090" width="35.28515625" style="41" bestFit="1" customWidth="1"/>
    <col min="14091" max="14091" width="28.140625" style="41" bestFit="1" customWidth="1"/>
    <col min="14092" max="14092" width="33.140625" style="41" bestFit="1" customWidth="1"/>
    <col min="14093" max="14093" width="26" style="41" bestFit="1" customWidth="1"/>
    <col min="14094" max="14094" width="19.140625" style="41" bestFit="1" customWidth="1"/>
    <col min="14095" max="14095" width="10.42578125" style="41" customWidth="1"/>
    <col min="14096" max="14096" width="11.85546875" style="41" customWidth="1"/>
    <col min="14097" max="14097" width="14.7109375" style="41" customWidth="1"/>
    <col min="14098" max="14098" width="9" style="41" bestFit="1" customWidth="1"/>
    <col min="14099" max="14338" width="9.140625" style="41"/>
    <col min="14339" max="14339" width="4.7109375" style="41" bestFit="1" customWidth="1"/>
    <col min="14340" max="14340" width="9.7109375" style="41" bestFit="1" customWidth="1"/>
    <col min="14341" max="14341" width="10" style="41" bestFit="1" customWidth="1"/>
    <col min="14342" max="14342" width="8.85546875" style="41" bestFit="1" customWidth="1"/>
    <col min="14343" max="14343" width="22.85546875" style="41" customWidth="1"/>
    <col min="14344" max="14344" width="59.7109375" style="41" bestFit="1" customWidth="1"/>
    <col min="14345" max="14345" width="57.85546875" style="41" bestFit="1" customWidth="1"/>
    <col min="14346" max="14346" width="35.28515625" style="41" bestFit="1" customWidth="1"/>
    <col min="14347" max="14347" width="28.140625" style="41" bestFit="1" customWidth="1"/>
    <col min="14348" max="14348" width="33.140625" style="41" bestFit="1" customWidth="1"/>
    <col min="14349" max="14349" width="26" style="41" bestFit="1" customWidth="1"/>
    <col min="14350" max="14350" width="19.140625" style="41" bestFit="1" customWidth="1"/>
    <col min="14351" max="14351" width="10.42578125" style="41" customWidth="1"/>
    <col min="14352" max="14352" width="11.85546875" style="41" customWidth="1"/>
    <col min="14353" max="14353" width="14.7109375" style="41" customWidth="1"/>
    <col min="14354" max="14354" width="9" style="41" bestFit="1" customWidth="1"/>
    <col min="14355" max="14594" width="9.140625" style="41"/>
    <col min="14595" max="14595" width="4.7109375" style="41" bestFit="1" customWidth="1"/>
    <col min="14596" max="14596" width="9.7109375" style="41" bestFit="1" customWidth="1"/>
    <col min="14597" max="14597" width="10" style="41" bestFit="1" customWidth="1"/>
    <col min="14598" max="14598" width="8.85546875" style="41" bestFit="1" customWidth="1"/>
    <col min="14599" max="14599" width="22.85546875" style="41" customWidth="1"/>
    <col min="14600" max="14600" width="59.7109375" style="41" bestFit="1" customWidth="1"/>
    <col min="14601" max="14601" width="57.85546875" style="41" bestFit="1" customWidth="1"/>
    <col min="14602" max="14602" width="35.28515625" style="41" bestFit="1" customWidth="1"/>
    <col min="14603" max="14603" width="28.140625" style="41" bestFit="1" customWidth="1"/>
    <col min="14604" max="14604" width="33.140625" style="41" bestFit="1" customWidth="1"/>
    <col min="14605" max="14605" width="26" style="41" bestFit="1" customWidth="1"/>
    <col min="14606" max="14606" width="19.140625" style="41" bestFit="1" customWidth="1"/>
    <col min="14607" max="14607" width="10.42578125" style="41" customWidth="1"/>
    <col min="14608" max="14608" width="11.85546875" style="41" customWidth="1"/>
    <col min="14609" max="14609" width="14.7109375" style="41" customWidth="1"/>
    <col min="14610" max="14610" width="9" style="41" bestFit="1" customWidth="1"/>
    <col min="14611" max="14850" width="9.140625" style="41"/>
    <col min="14851" max="14851" width="4.7109375" style="41" bestFit="1" customWidth="1"/>
    <col min="14852" max="14852" width="9.7109375" style="41" bestFit="1" customWidth="1"/>
    <col min="14853" max="14853" width="10" style="41" bestFit="1" customWidth="1"/>
    <col min="14854" max="14854" width="8.85546875" style="41" bestFit="1" customWidth="1"/>
    <col min="14855" max="14855" width="22.85546875" style="41" customWidth="1"/>
    <col min="14856" max="14856" width="59.7109375" style="41" bestFit="1" customWidth="1"/>
    <col min="14857" max="14857" width="57.85546875" style="41" bestFit="1" customWidth="1"/>
    <col min="14858" max="14858" width="35.28515625" style="41" bestFit="1" customWidth="1"/>
    <col min="14859" max="14859" width="28.140625" style="41" bestFit="1" customWidth="1"/>
    <col min="14860" max="14860" width="33.140625" style="41" bestFit="1" customWidth="1"/>
    <col min="14861" max="14861" width="26" style="41" bestFit="1" customWidth="1"/>
    <col min="14862" max="14862" width="19.140625" style="41" bestFit="1" customWidth="1"/>
    <col min="14863" max="14863" width="10.42578125" style="41" customWidth="1"/>
    <col min="14864" max="14864" width="11.85546875" style="41" customWidth="1"/>
    <col min="14865" max="14865" width="14.7109375" style="41" customWidth="1"/>
    <col min="14866" max="14866" width="9" style="41" bestFit="1" customWidth="1"/>
    <col min="14867" max="15106" width="9.140625" style="41"/>
    <col min="15107" max="15107" width="4.7109375" style="41" bestFit="1" customWidth="1"/>
    <col min="15108" max="15108" width="9.7109375" style="41" bestFit="1" customWidth="1"/>
    <col min="15109" max="15109" width="10" style="41" bestFit="1" customWidth="1"/>
    <col min="15110" max="15110" width="8.85546875" style="41" bestFit="1" customWidth="1"/>
    <col min="15111" max="15111" width="22.85546875" style="41" customWidth="1"/>
    <col min="15112" max="15112" width="59.7109375" style="41" bestFit="1" customWidth="1"/>
    <col min="15113" max="15113" width="57.85546875" style="41" bestFit="1" customWidth="1"/>
    <col min="15114" max="15114" width="35.28515625" style="41" bestFit="1" customWidth="1"/>
    <col min="15115" max="15115" width="28.140625" style="41" bestFit="1" customWidth="1"/>
    <col min="15116" max="15116" width="33.140625" style="41" bestFit="1" customWidth="1"/>
    <col min="15117" max="15117" width="26" style="41" bestFit="1" customWidth="1"/>
    <col min="15118" max="15118" width="19.140625" style="41" bestFit="1" customWidth="1"/>
    <col min="15119" max="15119" width="10.42578125" style="41" customWidth="1"/>
    <col min="15120" max="15120" width="11.85546875" style="41" customWidth="1"/>
    <col min="15121" max="15121" width="14.7109375" style="41" customWidth="1"/>
    <col min="15122" max="15122" width="9" style="41" bestFit="1" customWidth="1"/>
    <col min="15123" max="15362" width="9.140625" style="41"/>
    <col min="15363" max="15363" width="4.7109375" style="41" bestFit="1" customWidth="1"/>
    <col min="15364" max="15364" width="9.7109375" style="41" bestFit="1" customWidth="1"/>
    <col min="15365" max="15365" width="10" style="41" bestFit="1" customWidth="1"/>
    <col min="15366" max="15366" width="8.85546875" style="41" bestFit="1" customWidth="1"/>
    <col min="15367" max="15367" width="22.85546875" style="41" customWidth="1"/>
    <col min="15368" max="15368" width="59.7109375" style="41" bestFit="1" customWidth="1"/>
    <col min="15369" max="15369" width="57.85546875" style="41" bestFit="1" customWidth="1"/>
    <col min="15370" max="15370" width="35.28515625" style="41" bestFit="1" customWidth="1"/>
    <col min="15371" max="15371" width="28.140625" style="41" bestFit="1" customWidth="1"/>
    <col min="15372" max="15372" width="33.140625" style="41" bestFit="1" customWidth="1"/>
    <col min="15373" max="15373" width="26" style="41" bestFit="1" customWidth="1"/>
    <col min="15374" max="15374" width="19.140625" style="41" bestFit="1" customWidth="1"/>
    <col min="15375" max="15375" width="10.42578125" style="41" customWidth="1"/>
    <col min="15376" max="15376" width="11.85546875" style="41" customWidth="1"/>
    <col min="15377" max="15377" width="14.7109375" style="41" customWidth="1"/>
    <col min="15378" max="15378" width="9" style="41" bestFit="1" customWidth="1"/>
    <col min="15379" max="15618" width="9.140625" style="41"/>
    <col min="15619" max="15619" width="4.7109375" style="41" bestFit="1" customWidth="1"/>
    <col min="15620" max="15620" width="9.7109375" style="41" bestFit="1" customWidth="1"/>
    <col min="15621" max="15621" width="10" style="41" bestFit="1" customWidth="1"/>
    <col min="15622" max="15622" width="8.85546875" style="41" bestFit="1" customWidth="1"/>
    <col min="15623" max="15623" width="22.85546875" style="41" customWidth="1"/>
    <col min="15624" max="15624" width="59.7109375" style="41" bestFit="1" customWidth="1"/>
    <col min="15625" max="15625" width="57.85546875" style="41" bestFit="1" customWidth="1"/>
    <col min="15626" max="15626" width="35.28515625" style="41" bestFit="1" customWidth="1"/>
    <col min="15627" max="15627" width="28.140625" style="41" bestFit="1" customWidth="1"/>
    <col min="15628" max="15628" width="33.140625" style="41" bestFit="1" customWidth="1"/>
    <col min="15629" max="15629" width="26" style="41" bestFit="1" customWidth="1"/>
    <col min="15630" max="15630" width="19.140625" style="41" bestFit="1" customWidth="1"/>
    <col min="15631" max="15631" width="10.42578125" style="41" customWidth="1"/>
    <col min="15632" max="15632" width="11.85546875" style="41" customWidth="1"/>
    <col min="15633" max="15633" width="14.7109375" style="41" customWidth="1"/>
    <col min="15634" max="15634" width="9" style="41" bestFit="1" customWidth="1"/>
    <col min="15635" max="15874" width="9.140625" style="41"/>
    <col min="15875" max="15875" width="4.7109375" style="41" bestFit="1" customWidth="1"/>
    <col min="15876" max="15876" width="9.7109375" style="41" bestFit="1" customWidth="1"/>
    <col min="15877" max="15877" width="10" style="41" bestFit="1" customWidth="1"/>
    <col min="15878" max="15878" width="8.85546875" style="41" bestFit="1" customWidth="1"/>
    <col min="15879" max="15879" width="22.85546875" style="41" customWidth="1"/>
    <col min="15880" max="15880" width="59.7109375" style="41" bestFit="1" customWidth="1"/>
    <col min="15881" max="15881" width="57.85546875" style="41" bestFit="1" customWidth="1"/>
    <col min="15882" max="15882" width="35.28515625" style="41" bestFit="1" customWidth="1"/>
    <col min="15883" max="15883" width="28.140625" style="41" bestFit="1" customWidth="1"/>
    <col min="15884" max="15884" width="33.140625" style="41" bestFit="1" customWidth="1"/>
    <col min="15885" max="15885" width="26" style="41" bestFit="1" customWidth="1"/>
    <col min="15886" max="15886" width="19.140625" style="41" bestFit="1" customWidth="1"/>
    <col min="15887" max="15887" width="10.42578125" style="41" customWidth="1"/>
    <col min="15888" max="15888" width="11.85546875" style="41" customWidth="1"/>
    <col min="15889" max="15889" width="14.7109375" style="41" customWidth="1"/>
    <col min="15890" max="15890" width="9" style="41" bestFit="1" customWidth="1"/>
    <col min="15891" max="16130" width="9.140625" style="41"/>
    <col min="16131" max="16131" width="4.7109375" style="41" bestFit="1" customWidth="1"/>
    <col min="16132" max="16132" width="9.7109375" style="41" bestFit="1" customWidth="1"/>
    <col min="16133" max="16133" width="10" style="41" bestFit="1" customWidth="1"/>
    <col min="16134" max="16134" width="8.85546875" style="41" bestFit="1" customWidth="1"/>
    <col min="16135" max="16135" width="22.85546875" style="41" customWidth="1"/>
    <col min="16136" max="16136" width="59.7109375" style="41" bestFit="1" customWidth="1"/>
    <col min="16137" max="16137" width="57.85546875" style="41" bestFit="1" customWidth="1"/>
    <col min="16138" max="16138" width="35.28515625" style="41" bestFit="1" customWidth="1"/>
    <col min="16139" max="16139" width="28.140625" style="41" bestFit="1" customWidth="1"/>
    <col min="16140" max="16140" width="33.140625" style="41" bestFit="1" customWidth="1"/>
    <col min="16141" max="16141" width="26" style="41" bestFit="1" customWidth="1"/>
    <col min="16142" max="16142" width="19.140625" style="41" bestFit="1" customWidth="1"/>
    <col min="16143" max="16143" width="10.42578125" style="41" customWidth="1"/>
    <col min="16144" max="16144" width="11.85546875" style="41" customWidth="1"/>
    <col min="16145" max="16145" width="14.7109375" style="41" customWidth="1"/>
    <col min="16146" max="16146" width="9" style="41" bestFit="1" customWidth="1"/>
    <col min="16147" max="16384" width="9.140625" style="41"/>
  </cols>
  <sheetData>
    <row r="2" spans="1:19" x14ac:dyDescent="0.25">
      <c r="A2" s="216" t="s">
        <v>2897</v>
      </c>
      <c r="F2" s="8"/>
    </row>
    <row r="3" spans="1:19" x14ac:dyDescent="0.25">
      <c r="M3" s="2"/>
      <c r="N3" s="2"/>
      <c r="O3" s="2"/>
      <c r="P3" s="2"/>
    </row>
    <row r="4" spans="1:19" s="4" customFormat="1" ht="56.25" customHeight="1" x14ac:dyDescent="0.25">
      <c r="A4" s="626" t="s">
        <v>0</v>
      </c>
      <c r="B4" s="628" t="s">
        <v>1</v>
      </c>
      <c r="C4" s="628" t="s">
        <v>2</v>
      </c>
      <c r="D4" s="628" t="s">
        <v>3</v>
      </c>
      <c r="E4" s="626" t="s">
        <v>4</v>
      </c>
      <c r="F4" s="626" t="s">
        <v>5</v>
      </c>
      <c r="G4" s="626" t="s">
        <v>6</v>
      </c>
      <c r="H4" s="644" t="s">
        <v>7</v>
      </c>
      <c r="I4" s="644"/>
      <c r="J4" s="626" t="s">
        <v>8</v>
      </c>
      <c r="K4" s="649" t="s">
        <v>9</v>
      </c>
      <c r="L4" s="650"/>
      <c r="M4" s="651" t="s">
        <v>10</v>
      </c>
      <c r="N4" s="651"/>
      <c r="O4" s="651" t="s">
        <v>11</v>
      </c>
      <c r="P4" s="651"/>
      <c r="Q4" s="626" t="s">
        <v>12</v>
      </c>
      <c r="R4" s="628" t="s">
        <v>13</v>
      </c>
      <c r="S4" s="3"/>
    </row>
    <row r="5" spans="1:19" s="4" customFormat="1" x14ac:dyDescent="0.2">
      <c r="A5" s="627"/>
      <c r="B5" s="629"/>
      <c r="C5" s="629"/>
      <c r="D5" s="629"/>
      <c r="E5" s="627"/>
      <c r="F5" s="627"/>
      <c r="G5" s="627"/>
      <c r="H5" s="171" t="s">
        <v>14</v>
      </c>
      <c r="I5" s="171" t="s">
        <v>15</v>
      </c>
      <c r="J5" s="627"/>
      <c r="K5" s="173">
        <v>2020</v>
      </c>
      <c r="L5" s="173">
        <v>2021</v>
      </c>
      <c r="M5" s="5">
        <v>2020</v>
      </c>
      <c r="N5" s="5">
        <v>2021</v>
      </c>
      <c r="O5" s="5">
        <v>2020</v>
      </c>
      <c r="P5" s="5">
        <v>2021</v>
      </c>
      <c r="Q5" s="627"/>
      <c r="R5" s="629"/>
      <c r="S5" s="3"/>
    </row>
    <row r="6" spans="1:19" s="4" customFormat="1" x14ac:dyDescent="0.2">
      <c r="A6" s="172" t="s">
        <v>16</v>
      </c>
      <c r="B6" s="171" t="s">
        <v>17</v>
      </c>
      <c r="C6" s="171" t="s">
        <v>18</v>
      </c>
      <c r="D6" s="171" t="s">
        <v>19</v>
      </c>
      <c r="E6" s="172" t="s">
        <v>20</v>
      </c>
      <c r="F6" s="172" t="s">
        <v>21</v>
      </c>
      <c r="G6" s="172" t="s">
        <v>22</v>
      </c>
      <c r="H6" s="171" t="s">
        <v>23</v>
      </c>
      <c r="I6" s="171" t="s">
        <v>24</v>
      </c>
      <c r="J6" s="172" t="s">
        <v>25</v>
      </c>
      <c r="K6" s="173" t="s">
        <v>26</v>
      </c>
      <c r="L6" s="173" t="s">
        <v>27</v>
      </c>
      <c r="M6" s="174" t="s">
        <v>28</v>
      </c>
      <c r="N6" s="174" t="s">
        <v>29</v>
      </c>
      <c r="O6" s="174" t="s">
        <v>30</v>
      </c>
      <c r="P6" s="174" t="s">
        <v>31</v>
      </c>
      <c r="Q6" s="172" t="s">
        <v>32</v>
      </c>
      <c r="R6" s="171" t="s">
        <v>33</v>
      </c>
      <c r="S6" s="3"/>
    </row>
    <row r="7" spans="1:19" s="8" customFormat="1" ht="135" x14ac:dyDescent="0.25">
      <c r="A7" s="424">
        <v>1</v>
      </c>
      <c r="B7" s="425">
        <v>1</v>
      </c>
      <c r="C7" s="424">
        <v>4</v>
      </c>
      <c r="D7" s="425">
        <v>2</v>
      </c>
      <c r="E7" s="436" t="s">
        <v>1628</v>
      </c>
      <c r="F7" s="436" t="s">
        <v>1627</v>
      </c>
      <c r="G7" s="425" t="s">
        <v>230</v>
      </c>
      <c r="H7" s="495" t="s">
        <v>1626</v>
      </c>
      <c r="I7" s="496" t="s">
        <v>1625</v>
      </c>
      <c r="J7" s="425" t="s">
        <v>1551</v>
      </c>
      <c r="K7" s="439" t="s">
        <v>34</v>
      </c>
      <c r="L7" s="439"/>
      <c r="M7" s="427">
        <v>58523.15</v>
      </c>
      <c r="N7" s="424"/>
      <c r="O7" s="427">
        <v>58523.15</v>
      </c>
      <c r="P7" s="427"/>
      <c r="Q7" s="425" t="s">
        <v>1442</v>
      </c>
      <c r="R7" s="425" t="s">
        <v>1441</v>
      </c>
      <c r="S7" s="12"/>
    </row>
    <row r="8" spans="1:19" s="8" customFormat="1" ht="345" x14ac:dyDescent="0.25">
      <c r="A8" s="424">
        <v>2</v>
      </c>
      <c r="B8" s="424">
        <v>1</v>
      </c>
      <c r="C8" s="424">
        <v>4</v>
      </c>
      <c r="D8" s="425">
        <v>2</v>
      </c>
      <c r="E8" s="436" t="s">
        <v>1624</v>
      </c>
      <c r="F8" s="436" t="s">
        <v>1623</v>
      </c>
      <c r="G8" s="425" t="s">
        <v>1622</v>
      </c>
      <c r="H8" s="495" t="s">
        <v>1621</v>
      </c>
      <c r="I8" s="496" t="s">
        <v>1620</v>
      </c>
      <c r="J8" s="425" t="s">
        <v>1443</v>
      </c>
      <c r="K8" s="439" t="s">
        <v>34</v>
      </c>
      <c r="L8" s="439"/>
      <c r="M8" s="427">
        <v>41476.85</v>
      </c>
      <c r="N8" s="424"/>
      <c r="O8" s="427">
        <v>41476.85</v>
      </c>
      <c r="P8" s="427"/>
      <c r="Q8" s="425" t="s">
        <v>1442</v>
      </c>
      <c r="R8" s="425" t="s">
        <v>1441</v>
      </c>
      <c r="S8" s="12"/>
    </row>
    <row r="9" spans="1:19" ht="210" x14ac:dyDescent="0.25">
      <c r="A9" s="424">
        <v>3</v>
      </c>
      <c r="B9" s="424">
        <v>1</v>
      </c>
      <c r="C9" s="424">
        <v>4</v>
      </c>
      <c r="D9" s="425">
        <v>5</v>
      </c>
      <c r="E9" s="436" t="s">
        <v>1619</v>
      </c>
      <c r="F9" s="436" t="s">
        <v>1618</v>
      </c>
      <c r="G9" s="425" t="s">
        <v>1617</v>
      </c>
      <c r="H9" s="495" t="s">
        <v>1616</v>
      </c>
      <c r="I9" s="496" t="s">
        <v>1615</v>
      </c>
      <c r="J9" s="425" t="s">
        <v>1614</v>
      </c>
      <c r="K9" s="439" t="s">
        <v>34</v>
      </c>
      <c r="L9" s="439"/>
      <c r="M9" s="427">
        <v>44570</v>
      </c>
      <c r="N9" s="424"/>
      <c r="O9" s="427">
        <v>44570</v>
      </c>
      <c r="P9" s="427"/>
      <c r="Q9" s="425" t="s">
        <v>1442</v>
      </c>
      <c r="R9" s="425" t="s">
        <v>1441</v>
      </c>
      <c r="S9" s="13"/>
    </row>
    <row r="10" spans="1:19" ht="225" x14ac:dyDescent="0.25">
      <c r="A10" s="424">
        <v>4</v>
      </c>
      <c r="B10" s="424">
        <v>1</v>
      </c>
      <c r="C10" s="424">
        <v>4</v>
      </c>
      <c r="D10" s="425">
        <v>5</v>
      </c>
      <c r="E10" s="436" t="s">
        <v>1574</v>
      </c>
      <c r="F10" s="436" t="s">
        <v>1613</v>
      </c>
      <c r="G10" s="425" t="s">
        <v>1612</v>
      </c>
      <c r="H10" s="495" t="s">
        <v>1611</v>
      </c>
      <c r="I10" s="496" t="s">
        <v>1610</v>
      </c>
      <c r="J10" s="425" t="s">
        <v>1570</v>
      </c>
      <c r="K10" s="439" t="s">
        <v>34</v>
      </c>
      <c r="L10" s="439"/>
      <c r="M10" s="427">
        <v>81253.52</v>
      </c>
      <c r="N10" s="424"/>
      <c r="O10" s="427">
        <v>81253.52</v>
      </c>
      <c r="P10" s="427"/>
      <c r="Q10" s="425" t="s">
        <v>1442</v>
      </c>
      <c r="R10" s="425" t="s">
        <v>1441</v>
      </c>
      <c r="S10" s="13"/>
    </row>
    <row r="11" spans="1:19" ht="225" x14ac:dyDescent="0.25">
      <c r="A11" s="424">
        <v>5</v>
      </c>
      <c r="B11" s="424">
        <v>1</v>
      </c>
      <c r="C11" s="424">
        <v>4</v>
      </c>
      <c r="D11" s="425">
        <v>5</v>
      </c>
      <c r="E11" s="436" t="s">
        <v>1609</v>
      </c>
      <c r="F11" s="436" t="s">
        <v>1608</v>
      </c>
      <c r="G11" s="425" t="s">
        <v>197</v>
      </c>
      <c r="H11" s="495" t="s">
        <v>1607</v>
      </c>
      <c r="I11" s="496" t="s">
        <v>1606</v>
      </c>
      <c r="J11" s="425" t="s">
        <v>1605</v>
      </c>
      <c r="K11" s="439" t="s">
        <v>34</v>
      </c>
      <c r="L11" s="439"/>
      <c r="M11" s="427">
        <v>6098</v>
      </c>
      <c r="N11" s="424"/>
      <c r="O11" s="427">
        <v>6098</v>
      </c>
      <c r="P11" s="427"/>
      <c r="Q11" s="425" t="s">
        <v>1442</v>
      </c>
      <c r="R11" s="425" t="s">
        <v>1441</v>
      </c>
      <c r="S11" s="13"/>
    </row>
    <row r="12" spans="1:19" ht="210" x14ac:dyDescent="0.25">
      <c r="A12" s="424">
        <v>6</v>
      </c>
      <c r="B12" s="424">
        <v>1</v>
      </c>
      <c r="C12" s="424">
        <v>4</v>
      </c>
      <c r="D12" s="425">
        <v>5</v>
      </c>
      <c r="E12" s="436" t="s">
        <v>1604</v>
      </c>
      <c r="F12" s="436" t="s">
        <v>1603</v>
      </c>
      <c r="G12" s="425" t="s">
        <v>1602</v>
      </c>
      <c r="H12" s="495" t="s">
        <v>1601</v>
      </c>
      <c r="I12" s="496" t="s">
        <v>1600</v>
      </c>
      <c r="J12" s="425" t="s">
        <v>1599</v>
      </c>
      <c r="K12" s="439" t="s">
        <v>162</v>
      </c>
      <c r="L12" s="439"/>
      <c r="M12" s="427">
        <v>4199.9799999999996</v>
      </c>
      <c r="N12" s="424"/>
      <c r="O12" s="427">
        <v>4199.9799999999996</v>
      </c>
      <c r="P12" s="427"/>
      <c r="Q12" s="425" t="s">
        <v>1442</v>
      </c>
      <c r="R12" s="425" t="s">
        <v>1441</v>
      </c>
    </row>
    <row r="13" spans="1:19" ht="255" x14ac:dyDescent="0.25">
      <c r="A13" s="424">
        <v>7</v>
      </c>
      <c r="B13" s="424">
        <v>1</v>
      </c>
      <c r="C13" s="424">
        <v>4</v>
      </c>
      <c r="D13" s="425">
        <v>2</v>
      </c>
      <c r="E13" s="436" t="s">
        <v>1598</v>
      </c>
      <c r="F13" s="436" t="s">
        <v>1597</v>
      </c>
      <c r="G13" s="425" t="s">
        <v>1596</v>
      </c>
      <c r="H13" s="495" t="s">
        <v>1595</v>
      </c>
      <c r="I13" s="496" t="s">
        <v>1594</v>
      </c>
      <c r="J13" s="425" t="s">
        <v>1593</v>
      </c>
      <c r="K13" s="439" t="s">
        <v>162</v>
      </c>
      <c r="L13" s="439"/>
      <c r="M13" s="427">
        <v>35000</v>
      </c>
      <c r="N13" s="424"/>
      <c r="O13" s="427">
        <v>35000</v>
      </c>
      <c r="P13" s="427"/>
      <c r="Q13" s="425" t="s">
        <v>1442</v>
      </c>
      <c r="R13" s="425" t="s">
        <v>1441</v>
      </c>
    </row>
    <row r="14" spans="1:19" ht="195" x14ac:dyDescent="0.25">
      <c r="A14" s="424">
        <v>8</v>
      </c>
      <c r="B14" s="424">
        <v>1</v>
      </c>
      <c r="C14" s="424">
        <v>4</v>
      </c>
      <c r="D14" s="425">
        <v>2</v>
      </c>
      <c r="E14" s="436" t="s">
        <v>1592</v>
      </c>
      <c r="F14" s="436" t="s">
        <v>1591</v>
      </c>
      <c r="G14" s="425" t="s">
        <v>1590</v>
      </c>
      <c r="H14" s="495" t="s">
        <v>1589</v>
      </c>
      <c r="I14" s="496" t="s">
        <v>1588</v>
      </c>
      <c r="J14" s="425" t="s">
        <v>1587</v>
      </c>
      <c r="K14" s="439" t="s">
        <v>162</v>
      </c>
      <c r="L14" s="439"/>
      <c r="M14" s="427">
        <v>4930.17</v>
      </c>
      <c r="N14" s="424"/>
      <c r="O14" s="427">
        <v>4930.17</v>
      </c>
      <c r="P14" s="427"/>
      <c r="Q14" s="425" t="s">
        <v>1442</v>
      </c>
      <c r="R14" s="425" t="s">
        <v>1441</v>
      </c>
    </row>
    <row r="15" spans="1:19" ht="345" x14ac:dyDescent="0.25">
      <c r="A15" s="424">
        <v>9</v>
      </c>
      <c r="B15" s="424">
        <v>1</v>
      </c>
      <c r="C15" s="424">
        <v>4</v>
      </c>
      <c r="D15" s="425">
        <v>2</v>
      </c>
      <c r="E15" s="436" t="s">
        <v>1586</v>
      </c>
      <c r="F15" s="436" t="s">
        <v>1585</v>
      </c>
      <c r="G15" s="425" t="s">
        <v>1584</v>
      </c>
      <c r="H15" s="495" t="s">
        <v>1583</v>
      </c>
      <c r="I15" s="496" t="s">
        <v>1582</v>
      </c>
      <c r="J15" s="425" t="s">
        <v>1581</v>
      </c>
      <c r="K15" s="439" t="s">
        <v>162</v>
      </c>
      <c r="L15" s="439"/>
      <c r="M15" s="427">
        <v>27000</v>
      </c>
      <c r="N15" s="424"/>
      <c r="O15" s="427">
        <v>27000</v>
      </c>
      <c r="P15" s="427"/>
      <c r="Q15" s="425" t="s">
        <v>1442</v>
      </c>
      <c r="R15" s="425" t="s">
        <v>1441</v>
      </c>
    </row>
    <row r="16" spans="1:19" ht="270" x14ac:dyDescent="0.25">
      <c r="A16" s="424">
        <v>10</v>
      </c>
      <c r="B16" s="424">
        <v>1</v>
      </c>
      <c r="C16" s="424">
        <v>4</v>
      </c>
      <c r="D16" s="425">
        <v>2</v>
      </c>
      <c r="E16" s="436" t="s">
        <v>1580</v>
      </c>
      <c r="F16" s="436" t="s">
        <v>1579</v>
      </c>
      <c r="G16" s="425" t="s">
        <v>1578</v>
      </c>
      <c r="H16" s="495" t="s">
        <v>1577</v>
      </c>
      <c r="I16" s="496" t="s">
        <v>1576</v>
      </c>
      <c r="J16" s="425" t="s">
        <v>1575</v>
      </c>
      <c r="K16" s="439" t="s">
        <v>53</v>
      </c>
      <c r="L16" s="439"/>
      <c r="M16" s="427">
        <v>78000</v>
      </c>
      <c r="N16" s="424"/>
      <c r="O16" s="427">
        <v>78000</v>
      </c>
      <c r="P16" s="427"/>
      <c r="Q16" s="425" t="s">
        <v>1442</v>
      </c>
      <c r="R16" s="425" t="s">
        <v>1441</v>
      </c>
    </row>
    <row r="17" spans="1:18" ht="54.75" customHeight="1" x14ac:dyDescent="0.25">
      <c r="A17" s="636">
        <v>11</v>
      </c>
      <c r="B17" s="636">
        <v>1</v>
      </c>
      <c r="C17" s="636">
        <v>4</v>
      </c>
      <c r="D17" s="630">
        <v>5</v>
      </c>
      <c r="E17" s="805" t="s">
        <v>1574</v>
      </c>
      <c r="F17" s="805" t="s">
        <v>1573</v>
      </c>
      <c r="G17" s="630" t="s">
        <v>1572</v>
      </c>
      <c r="H17" s="436" t="s">
        <v>1557</v>
      </c>
      <c r="I17" s="79" t="s">
        <v>1571</v>
      </c>
      <c r="J17" s="630" t="s">
        <v>1570</v>
      </c>
      <c r="K17" s="731"/>
      <c r="L17" s="731" t="s">
        <v>34</v>
      </c>
      <c r="M17" s="693"/>
      <c r="N17" s="693">
        <v>134500</v>
      </c>
      <c r="O17" s="693"/>
      <c r="P17" s="693">
        <v>134500</v>
      </c>
      <c r="Q17" s="630" t="s">
        <v>1442</v>
      </c>
      <c r="R17" s="630" t="s">
        <v>1441</v>
      </c>
    </row>
    <row r="18" spans="1:18" ht="63" customHeight="1" x14ac:dyDescent="0.25">
      <c r="A18" s="670"/>
      <c r="B18" s="670"/>
      <c r="C18" s="670"/>
      <c r="D18" s="656"/>
      <c r="E18" s="807"/>
      <c r="F18" s="807"/>
      <c r="G18" s="656"/>
      <c r="H18" s="436" t="s">
        <v>1555</v>
      </c>
      <c r="I18" s="79" t="s">
        <v>1569</v>
      </c>
      <c r="J18" s="656"/>
      <c r="K18" s="732"/>
      <c r="L18" s="732"/>
      <c r="M18" s="694"/>
      <c r="N18" s="694"/>
      <c r="O18" s="694"/>
      <c r="P18" s="694"/>
      <c r="Q18" s="656"/>
      <c r="R18" s="656"/>
    </row>
    <row r="19" spans="1:18" ht="81" customHeight="1" x14ac:dyDescent="0.25">
      <c r="A19" s="637"/>
      <c r="B19" s="637"/>
      <c r="C19" s="637"/>
      <c r="D19" s="631"/>
      <c r="E19" s="806"/>
      <c r="F19" s="806"/>
      <c r="G19" s="631"/>
      <c r="H19" s="436" t="s">
        <v>1568</v>
      </c>
      <c r="I19" s="79" t="s">
        <v>1567</v>
      </c>
      <c r="J19" s="631"/>
      <c r="K19" s="818"/>
      <c r="L19" s="818"/>
      <c r="M19" s="695"/>
      <c r="N19" s="695"/>
      <c r="O19" s="695"/>
      <c r="P19" s="695"/>
      <c r="Q19" s="631"/>
      <c r="R19" s="631"/>
    </row>
    <row r="20" spans="1:18" ht="57.75" customHeight="1" x14ac:dyDescent="0.25">
      <c r="A20" s="636">
        <v>12</v>
      </c>
      <c r="B20" s="636">
        <v>1</v>
      </c>
      <c r="C20" s="636">
        <v>4</v>
      </c>
      <c r="D20" s="630">
        <v>5</v>
      </c>
      <c r="E20" s="805" t="s">
        <v>1566</v>
      </c>
      <c r="F20" s="805" t="s">
        <v>1565</v>
      </c>
      <c r="G20" s="630" t="s">
        <v>1564</v>
      </c>
      <c r="H20" s="436" t="s">
        <v>1563</v>
      </c>
      <c r="I20" s="79" t="s">
        <v>41</v>
      </c>
      <c r="J20" s="630" t="s">
        <v>1562</v>
      </c>
      <c r="K20" s="731"/>
      <c r="L20" s="731" t="s">
        <v>34</v>
      </c>
      <c r="M20" s="693"/>
      <c r="N20" s="693">
        <v>63960</v>
      </c>
      <c r="O20" s="693"/>
      <c r="P20" s="693">
        <v>63960</v>
      </c>
      <c r="Q20" s="630" t="s">
        <v>1442</v>
      </c>
      <c r="R20" s="630" t="s">
        <v>1441</v>
      </c>
    </row>
    <row r="21" spans="1:18" ht="60" customHeight="1" x14ac:dyDescent="0.25">
      <c r="A21" s="670"/>
      <c r="B21" s="670"/>
      <c r="C21" s="670"/>
      <c r="D21" s="656"/>
      <c r="E21" s="807"/>
      <c r="F21" s="807"/>
      <c r="G21" s="656"/>
      <c r="H21" s="436" t="s">
        <v>1537</v>
      </c>
      <c r="I21" s="79" t="s">
        <v>1561</v>
      </c>
      <c r="J21" s="656"/>
      <c r="K21" s="732"/>
      <c r="L21" s="732"/>
      <c r="M21" s="694"/>
      <c r="N21" s="670"/>
      <c r="O21" s="694"/>
      <c r="P21" s="694"/>
      <c r="Q21" s="656"/>
      <c r="R21" s="656"/>
    </row>
    <row r="22" spans="1:18" ht="57.75" customHeight="1" x14ac:dyDescent="0.25">
      <c r="A22" s="670"/>
      <c r="B22" s="670"/>
      <c r="C22" s="670"/>
      <c r="D22" s="656"/>
      <c r="E22" s="807"/>
      <c r="F22" s="807"/>
      <c r="G22" s="656"/>
      <c r="H22" s="436" t="s">
        <v>1459</v>
      </c>
      <c r="I22" s="79" t="s">
        <v>41</v>
      </c>
      <c r="J22" s="656"/>
      <c r="K22" s="732"/>
      <c r="L22" s="732"/>
      <c r="M22" s="694"/>
      <c r="N22" s="670"/>
      <c r="O22" s="694"/>
      <c r="P22" s="694"/>
      <c r="Q22" s="656" t="s">
        <v>1442</v>
      </c>
      <c r="R22" s="656" t="s">
        <v>1441</v>
      </c>
    </row>
    <row r="23" spans="1:18" ht="57" customHeight="1" x14ac:dyDescent="0.25">
      <c r="A23" s="637"/>
      <c r="B23" s="637"/>
      <c r="C23" s="637"/>
      <c r="D23" s="631"/>
      <c r="E23" s="806"/>
      <c r="F23" s="806"/>
      <c r="G23" s="631"/>
      <c r="H23" s="436" t="s">
        <v>1456</v>
      </c>
      <c r="I23" s="79" t="s">
        <v>232</v>
      </c>
      <c r="J23" s="631"/>
      <c r="K23" s="818"/>
      <c r="L23" s="818"/>
      <c r="M23" s="695"/>
      <c r="N23" s="637"/>
      <c r="O23" s="695"/>
      <c r="P23" s="695"/>
      <c r="Q23" s="631"/>
      <c r="R23" s="631"/>
    </row>
    <row r="24" spans="1:18" ht="97.5" customHeight="1" x14ac:dyDescent="0.25">
      <c r="A24" s="636">
        <v>13</v>
      </c>
      <c r="B24" s="636">
        <v>1</v>
      </c>
      <c r="C24" s="636">
        <v>4</v>
      </c>
      <c r="D24" s="630">
        <v>5</v>
      </c>
      <c r="E24" s="805" t="s">
        <v>1560</v>
      </c>
      <c r="F24" s="805" t="s">
        <v>1559</v>
      </c>
      <c r="G24" s="630" t="s">
        <v>1558</v>
      </c>
      <c r="H24" s="436" t="s">
        <v>1557</v>
      </c>
      <c r="I24" s="79" t="s">
        <v>41</v>
      </c>
      <c r="J24" s="630" t="s">
        <v>1556</v>
      </c>
      <c r="K24" s="731"/>
      <c r="L24" s="731" t="s">
        <v>34</v>
      </c>
      <c r="M24" s="693"/>
      <c r="N24" s="693">
        <v>34200</v>
      </c>
      <c r="O24" s="693"/>
      <c r="P24" s="693">
        <v>34200</v>
      </c>
      <c r="Q24" s="630" t="s">
        <v>1442</v>
      </c>
      <c r="R24" s="630" t="s">
        <v>1441</v>
      </c>
    </row>
    <row r="25" spans="1:18" ht="84.75" customHeight="1" x14ac:dyDescent="0.25">
      <c r="A25" s="637"/>
      <c r="B25" s="637"/>
      <c r="C25" s="637"/>
      <c r="D25" s="631"/>
      <c r="E25" s="806"/>
      <c r="F25" s="806"/>
      <c r="G25" s="631"/>
      <c r="H25" s="436" t="s">
        <v>1555</v>
      </c>
      <c r="I25" s="79" t="s">
        <v>1554</v>
      </c>
      <c r="J25" s="631"/>
      <c r="K25" s="818"/>
      <c r="L25" s="818"/>
      <c r="M25" s="695"/>
      <c r="N25" s="695"/>
      <c r="O25" s="695"/>
      <c r="P25" s="695"/>
      <c r="Q25" s="631"/>
      <c r="R25" s="631"/>
    </row>
    <row r="26" spans="1:18" ht="108" customHeight="1" x14ac:dyDescent="0.25">
      <c r="A26" s="636">
        <v>14</v>
      </c>
      <c r="B26" s="636">
        <v>1</v>
      </c>
      <c r="C26" s="636">
        <v>4</v>
      </c>
      <c r="D26" s="630">
        <v>2</v>
      </c>
      <c r="E26" s="805" t="s">
        <v>1553</v>
      </c>
      <c r="F26" s="805" t="s">
        <v>1552</v>
      </c>
      <c r="G26" s="630" t="s">
        <v>230</v>
      </c>
      <c r="H26" s="436" t="s">
        <v>904</v>
      </c>
      <c r="I26" s="79" t="s">
        <v>41</v>
      </c>
      <c r="J26" s="630" t="s">
        <v>1551</v>
      </c>
      <c r="K26" s="731"/>
      <c r="L26" s="731" t="s">
        <v>34</v>
      </c>
      <c r="M26" s="693"/>
      <c r="N26" s="693">
        <v>20000</v>
      </c>
      <c r="O26" s="693"/>
      <c r="P26" s="693">
        <v>20000</v>
      </c>
      <c r="Q26" s="630" t="s">
        <v>1442</v>
      </c>
      <c r="R26" s="630" t="s">
        <v>1441</v>
      </c>
    </row>
    <row r="27" spans="1:18" ht="136.5" customHeight="1" x14ac:dyDescent="0.25">
      <c r="A27" s="637"/>
      <c r="B27" s="637"/>
      <c r="C27" s="637"/>
      <c r="D27" s="631"/>
      <c r="E27" s="806"/>
      <c r="F27" s="806"/>
      <c r="G27" s="631"/>
      <c r="H27" s="436" t="s">
        <v>1550</v>
      </c>
      <c r="I27" s="79" t="s">
        <v>202</v>
      </c>
      <c r="J27" s="631"/>
      <c r="K27" s="818"/>
      <c r="L27" s="818"/>
      <c r="M27" s="695"/>
      <c r="N27" s="695"/>
      <c r="O27" s="695"/>
      <c r="P27" s="695"/>
      <c r="Q27" s="631"/>
      <c r="R27" s="631"/>
    </row>
    <row r="28" spans="1:18" ht="87" customHeight="1" x14ac:dyDescent="0.25">
      <c r="A28" s="636">
        <v>15</v>
      </c>
      <c r="B28" s="636">
        <v>1</v>
      </c>
      <c r="C28" s="636">
        <v>4</v>
      </c>
      <c r="D28" s="630">
        <v>2</v>
      </c>
      <c r="E28" s="805" t="s">
        <v>1549</v>
      </c>
      <c r="F28" s="805" t="s">
        <v>1548</v>
      </c>
      <c r="G28" s="630" t="s">
        <v>44</v>
      </c>
      <c r="H28" s="436" t="s">
        <v>1538</v>
      </c>
      <c r="I28" s="79" t="s">
        <v>41</v>
      </c>
      <c r="J28" s="630" t="s">
        <v>1547</v>
      </c>
      <c r="K28" s="731"/>
      <c r="L28" s="731" t="s">
        <v>34</v>
      </c>
      <c r="M28" s="693"/>
      <c r="N28" s="693">
        <v>97300</v>
      </c>
      <c r="O28" s="693"/>
      <c r="P28" s="693">
        <v>97300</v>
      </c>
      <c r="Q28" s="630" t="s">
        <v>1442</v>
      </c>
      <c r="R28" s="630" t="s">
        <v>1441</v>
      </c>
    </row>
    <row r="29" spans="1:18" ht="102" customHeight="1" x14ac:dyDescent="0.25">
      <c r="A29" s="637"/>
      <c r="B29" s="637"/>
      <c r="C29" s="637"/>
      <c r="D29" s="631"/>
      <c r="E29" s="806"/>
      <c r="F29" s="806"/>
      <c r="G29" s="631"/>
      <c r="H29" s="436" t="s">
        <v>1537</v>
      </c>
      <c r="I29" s="79" t="s">
        <v>231</v>
      </c>
      <c r="J29" s="631"/>
      <c r="K29" s="818"/>
      <c r="L29" s="818"/>
      <c r="M29" s="695"/>
      <c r="N29" s="695"/>
      <c r="O29" s="695"/>
      <c r="P29" s="695"/>
      <c r="Q29" s="631"/>
      <c r="R29" s="631"/>
    </row>
    <row r="30" spans="1:18" ht="303.75" customHeight="1" x14ac:dyDescent="0.25">
      <c r="A30" s="424">
        <v>16</v>
      </c>
      <c r="B30" s="424">
        <v>1</v>
      </c>
      <c r="C30" s="424">
        <v>4</v>
      </c>
      <c r="D30" s="425">
        <v>2</v>
      </c>
      <c r="E30" s="436" t="s">
        <v>1546</v>
      </c>
      <c r="F30" s="436" t="s">
        <v>1545</v>
      </c>
      <c r="G30" s="425" t="s">
        <v>1116</v>
      </c>
      <c r="H30" s="436" t="s">
        <v>1083</v>
      </c>
      <c r="I30" s="79" t="s">
        <v>476</v>
      </c>
      <c r="J30" s="425" t="s">
        <v>1544</v>
      </c>
      <c r="K30" s="439"/>
      <c r="L30" s="439" t="s">
        <v>34</v>
      </c>
      <c r="M30" s="427"/>
      <c r="N30" s="427">
        <v>122400</v>
      </c>
      <c r="O30" s="427"/>
      <c r="P30" s="427">
        <v>122400</v>
      </c>
      <c r="Q30" s="425" t="s">
        <v>1442</v>
      </c>
      <c r="R30" s="425" t="s">
        <v>1441</v>
      </c>
    </row>
    <row r="31" spans="1:18" ht="65.25" customHeight="1" x14ac:dyDescent="0.25">
      <c r="A31" s="636">
        <v>17</v>
      </c>
      <c r="B31" s="636">
        <v>1</v>
      </c>
      <c r="C31" s="636">
        <v>4</v>
      </c>
      <c r="D31" s="630">
        <v>5</v>
      </c>
      <c r="E31" s="805" t="s">
        <v>1543</v>
      </c>
      <c r="F31" s="805" t="s">
        <v>1542</v>
      </c>
      <c r="G31" s="630" t="s">
        <v>1541</v>
      </c>
      <c r="H31" s="436" t="s">
        <v>1459</v>
      </c>
      <c r="I31" s="79" t="s">
        <v>1458</v>
      </c>
      <c r="J31" s="630" t="s">
        <v>1540</v>
      </c>
      <c r="K31" s="731"/>
      <c r="L31" s="731" t="s">
        <v>34</v>
      </c>
      <c r="M31" s="693"/>
      <c r="N31" s="693">
        <v>37340</v>
      </c>
      <c r="O31" s="693"/>
      <c r="P31" s="693">
        <v>37340</v>
      </c>
      <c r="Q31" s="630" t="s">
        <v>1442</v>
      </c>
      <c r="R31" s="630" t="s">
        <v>1441</v>
      </c>
    </row>
    <row r="32" spans="1:18" ht="69" customHeight="1" x14ac:dyDescent="0.25">
      <c r="A32" s="670"/>
      <c r="B32" s="670"/>
      <c r="C32" s="670"/>
      <c r="D32" s="656"/>
      <c r="E32" s="807"/>
      <c r="F32" s="807"/>
      <c r="G32" s="656"/>
      <c r="H32" s="436" t="s">
        <v>1456</v>
      </c>
      <c r="I32" s="79" t="s">
        <v>1539</v>
      </c>
      <c r="J32" s="656"/>
      <c r="K32" s="732"/>
      <c r="L32" s="732"/>
      <c r="M32" s="694"/>
      <c r="N32" s="694"/>
      <c r="O32" s="694"/>
      <c r="P32" s="694"/>
      <c r="Q32" s="656"/>
      <c r="R32" s="656"/>
    </row>
    <row r="33" spans="1:18" ht="69.75" customHeight="1" x14ac:dyDescent="0.25">
      <c r="A33" s="670"/>
      <c r="B33" s="670"/>
      <c r="C33" s="670"/>
      <c r="D33" s="656"/>
      <c r="E33" s="807"/>
      <c r="F33" s="807"/>
      <c r="G33" s="656"/>
      <c r="H33" s="436" t="s">
        <v>1538</v>
      </c>
      <c r="I33" s="79" t="s">
        <v>41</v>
      </c>
      <c r="J33" s="656"/>
      <c r="K33" s="732"/>
      <c r="L33" s="732"/>
      <c r="M33" s="694"/>
      <c r="N33" s="694"/>
      <c r="O33" s="694"/>
      <c r="P33" s="694"/>
      <c r="Q33" s="656"/>
      <c r="R33" s="656"/>
    </row>
    <row r="34" spans="1:18" ht="129.75" customHeight="1" x14ac:dyDescent="0.25">
      <c r="A34" s="637"/>
      <c r="B34" s="637"/>
      <c r="C34" s="637"/>
      <c r="D34" s="631"/>
      <c r="E34" s="806"/>
      <c r="F34" s="806"/>
      <c r="G34" s="631"/>
      <c r="H34" s="436" t="s">
        <v>1537</v>
      </c>
      <c r="I34" s="79" t="s">
        <v>231</v>
      </c>
      <c r="J34" s="631"/>
      <c r="K34" s="818"/>
      <c r="L34" s="818"/>
      <c r="M34" s="695"/>
      <c r="N34" s="695"/>
      <c r="O34" s="695"/>
      <c r="P34" s="695"/>
      <c r="Q34" s="631"/>
      <c r="R34" s="631"/>
    </row>
    <row r="35" spans="1:18" ht="135.75" customHeight="1" x14ac:dyDescent="0.25">
      <c r="A35" s="636">
        <v>18</v>
      </c>
      <c r="B35" s="636">
        <v>1</v>
      </c>
      <c r="C35" s="636">
        <v>4</v>
      </c>
      <c r="D35" s="630">
        <v>2</v>
      </c>
      <c r="E35" s="805" t="s">
        <v>1536</v>
      </c>
      <c r="F35" s="805" t="s">
        <v>1535</v>
      </c>
      <c r="G35" s="630" t="s">
        <v>457</v>
      </c>
      <c r="H35" s="436" t="s">
        <v>1459</v>
      </c>
      <c r="I35" s="79" t="s">
        <v>1458</v>
      </c>
      <c r="J35" s="630" t="s">
        <v>1534</v>
      </c>
      <c r="K35" s="731"/>
      <c r="L35" s="731" t="s">
        <v>34</v>
      </c>
      <c r="M35" s="693"/>
      <c r="N35" s="693">
        <v>22000</v>
      </c>
      <c r="O35" s="693"/>
      <c r="P35" s="693">
        <v>22000</v>
      </c>
      <c r="Q35" s="630" t="s">
        <v>1442</v>
      </c>
      <c r="R35" s="630" t="s">
        <v>1441</v>
      </c>
    </row>
    <row r="36" spans="1:18" ht="108" customHeight="1" x14ac:dyDescent="0.25">
      <c r="A36" s="637"/>
      <c r="B36" s="637"/>
      <c r="C36" s="637"/>
      <c r="D36" s="631"/>
      <c r="E36" s="806"/>
      <c r="F36" s="806"/>
      <c r="G36" s="631"/>
      <c r="H36" s="436" t="s">
        <v>1456</v>
      </c>
      <c r="I36" s="79" t="s">
        <v>1455</v>
      </c>
      <c r="J36" s="631"/>
      <c r="K36" s="818"/>
      <c r="L36" s="818"/>
      <c r="M36" s="695"/>
      <c r="N36" s="695"/>
      <c r="O36" s="695"/>
      <c r="P36" s="695"/>
      <c r="Q36" s="631"/>
      <c r="R36" s="631"/>
    </row>
    <row r="37" spans="1:18" ht="105.75" customHeight="1" x14ac:dyDescent="0.25">
      <c r="A37" s="636">
        <v>19</v>
      </c>
      <c r="B37" s="636">
        <v>1</v>
      </c>
      <c r="C37" s="636">
        <v>4</v>
      </c>
      <c r="D37" s="630">
        <v>2</v>
      </c>
      <c r="E37" s="805" t="s">
        <v>1533</v>
      </c>
      <c r="F37" s="805" t="s">
        <v>1532</v>
      </c>
      <c r="G37" s="630" t="s">
        <v>457</v>
      </c>
      <c r="H37" s="436" t="s">
        <v>1459</v>
      </c>
      <c r="I37" s="79" t="s">
        <v>1458</v>
      </c>
      <c r="J37" s="630" t="s">
        <v>1531</v>
      </c>
      <c r="K37" s="731"/>
      <c r="L37" s="731" t="s">
        <v>34</v>
      </c>
      <c r="M37" s="693"/>
      <c r="N37" s="693">
        <v>22000</v>
      </c>
      <c r="O37" s="693"/>
      <c r="P37" s="693">
        <v>22000</v>
      </c>
      <c r="Q37" s="630" t="s">
        <v>1442</v>
      </c>
      <c r="R37" s="630" t="s">
        <v>1441</v>
      </c>
    </row>
    <row r="38" spans="1:18" ht="141" customHeight="1" x14ac:dyDescent="0.25">
      <c r="A38" s="637"/>
      <c r="B38" s="637"/>
      <c r="C38" s="637"/>
      <c r="D38" s="631"/>
      <c r="E38" s="806"/>
      <c r="F38" s="806"/>
      <c r="G38" s="631"/>
      <c r="H38" s="436" t="s">
        <v>1456</v>
      </c>
      <c r="I38" s="79" t="s">
        <v>1455</v>
      </c>
      <c r="J38" s="631"/>
      <c r="K38" s="818"/>
      <c r="L38" s="818"/>
      <c r="M38" s="695"/>
      <c r="N38" s="695"/>
      <c r="O38" s="695"/>
      <c r="P38" s="695"/>
      <c r="Q38" s="631"/>
      <c r="R38" s="631"/>
    </row>
    <row r="39" spans="1:18" ht="117.75" customHeight="1" x14ac:dyDescent="0.25">
      <c r="A39" s="636">
        <v>20</v>
      </c>
      <c r="B39" s="636">
        <v>1</v>
      </c>
      <c r="C39" s="636">
        <v>4</v>
      </c>
      <c r="D39" s="630">
        <v>2</v>
      </c>
      <c r="E39" s="805" t="s">
        <v>1530</v>
      </c>
      <c r="F39" s="805" t="s">
        <v>1529</v>
      </c>
      <c r="G39" s="630" t="s">
        <v>457</v>
      </c>
      <c r="H39" s="436" t="s">
        <v>1459</v>
      </c>
      <c r="I39" s="79" t="s">
        <v>1458</v>
      </c>
      <c r="J39" s="630" t="s">
        <v>1528</v>
      </c>
      <c r="K39" s="731"/>
      <c r="L39" s="731" t="s">
        <v>34</v>
      </c>
      <c r="M39" s="693"/>
      <c r="N39" s="693">
        <v>22000</v>
      </c>
      <c r="O39" s="693"/>
      <c r="P39" s="693">
        <v>22000</v>
      </c>
      <c r="Q39" s="630" t="s">
        <v>1442</v>
      </c>
      <c r="R39" s="630" t="s">
        <v>1441</v>
      </c>
    </row>
    <row r="40" spans="1:18" ht="129.75" customHeight="1" x14ac:dyDescent="0.25">
      <c r="A40" s="637"/>
      <c r="B40" s="637"/>
      <c r="C40" s="637"/>
      <c r="D40" s="631"/>
      <c r="E40" s="806"/>
      <c r="F40" s="806"/>
      <c r="G40" s="631"/>
      <c r="H40" s="436" t="s">
        <v>1456</v>
      </c>
      <c r="I40" s="79" t="s">
        <v>1455</v>
      </c>
      <c r="J40" s="631"/>
      <c r="K40" s="818"/>
      <c r="L40" s="818"/>
      <c r="M40" s="695"/>
      <c r="N40" s="695"/>
      <c r="O40" s="695"/>
      <c r="P40" s="695"/>
      <c r="Q40" s="631"/>
      <c r="R40" s="631"/>
    </row>
    <row r="41" spans="1:18" ht="120.75" customHeight="1" x14ac:dyDescent="0.25">
      <c r="A41" s="636">
        <v>21</v>
      </c>
      <c r="B41" s="636">
        <v>1</v>
      </c>
      <c r="C41" s="636">
        <v>4</v>
      </c>
      <c r="D41" s="630">
        <v>2</v>
      </c>
      <c r="E41" s="805" t="s">
        <v>1527</v>
      </c>
      <c r="F41" s="805" t="s">
        <v>1526</v>
      </c>
      <c r="G41" s="630" t="s">
        <v>457</v>
      </c>
      <c r="H41" s="436" t="s">
        <v>1459</v>
      </c>
      <c r="I41" s="79" t="s">
        <v>1458</v>
      </c>
      <c r="J41" s="630" t="s">
        <v>1525</v>
      </c>
      <c r="K41" s="731"/>
      <c r="L41" s="731" t="s">
        <v>34</v>
      </c>
      <c r="M41" s="693"/>
      <c r="N41" s="693">
        <v>22000</v>
      </c>
      <c r="O41" s="693"/>
      <c r="P41" s="693">
        <v>22000</v>
      </c>
      <c r="Q41" s="630" t="s">
        <v>1442</v>
      </c>
      <c r="R41" s="630" t="s">
        <v>1441</v>
      </c>
    </row>
    <row r="42" spans="1:18" ht="123" customHeight="1" x14ac:dyDescent="0.25">
      <c r="A42" s="637"/>
      <c r="B42" s="637"/>
      <c r="C42" s="637"/>
      <c r="D42" s="631"/>
      <c r="E42" s="806"/>
      <c r="F42" s="806"/>
      <c r="G42" s="631"/>
      <c r="H42" s="436" t="s">
        <v>1456</v>
      </c>
      <c r="I42" s="79" t="s">
        <v>1455</v>
      </c>
      <c r="J42" s="631"/>
      <c r="K42" s="818"/>
      <c r="L42" s="818"/>
      <c r="M42" s="695"/>
      <c r="N42" s="695"/>
      <c r="O42" s="695"/>
      <c r="P42" s="695"/>
      <c r="Q42" s="631"/>
      <c r="R42" s="631"/>
    </row>
    <row r="43" spans="1:18" ht="112.5" customHeight="1" x14ac:dyDescent="0.25">
      <c r="A43" s="636">
        <v>22</v>
      </c>
      <c r="B43" s="636">
        <v>1</v>
      </c>
      <c r="C43" s="636">
        <v>4</v>
      </c>
      <c r="D43" s="630">
        <v>2</v>
      </c>
      <c r="E43" s="805" t="s">
        <v>1524</v>
      </c>
      <c r="F43" s="805" t="s">
        <v>1523</v>
      </c>
      <c r="G43" s="630" t="s">
        <v>457</v>
      </c>
      <c r="H43" s="436" t="s">
        <v>1459</v>
      </c>
      <c r="I43" s="79" t="s">
        <v>1458</v>
      </c>
      <c r="J43" s="630" t="s">
        <v>1522</v>
      </c>
      <c r="K43" s="731"/>
      <c r="L43" s="731" t="s">
        <v>34</v>
      </c>
      <c r="M43" s="693"/>
      <c r="N43" s="693">
        <v>22000</v>
      </c>
      <c r="O43" s="693"/>
      <c r="P43" s="693">
        <v>22000</v>
      </c>
      <c r="Q43" s="630" t="s">
        <v>1442</v>
      </c>
      <c r="R43" s="630" t="s">
        <v>1441</v>
      </c>
    </row>
    <row r="44" spans="1:18" ht="130.5" customHeight="1" x14ac:dyDescent="0.25">
      <c r="A44" s="637"/>
      <c r="B44" s="637"/>
      <c r="C44" s="637"/>
      <c r="D44" s="631"/>
      <c r="E44" s="806"/>
      <c r="F44" s="806"/>
      <c r="G44" s="631"/>
      <c r="H44" s="436" t="s">
        <v>1456</v>
      </c>
      <c r="I44" s="79" t="s">
        <v>1455</v>
      </c>
      <c r="J44" s="631"/>
      <c r="K44" s="818"/>
      <c r="L44" s="818"/>
      <c r="M44" s="695"/>
      <c r="N44" s="695"/>
      <c r="O44" s="695"/>
      <c r="P44" s="695"/>
      <c r="Q44" s="631"/>
      <c r="R44" s="631"/>
    </row>
    <row r="45" spans="1:18" ht="106.5" customHeight="1" x14ac:dyDescent="0.25">
      <c r="A45" s="636">
        <v>23</v>
      </c>
      <c r="B45" s="636">
        <v>1</v>
      </c>
      <c r="C45" s="636">
        <v>4</v>
      </c>
      <c r="D45" s="630">
        <v>2</v>
      </c>
      <c r="E45" s="805" t="s">
        <v>1521</v>
      </c>
      <c r="F45" s="805" t="s">
        <v>1520</v>
      </c>
      <c r="G45" s="630" t="s">
        <v>457</v>
      </c>
      <c r="H45" s="436" t="s">
        <v>1459</v>
      </c>
      <c r="I45" s="79" t="s">
        <v>1458</v>
      </c>
      <c r="J45" s="630" t="s">
        <v>1519</v>
      </c>
      <c r="K45" s="731"/>
      <c r="L45" s="731" t="s">
        <v>34</v>
      </c>
      <c r="M45" s="693"/>
      <c r="N45" s="693">
        <v>22000</v>
      </c>
      <c r="O45" s="693"/>
      <c r="P45" s="693">
        <v>22000</v>
      </c>
      <c r="Q45" s="630" t="s">
        <v>1442</v>
      </c>
      <c r="R45" s="630" t="s">
        <v>1441</v>
      </c>
    </row>
    <row r="46" spans="1:18" ht="139.5" customHeight="1" x14ac:dyDescent="0.25">
      <c r="A46" s="637"/>
      <c r="B46" s="637"/>
      <c r="C46" s="637"/>
      <c r="D46" s="631"/>
      <c r="E46" s="806"/>
      <c r="F46" s="806"/>
      <c r="G46" s="631"/>
      <c r="H46" s="436" t="s">
        <v>1456</v>
      </c>
      <c r="I46" s="79" t="s">
        <v>1455</v>
      </c>
      <c r="J46" s="631"/>
      <c r="K46" s="818"/>
      <c r="L46" s="818"/>
      <c r="M46" s="695"/>
      <c r="N46" s="695"/>
      <c r="O46" s="695"/>
      <c r="P46" s="695"/>
      <c r="Q46" s="631"/>
      <c r="R46" s="631"/>
    </row>
    <row r="47" spans="1:18" ht="96.75" customHeight="1" x14ac:dyDescent="0.25">
      <c r="A47" s="636">
        <v>24</v>
      </c>
      <c r="B47" s="636">
        <v>1</v>
      </c>
      <c r="C47" s="636">
        <v>4</v>
      </c>
      <c r="D47" s="630">
        <v>2</v>
      </c>
      <c r="E47" s="805" t="s">
        <v>1518</v>
      </c>
      <c r="F47" s="805" t="s">
        <v>1517</v>
      </c>
      <c r="G47" s="630" t="s">
        <v>457</v>
      </c>
      <c r="H47" s="436" t="s">
        <v>1459</v>
      </c>
      <c r="I47" s="79" t="s">
        <v>1458</v>
      </c>
      <c r="J47" s="630" t="s">
        <v>1516</v>
      </c>
      <c r="K47" s="731"/>
      <c r="L47" s="731" t="s">
        <v>34</v>
      </c>
      <c r="M47" s="693"/>
      <c r="N47" s="693">
        <v>22000</v>
      </c>
      <c r="O47" s="693"/>
      <c r="P47" s="693">
        <v>22000</v>
      </c>
      <c r="Q47" s="630" t="s">
        <v>1442</v>
      </c>
      <c r="R47" s="630" t="s">
        <v>1441</v>
      </c>
    </row>
    <row r="48" spans="1:18" ht="147.75" customHeight="1" x14ac:dyDescent="0.25">
      <c r="A48" s="637"/>
      <c r="B48" s="637"/>
      <c r="C48" s="637"/>
      <c r="D48" s="631"/>
      <c r="E48" s="806"/>
      <c r="F48" s="806"/>
      <c r="G48" s="631"/>
      <c r="H48" s="436" t="s">
        <v>1456</v>
      </c>
      <c r="I48" s="79" t="s">
        <v>1455</v>
      </c>
      <c r="J48" s="631"/>
      <c r="K48" s="818"/>
      <c r="L48" s="818"/>
      <c r="M48" s="695"/>
      <c r="N48" s="695"/>
      <c r="O48" s="695"/>
      <c r="P48" s="695"/>
      <c r="Q48" s="631"/>
      <c r="R48" s="631"/>
    </row>
    <row r="49" spans="1:18" ht="116.25" customHeight="1" x14ac:dyDescent="0.25">
      <c r="A49" s="636">
        <v>25</v>
      </c>
      <c r="B49" s="636">
        <v>1</v>
      </c>
      <c r="C49" s="636">
        <v>4</v>
      </c>
      <c r="D49" s="630">
        <v>2</v>
      </c>
      <c r="E49" s="805" t="s">
        <v>1515</v>
      </c>
      <c r="F49" s="805" t="s">
        <v>1514</v>
      </c>
      <c r="G49" s="630" t="s">
        <v>457</v>
      </c>
      <c r="H49" s="436" t="s">
        <v>1459</v>
      </c>
      <c r="I49" s="79" t="s">
        <v>1458</v>
      </c>
      <c r="J49" s="630" t="s">
        <v>1513</v>
      </c>
      <c r="K49" s="731"/>
      <c r="L49" s="731" t="s">
        <v>34</v>
      </c>
      <c r="M49" s="693"/>
      <c r="N49" s="693">
        <v>22000</v>
      </c>
      <c r="O49" s="693"/>
      <c r="P49" s="693">
        <v>22000</v>
      </c>
      <c r="Q49" s="630" t="s">
        <v>1442</v>
      </c>
      <c r="R49" s="630" t="s">
        <v>1441</v>
      </c>
    </row>
    <row r="50" spans="1:18" ht="129.75" customHeight="1" x14ac:dyDescent="0.25">
      <c r="A50" s="637"/>
      <c r="B50" s="637"/>
      <c r="C50" s="637"/>
      <c r="D50" s="631"/>
      <c r="E50" s="806"/>
      <c r="F50" s="806"/>
      <c r="G50" s="631"/>
      <c r="H50" s="436" t="s">
        <v>1456</v>
      </c>
      <c r="I50" s="79" t="s">
        <v>1455</v>
      </c>
      <c r="J50" s="631"/>
      <c r="K50" s="818"/>
      <c r="L50" s="818"/>
      <c r="M50" s="695"/>
      <c r="N50" s="695"/>
      <c r="O50" s="695"/>
      <c r="P50" s="695"/>
      <c r="Q50" s="631"/>
      <c r="R50" s="631"/>
    </row>
    <row r="51" spans="1:18" ht="123" customHeight="1" x14ac:dyDescent="0.25">
      <c r="A51" s="636">
        <v>26</v>
      </c>
      <c r="B51" s="636">
        <v>1</v>
      </c>
      <c r="C51" s="636">
        <v>4</v>
      </c>
      <c r="D51" s="630">
        <v>2</v>
      </c>
      <c r="E51" s="805" t="s">
        <v>1512</v>
      </c>
      <c r="F51" s="805" t="s">
        <v>1511</v>
      </c>
      <c r="G51" s="630" t="s">
        <v>457</v>
      </c>
      <c r="H51" s="436" t="s">
        <v>1459</v>
      </c>
      <c r="I51" s="79" t="s">
        <v>1458</v>
      </c>
      <c r="J51" s="630" t="s">
        <v>1510</v>
      </c>
      <c r="K51" s="731"/>
      <c r="L51" s="731" t="s">
        <v>34</v>
      </c>
      <c r="M51" s="693"/>
      <c r="N51" s="693">
        <v>22000</v>
      </c>
      <c r="O51" s="693"/>
      <c r="P51" s="693">
        <v>22000</v>
      </c>
      <c r="Q51" s="630" t="s">
        <v>1442</v>
      </c>
      <c r="R51" s="630" t="s">
        <v>1441</v>
      </c>
    </row>
    <row r="52" spans="1:18" ht="129.75" customHeight="1" x14ac:dyDescent="0.25">
      <c r="A52" s="637"/>
      <c r="B52" s="637"/>
      <c r="C52" s="637"/>
      <c r="D52" s="631"/>
      <c r="E52" s="806"/>
      <c r="F52" s="806"/>
      <c r="G52" s="631"/>
      <c r="H52" s="436" t="s">
        <v>1456</v>
      </c>
      <c r="I52" s="79" t="s">
        <v>1455</v>
      </c>
      <c r="J52" s="631"/>
      <c r="K52" s="818"/>
      <c r="L52" s="818"/>
      <c r="M52" s="695"/>
      <c r="N52" s="695"/>
      <c r="O52" s="695"/>
      <c r="P52" s="695"/>
      <c r="Q52" s="631"/>
      <c r="R52" s="631"/>
    </row>
    <row r="53" spans="1:18" ht="123" customHeight="1" x14ac:dyDescent="0.25">
      <c r="A53" s="636">
        <v>27</v>
      </c>
      <c r="B53" s="636">
        <v>1</v>
      </c>
      <c r="C53" s="636">
        <v>4</v>
      </c>
      <c r="D53" s="630">
        <v>2</v>
      </c>
      <c r="E53" s="805" t="s">
        <v>1509</v>
      </c>
      <c r="F53" s="805" t="s">
        <v>1508</v>
      </c>
      <c r="G53" s="630" t="s">
        <v>457</v>
      </c>
      <c r="H53" s="436" t="s">
        <v>1459</v>
      </c>
      <c r="I53" s="79" t="s">
        <v>1458</v>
      </c>
      <c r="J53" s="630" t="s">
        <v>1507</v>
      </c>
      <c r="K53" s="731"/>
      <c r="L53" s="731" t="s">
        <v>34</v>
      </c>
      <c r="M53" s="693"/>
      <c r="N53" s="693">
        <v>22000</v>
      </c>
      <c r="O53" s="693"/>
      <c r="P53" s="693">
        <v>22000</v>
      </c>
      <c r="Q53" s="630" t="s">
        <v>1442</v>
      </c>
      <c r="R53" s="630" t="s">
        <v>1441</v>
      </c>
    </row>
    <row r="54" spans="1:18" ht="126" customHeight="1" x14ac:dyDescent="0.25">
      <c r="A54" s="637"/>
      <c r="B54" s="637"/>
      <c r="C54" s="637"/>
      <c r="D54" s="631"/>
      <c r="E54" s="806"/>
      <c r="F54" s="806"/>
      <c r="G54" s="631"/>
      <c r="H54" s="436" t="s">
        <v>1456</v>
      </c>
      <c r="I54" s="79" t="s">
        <v>1455</v>
      </c>
      <c r="J54" s="631"/>
      <c r="K54" s="818"/>
      <c r="L54" s="818"/>
      <c r="M54" s="695"/>
      <c r="N54" s="695"/>
      <c r="O54" s="695"/>
      <c r="P54" s="695"/>
      <c r="Q54" s="631"/>
      <c r="R54" s="631"/>
    </row>
    <row r="55" spans="1:18" ht="114" customHeight="1" x14ac:dyDescent="0.25">
      <c r="A55" s="636">
        <v>28</v>
      </c>
      <c r="B55" s="636">
        <v>1</v>
      </c>
      <c r="C55" s="636">
        <v>4</v>
      </c>
      <c r="D55" s="630">
        <v>2</v>
      </c>
      <c r="E55" s="805" t="s">
        <v>1506</v>
      </c>
      <c r="F55" s="805" t="s">
        <v>1505</v>
      </c>
      <c r="G55" s="630" t="s">
        <v>457</v>
      </c>
      <c r="H55" s="436" t="s">
        <v>1459</v>
      </c>
      <c r="I55" s="79" t="s">
        <v>1458</v>
      </c>
      <c r="J55" s="630" t="s">
        <v>1504</v>
      </c>
      <c r="K55" s="731"/>
      <c r="L55" s="731" t="s">
        <v>34</v>
      </c>
      <c r="M55" s="693"/>
      <c r="N55" s="693">
        <v>22000</v>
      </c>
      <c r="O55" s="693"/>
      <c r="P55" s="693">
        <v>22000</v>
      </c>
      <c r="Q55" s="630" t="s">
        <v>1442</v>
      </c>
      <c r="R55" s="630" t="s">
        <v>1441</v>
      </c>
    </row>
    <row r="56" spans="1:18" ht="132.75" customHeight="1" x14ac:dyDescent="0.25">
      <c r="A56" s="637"/>
      <c r="B56" s="637"/>
      <c r="C56" s="637"/>
      <c r="D56" s="631"/>
      <c r="E56" s="806"/>
      <c r="F56" s="806"/>
      <c r="G56" s="631"/>
      <c r="H56" s="436" t="s">
        <v>1456</v>
      </c>
      <c r="I56" s="79" t="s">
        <v>1455</v>
      </c>
      <c r="J56" s="631"/>
      <c r="K56" s="818"/>
      <c r="L56" s="818"/>
      <c r="M56" s="695"/>
      <c r="N56" s="695"/>
      <c r="O56" s="695"/>
      <c r="P56" s="695"/>
      <c r="Q56" s="631"/>
      <c r="R56" s="631"/>
    </row>
    <row r="57" spans="1:18" ht="104.25" customHeight="1" x14ac:dyDescent="0.25">
      <c r="A57" s="636">
        <v>29</v>
      </c>
      <c r="B57" s="636">
        <v>1</v>
      </c>
      <c r="C57" s="636">
        <v>4</v>
      </c>
      <c r="D57" s="630">
        <v>2</v>
      </c>
      <c r="E57" s="805" t="s">
        <v>1503</v>
      </c>
      <c r="F57" s="805" t="s">
        <v>1502</v>
      </c>
      <c r="G57" s="630" t="s">
        <v>457</v>
      </c>
      <c r="H57" s="436" t="s">
        <v>1459</v>
      </c>
      <c r="I57" s="79" t="s">
        <v>1458</v>
      </c>
      <c r="J57" s="630" t="s">
        <v>1501</v>
      </c>
      <c r="K57" s="731"/>
      <c r="L57" s="731" t="s">
        <v>34</v>
      </c>
      <c r="M57" s="693"/>
      <c r="N57" s="693">
        <v>22000</v>
      </c>
      <c r="O57" s="693"/>
      <c r="P57" s="693">
        <v>22000</v>
      </c>
      <c r="Q57" s="630" t="s">
        <v>1442</v>
      </c>
      <c r="R57" s="630" t="s">
        <v>1441</v>
      </c>
    </row>
    <row r="58" spans="1:18" ht="139.5" customHeight="1" x14ac:dyDescent="0.25">
      <c r="A58" s="637"/>
      <c r="B58" s="637"/>
      <c r="C58" s="637"/>
      <c r="D58" s="631"/>
      <c r="E58" s="806"/>
      <c r="F58" s="806"/>
      <c r="G58" s="631"/>
      <c r="H58" s="436" t="s">
        <v>1456</v>
      </c>
      <c r="I58" s="79" t="s">
        <v>1455</v>
      </c>
      <c r="J58" s="631"/>
      <c r="K58" s="818"/>
      <c r="L58" s="818"/>
      <c r="M58" s="695"/>
      <c r="N58" s="695"/>
      <c r="O58" s="695"/>
      <c r="P58" s="695"/>
      <c r="Q58" s="631"/>
      <c r="R58" s="631"/>
    </row>
    <row r="59" spans="1:18" ht="115.5" customHeight="1" x14ac:dyDescent="0.25">
      <c r="A59" s="636">
        <v>30</v>
      </c>
      <c r="B59" s="636">
        <v>1</v>
      </c>
      <c r="C59" s="636">
        <v>4</v>
      </c>
      <c r="D59" s="630">
        <v>2</v>
      </c>
      <c r="E59" s="805" t="s">
        <v>1500</v>
      </c>
      <c r="F59" s="805" t="s">
        <v>1499</v>
      </c>
      <c r="G59" s="630" t="s">
        <v>457</v>
      </c>
      <c r="H59" s="436" t="s">
        <v>1459</v>
      </c>
      <c r="I59" s="79" t="s">
        <v>1458</v>
      </c>
      <c r="J59" s="630" t="s">
        <v>1498</v>
      </c>
      <c r="K59" s="731"/>
      <c r="L59" s="731" t="s">
        <v>34</v>
      </c>
      <c r="M59" s="693"/>
      <c r="N59" s="693">
        <v>22000</v>
      </c>
      <c r="O59" s="693"/>
      <c r="P59" s="693">
        <v>22000</v>
      </c>
      <c r="Q59" s="630" t="s">
        <v>1442</v>
      </c>
      <c r="R59" s="630" t="s">
        <v>1441</v>
      </c>
    </row>
    <row r="60" spans="1:18" ht="131.25" customHeight="1" x14ac:dyDescent="0.25">
      <c r="A60" s="637"/>
      <c r="B60" s="637"/>
      <c r="C60" s="637"/>
      <c r="D60" s="631"/>
      <c r="E60" s="806"/>
      <c r="F60" s="806"/>
      <c r="G60" s="631"/>
      <c r="H60" s="436" t="s">
        <v>1456</v>
      </c>
      <c r="I60" s="79" t="s">
        <v>1455</v>
      </c>
      <c r="J60" s="631"/>
      <c r="K60" s="818"/>
      <c r="L60" s="818"/>
      <c r="M60" s="695"/>
      <c r="N60" s="695"/>
      <c r="O60" s="695"/>
      <c r="P60" s="695"/>
      <c r="Q60" s="631"/>
      <c r="R60" s="631"/>
    </row>
    <row r="61" spans="1:18" ht="108.75" customHeight="1" x14ac:dyDescent="0.25">
      <c r="A61" s="636">
        <v>31</v>
      </c>
      <c r="B61" s="636">
        <v>1</v>
      </c>
      <c r="C61" s="636">
        <v>4</v>
      </c>
      <c r="D61" s="630">
        <v>2</v>
      </c>
      <c r="E61" s="805" t="s">
        <v>1497</v>
      </c>
      <c r="F61" s="805" t="s">
        <v>1496</v>
      </c>
      <c r="G61" s="630" t="s">
        <v>457</v>
      </c>
      <c r="H61" s="436" t="s">
        <v>1459</v>
      </c>
      <c r="I61" s="79" t="s">
        <v>1458</v>
      </c>
      <c r="J61" s="630" t="s">
        <v>1495</v>
      </c>
      <c r="K61" s="731"/>
      <c r="L61" s="731" t="s">
        <v>34</v>
      </c>
      <c r="M61" s="693"/>
      <c r="N61" s="693">
        <v>22000</v>
      </c>
      <c r="O61" s="693"/>
      <c r="P61" s="693">
        <v>22000</v>
      </c>
      <c r="Q61" s="630" t="s">
        <v>1442</v>
      </c>
      <c r="R61" s="630" t="s">
        <v>1441</v>
      </c>
    </row>
    <row r="62" spans="1:18" ht="137.25" customHeight="1" x14ac:dyDescent="0.25">
      <c r="A62" s="637"/>
      <c r="B62" s="637"/>
      <c r="C62" s="637"/>
      <c r="D62" s="631"/>
      <c r="E62" s="806"/>
      <c r="F62" s="806"/>
      <c r="G62" s="631"/>
      <c r="H62" s="436" t="s">
        <v>1456</v>
      </c>
      <c r="I62" s="79" t="s">
        <v>1455</v>
      </c>
      <c r="J62" s="631"/>
      <c r="K62" s="818"/>
      <c r="L62" s="818"/>
      <c r="M62" s="695"/>
      <c r="N62" s="695"/>
      <c r="O62" s="695"/>
      <c r="P62" s="695"/>
      <c r="Q62" s="631"/>
      <c r="R62" s="631"/>
    </row>
    <row r="63" spans="1:18" ht="115.5" customHeight="1" x14ac:dyDescent="0.25">
      <c r="A63" s="636">
        <v>32</v>
      </c>
      <c r="B63" s="636">
        <v>1</v>
      </c>
      <c r="C63" s="636">
        <v>4</v>
      </c>
      <c r="D63" s="630">
        <v>2</v>
      </c>
      <c r="E63" s="805" t="s">
        <v>1494</v>
      </c>
      <c r="F63" s="805" t="s">
        <v>1493</v>
      </c>
      <c r="G63" s="630" t="s">
        <v>457</v>
      </c>
      <c r="H63" s="436" t="s">
        <v>1459</v>
      </c>
      <c r="I63" s="79" t="s">
        <v>1458</v>
      </c>
      <c r="J63" s="630" t="s">
        <v>1492</v>
      </c>
      <c r="K63" s="731"/>
      <c r="L63" s="731" t="s">
        <v>34</v>
      </c>
      <c r="M63" s="693"/>
      <c r="N63" s="693">
        <v>22000</v>
      </c>
      <c r="O63" s="693"/>
      <c r="P63" s="693">
        <v>22000</v>
      </c>
      <c r="Q63" s="630" t="s">
        <v>1442</v>
      </c>
      <c r="R63" s="630" t="s">
        <v>1441</v>
      </c>
    </row>
    <row r="64" spans="1:18" ht="132" customHeight="1" x14ac:dyDescent="0.25">
      <c r="A64" s="637"/>
      <c r="B64" s="637"/>
      <c r="C64" s="637"/>
      <c r="D64" s="631"/>
      <c r="E64" s="806"/>
      <c r="F64" s="806"/>
      <c r="G64" s="631"/>
      <c r="H64" s="436" t="s">
        <v>1456</v>
      </c>
      <c r="I64" s="79" t="s">
        <v>1455</v>
      </c>
      <c r="J64" s="631"/>
      <c r="K64" s="818"/>
      <c r="L64" s="818"/>
      <c r="M64" s="695"/>
      <c r="N64" s="695"/>
      <c r="O64" s="695"/>
      <c r="P64" s="695"/>
      <c r="Q64" s="631"/>
      <c r="R64" s="631"/>
    </row>
    <row r="65" spans="1:18" ht="116.25" customHeight="1" x14ac:dyDescent="0.25">
      <c r="A65" s="636">
        <v>33</v>
      </c>
      <c r="B65" s="636">
        <v>1</v>
      </c>
      <c r="C65" s="636">
        <v>4</v>
      </c>
      <c r="D65" s="630">
        <v>2</v>
      </c>
      <c r="E65" s="805" t="s">
        <v>1491</v>
      </c>
      <c r="F65" s="805" t="s">
        <v>1490</v>
      </c>
      <c r="G65" s="630" t="s">
        <v>457</v>
      </c>
      <c r="H65" s="436" t="s">
        <v>1459</v>
      </c>
      <c r="I65" s="79" t="s">
        <v>1458</v>
      </c>
      <c r="J65" s="630" t="s">
        <v>1489</v>
      </c>
      <c r="K65" s="731"/>
      <c r="L65" s="731" t="s">
        <v>34</v>
      </c>
      <c r="M65" s="693"/>
      <c r="N65" s="693">
        <v>22000</v>
      </c>
      <c r="O65" s="693"/>
      <c r="P65" s="693">
        <v>22000</v>
      </c>
      <c r="Q65" s="630" t="s">
        <v>1442</v>
      </c>
      <c r="R65" s="630" t="s">
        <v>1441</v>
      </c>
    </row>
    <row r="66" spans="1:18" ht="134.25" customHeight="1" x14ac:dyDescent="0.25">
      <c r="A66" s="637"/>
      <c r="B66" s="637"/>
      <c r="C66" s="637"/>
      <c r="D66" s="631"/>
      <c r="E66" s="806"/>
      <c r="F66" s="806"/>
      <c r="G66" s="631"/>
      <c r="H66" s="436" t="s">
        <v>1456</v>
      </c>
      <c r="I66" s="79" t="s">
        <v>1455</v>
      </c>
      <c r="J66" s="631"/>
      <c r="K66" s="818"/>
      <c r="L66" s="818"/>
      <c r="M66" s="695"/>
      <c r="N66" s="695"/>
      <c r="O66" s="695"/>
      <c r="P66" s="695"/>
      <c r="Q66" s="631"/>
      <c r="R66" s="631"/>
    </row>
    <row r="67" spans="1:18" ht="105.75" customHeight="1" x14ac:dyDescent="0.25">
      <c r="A67" s="636">
        <v>34</v>
      </c>
      <c r="B67" s="636">
        <v>1</v>
      </c>
      <c r="C67" s="636">
        <v>4</v>
      </c>
      <c r="D67" s="630">
        <v>2</v>
      </c>
      <c r="E67" s="805" t="s">
        <v>1488</v>
      </c>
      <c r="F67" s="805" t="s">
        <v>1487</v>
      </c>
      <c r="G67" s="630" t="s">
        <v>457</v>
      </c>
      <c r="H67" s="436" t="s">
        <v>1459</v>
      </c>
      <c r="I67" s="79" t="s">
        <v>1458</v>
      </c>
      <c r="J67" s="630" t="s">
        <v>1486</v>
      </c>
      <c r="K67" s="731"/>
      <c r="L67" s="731" t="s">
        <v>34</v>
      </c>
      <c r="M67" s="693"/>
      <c r="N67" s="693">
        <v>22000</v>
      </c>
      <c r="O67" s="693"/>
      <c r="P67" s="693">
        <v>22000</v>
      </c>
      <c r="Q67" s="630" t="s">
        <v>1442</v>
      </c>
      <c r="R67" s="630" t="s">
        <v>1441</v>
      </c>
    </row>
    <row r="68" spans="1:18" ht="139.5" customHeight="1" x14ac:dyDescent="0.25">
      <c r="A68" s="637"/>
      <c r="B68" s="637"/>
      <c r="C68" s="637"/>
      <c r="D68" s="631"/>
      <c r="E68" s="806"/>
      <c r="F68" s="806"/>
      <c r="G68" s="631"/>
      <c r="H68" s="436" t="s">
        <v>1456</v>
      </c>
      <c r="I68" s="79" t="s">
        <v>1455</v>
      </c>
      <c r="J68" s="631"/>
      <c r="K68" s="818"/>
      <c r="L68" s="818"/>
      <c r="M68" s="695"/>
      <c r="N68" s="695"/>
      <c r="O68" s="695"/>
      <c r="P68" s="695"/>
      <c r="Q68" s="631"/>
      <c r="R68" s="631"/>
    </row>
    <row r="69" spans="1:18" ht="126.75" customHeight="1" x14ac:dyDescent="0.25">
      <c r="A69" s="636">
        <v>35</v>
      </c>
      <c r="B69" s="636">
        <v>1</v>
      </c>
      <c r="C69" s="636">
        <v>4</v>
      </c>
      <c r="D69" s="630">
        <v>2</v>
      </c>
      <c r="E69" s="805" t="s">
        <v>1485</v>
      </c>
      <c r="F69" s="805" t="s">
        <v>1484</v>
      </c>
      <c r="G69" s="630" t="s">
        <v>457</v>
      </c>
      <c r="H69" s="436" t="s">
        <v>1459</v>
      </c>
      <c r="I69" s="79" t="s">
        <v>1458</v>
      </c>
      <c r="J69" s="630" t="s">
        <v>1483</v>
      </c>
      <c r="K69" s="731"/>
      <c r="L69" s="731" t="s">
        <v>34</v>
      </c>
      <c r="M69" s="693"/>
      <c r="N69" s="693">
        <v>22000</v>
      </c>
      <c r="O69" s="693"/>
      <c r="P69" s="693">
        <v>22000</v>
      </c>
      <c r="Q69" s="630" t="s">
        <v>1442</v>
      </c>
      <c r="R69" s="630" t="s">
        <v>1441</v>
      </c>
    </row>
    <row r="70" spans="1:18" ht="121.5" customHeight="1" x14ac:dyDescent="0.25">
      <c r="A70" s="637"/>
      <c r="B70" s="637"/>
      <c r="C70" s="637"/>
      <c r="D70" s="631"/>
      <c r="E70" s="806"/>
      <c r="F70" s="806"/>
      <c r="G70" s="631"/>
      <c r="H70" s="436" t="s">
        <v>1456</v>
      </c>
      <c r="I70" s="79" t="s">
        <v>1455</v>
      </c>
      <c r="J70" s="631"/>
      <c r="K70" s="818"/>
      <c r="L70" s="818"/>
      <c r="M70" s="695"/>
      <c r="N70" s="695"/>
      <c r="O70" s="695"/>
      <c r="P70" s="695"/>
      <c r="Q70" s="631"/>
      <c r="R70" s="631"/>
    </row>
    <row r="71" spans="1:18" ht="109.5" customHeight="1" x14ac:dyDescent="0.25">
      <c r="A71" s="636">
        <v>36</v>
      </c>
      <c r="B71" s="636">
        <v>1</v>
      </c>
      <c r="C71" s="636">
        <v>4</v>
      </c>
      <c r="D71" s="630">
        <v>2</v>
      </c>
      <c r="E71" s="805" t="s">
        <v>1482</v>
      </c>
      <c r="F71" s="805" t="s">
        <v>1481</v>
      </c>
      <c r="G71" s="630" t="s">
        <v>457</v>
      </c>
      <c r="H71" s="436" t="s">
        <v>1459</v>
      </c>
      <c r="I71" s="79" t="s">
        <v>1458</v>
      </c>
      <c r="J71" s="630" t="s">
        <v>1480</v>
      </c>
      <c r="K71" s="731"/>
      <c r="L71" s="731" t="s">
        <v>34</v>
      </c>
      <c r="M71" s="693"/>
      <c r="N71" s="693">
        <v>22000</v>
      </c>
      <c r="O71" s="693"/>
      <c r="P71" s="693">
        <v>22000</v>
      </c>
      <c r="Q71" s="630" t="s">
        <v>1442</v>
      </c>
      <c r="R71" s="630" t="s">
        <v>1441</v>
      </c>
    </row>
    <row r="72" spans="1:18" ht="150.75" customHeight="1" x14ac:dyDescent="0.25">
      <c r="A72" s="637"/>
      <c r="B72" s="637"/>
      <c r="C72" s="637"/>
      <c r="D72" s="631"/>
      <c r="E72" s="806"/>
      <c r="F72" s="806"/>
      <c r="G72" s="631"/>
      <c r="H72" s="436" t="s">
        <v>1456</v>
      </c>
      <c r="I72" s="79" t="s">
        <v>1455</v>
      </c>
      <c r="J72" s="631"/>
      <c r="K72" s="818"/>
      <c r="L72" s="818"/>
      <c r="M72" s="695"/>
      <c r="N72" s="695"/>
      <c r="O72" s="695"/>
      <c r="P72" s="695"/>
      <c r="Q72" s="631"/>
      <c r="R72" s="631"/>
    </row>
    <row r="73" spans="1:18" ht="114" customHeight="1" x14ac:dyDescent="0.25">
      <c r="A73" s="636">
        <v>37</v>
      </c>
      <c r="B73" s="636">
        <v>1</v>
      </c>
      <c r="C73" s="636">
        <v>4</v>
      </c>
      <c r="D73" s="630">
        <v>2</v>
      </c>
      <c r="E73" s="805" t="s">
        <v>1479</v>
      </c>
      <c r="F73" s="805" t="s">
        <v>1478</v>
      </c>
      <c r="G73" s="630" t="s">
        <v>457</v>
      </c>
      <c r="H73" s="436" t="s">
        <v>1459</v>
      </c>
      <c r="I73" s="79" t="s">
        <v>1458</v>
      </c>
      <c r="J73" s="630" t="s">
        <v>1477</v>
      </c>
      <c r="K73" s="731"/>
      <c r="L73" s="731" t="s">
        <v>34</v>
      </c>
      <c r="M73" s="693"/>
      <c r="N73" s="693">
        <v>22000</v>
      </c>
      <c r="O73" s="693"/>
      <c r="P73" s="693">
        <v>22000</v>
      </c>
      <c r="Q73" s="630" t="s">
        <v>1442</v>
      </c>
      <c r="R73" s="630" t="s">
        <v>1441</v>
      </c>
    </row>
    <row r="74" spans="1:18" ht="136.5" customHeight="1" x14ac:dyDescent="0.25">
      <c r="A74" s="637"/>
      <c r="B74" s="637"/>
      <c r="C74" s="637"/>
      <c r="D74" s="631"/>
      <c r="E74" s="806"/>
      <c r="F74" s="806"/>
      <c r="G74" s="631"/>
      <c r="H74" s="436" t="s">
        <v>1456</v>
      </c>
      <c r="I74" s="79" t="s">
        <v>1455</v>
      </c>
      <c r="J74" s="631"/>
      <c r="K74" s="818"/>
      <c r="L74" s="818"/>
      <c r="M74" s="695"/>
      <c r="N74" s="695"/>
      <c r="O74" s="695"/>
      <c r="P74" s="695"/>
      <c r="Q74" s="631"/>
      <c r="R74" s="631"/>
    </row>
    <row r="75" spans="1:18" ht="123" customHeight="1" x14ac:dyDescent="0.25">
      <c r="A75" s="636">
        <v>38</v>
      </c>
      <c r="B75" s="636">
        <v>1</v>
      </c>
      <c r="C75" s="636">
        <v>4</v>
      </c>
      <c r="D75" s="630">
        <v>2</v>
      </c>
      <c r="E75" s="805" t="s">
        <v>1476</v>
      </c>
      <c r="F75" s="805" t="s">
        <v>1475</v>
      </c>
      <c r="G75" s="630" t="s">
        <v>457</v>
      </c>
      <c r="H75" s="436" t="s">
        <v>1459</v>
      </c>
      <c r="I75" s="79" t="s">
        <v>1458</v>
      </c>
      <c r="J75" s="630" t="s">
        <v>1474</v>
      </c>
      <c r="K75" s="731"/>
      <c r="L75" s="731" t="s">
        <v>34</v>
      </c>
      <c r="M75" s="693"/>
      <c r="N75" s="693">
        <v>22000</v>
      </c>
      <c r="O75" s="693"/>
      <c r="P75" s="693">
        <v>22000</v>
      </c>
      <c r="Q75" s="630" t="s">
        <v>1442</v>
      </c>
      <c r="R75" s="630" t="s">
        <v>1441</v>
      </c>
    </row>
    <row r="76" spans="1:18" ht="139.5" customHeight="1" x14ac:dyDescent="0.25">
      <c r="A76" s="637"/>
      <c r="B76" s="637"/>
      <c r="C76" s="637"/>
      <c r="D76" s="631"/>
      <c r="E76" s="806"/>
      <c r="F76" s="806"/>
      <c r="G76" s="631"/>
      <c r="H76" s="436" t="s">
        <v>1456</v>
      </c>
      <c r="I76" s="79" t="s">
        <v>1455</v>
      </c>
      <c r="J76" s="631"/>
      <c r="K76" s="818"/>
      <c r="L76" s="818"/>
      <c r="M76" s="695"/>
      <c r="N76" s="695"/>
      <c r="O76" s="695"/>
      <c r="P76" s="695"/>
      <c r="Q76" s="631"/>
      <c r="R76" s="631"/>
    </row>
    <row r="77" spans="1:18" ht="129.75" customHeight="1" x14ac:dyDescent="0.25">
      <c r="A77" s="636">
        <v>39</v>
      </c>
      <c r="B77" s="636">
        <v>1</v>
      </c>
      <c r="C77" s="636">
        <v>4</v>
      </c>
      <c r="D77" s="630">
        <v>2</v>
      </c>
      <c r="E77" s="805" t="s">
        <v>1473</v>
      </c>
      <c r="F77" s="805" t="s">
        <v>1472</v>
      </c>
      <c r="G77" s="630" t="s">
        <v>457</v>
      </c>
      <c r="H77" s="436" t="s">
        <v>1459</v>
      </c>
      <c r="I77" s="79" t="s">
        <v>1458</v>
      </c>
      <c r="J77" s="630" t="s">
        <v>1471</v>
      </c>
      <c r="K77" s="731"/>
      <c r="L77" s="731" t="s">
        <v>34</v>
      </c>
      <c r="M77" s="693"/>
      <c r="N77" s="693">
        <v>22000</v>
      </c>
      <c r="O77" s="693"/>
      <c r="P77" s="693">
        <v>22000</v>
      </c>
      <c r="Q77" s="630" t="s">
        <v>1442</v>
      </c>
      <c r="R77" s="630" t="s">
        <v>1441</v>
      </c>
    </row>
    <row r="78" spans="1:18" ht="126.75" customHeight="1" x14ac:dyDescent="0.25">
      <c r="A78" s="637"/>
      <c r="B78" s="637"/>
      <c r="C78" s="637"/>
      <c r="D78" s="631"/>
      <c r="E78" s="806"/>
      <c r="F78" s="806"/>
      <c r="G78" s="631"/>
      <c r="H78" s="436" t="s">
        <v>1456</v>
      </c>
      <c r="I78" s="79" t="s">
        <v>1455</v>
      </c>
      <c r="J78" s="631"/>
      <c r="K78" s="818"/>
      <c r="L78" s="818"/>
      <c r="M78" s="695"/>
      <c r="N78" s="695"/>
      <c r="O78" s="695"/>
      <c r="P78" s="695"/>
      <c r="Q78" s="631"/>
      <c r="R78" s="631"/>
    </row>
    <row r="79" spans="1:18" ht="135" customHeight="1" x14ac:dyDescent="0.25">
      <c r="A79" s="636">
        <v>40</v>
      </c>
      <c r="B79" s="636">
        <v>1</v>
      </c>
      <c r="C79" s="636">
        <v>4</v>
      </c>
      <c r="D79" s="630">
        <v>2</v>
      </c>
      <c r="E79" s="805" t="s">
        <v>1470</v>
      </c>
      <c r="F79" s="805" t="s">
        <v>1469</v>
      </c>
      <c r="G79" s="630" t="s">
        <v>457</v>
      </c>
      <c r="H79" s="436" t="s">
        <v>1459</v>
      </c>
      <c r="I79" s="79" t="s">
        <v>1458</v>
      </c>
      <c r="J79" s="630" t="s">
        <v>1468</v>
      </c>
      <c r="K79" s="731"/>
      <c r="L79" s="731" t="s">
        <v>34</v>
      </c>
      <c r="M79" s="693"/>
      <c r="N79" s="693">
        <v>22000</v>
      </c>
      <c r="O79" s="693"/>
      <c r="P79" s="693">
        <v>22000</v>
      </c>
      <c r="Q79" s="630" t="s">
        <v>1442</v>
      </c>
      <c r="R79" s="630" t="s">
        <v>1441</v>
      </c>
    </row>
    <row r="80" spans="1:18" ht="111.75" customHeight="1" x14ac:dyDescent="0.25">
      <c r="A80" s="637"/>
      <c r="B80" s="637"/>
      <c r="C80" s="637"/>
      <c r="D80" s="631"/>
      <c r="E80" s="806"/>
      <c r="F80" s="806"/>
      <c r="G80" s="631"/>
      <c r="H80" s="436" t="s">
        <v>1456</v>
      </c>
      <c r="I80" s="79" t="s">
        <v>1455</v>
      </c>
      <c r="J80" s="631"/>
      <c r="K80" s="818"/>
      <c r="L80" s="818"/>
      <c r="M80" s="695"/>
      <c r="N80" s="695"/>
      <c r="O80" s="695"/>
      <c r="P80" s="695"/>
      <c r="Q80" s="631"/>
      <c r="R80" s="631"/>
    </row>
    <row r="81" spans="1:18" ht="122.25" customHeight="1" x14ac:dyDescent="0.25">
      <c r="A81" s="636">
        <v>41</v>
      </c>
      <c r="B81" s="636">
        <v>1</v>
      </c>
      <c r="C81" s="636">
        <v>4</v>
      </c>
      <c r="D81" s="630">
        <v>2</v>
      </c>
      <c r="E81" s="805" t="s">
        <v>1467</v>
      </c>
      <c r="F81" s="805" t="s">
        <v>1466</v>
      </c>
      <c r="G81" s="630" t="s">
        <v>457</v>
      </c>
      <c r="H81" s="436" t="s">
        <v>1459</v>
      </c>
      <c r="I81" s="79" t="s">
        <v>1458</v>
      </c>
      <c r="J81" s="630" t="s">
        <v>1465</v>
      </c>
      <c r="K81" s="731"/>
      <c r="L81" s="731" t="s">
        <v>34</v>
      </c>
      <c r="M81" s="693"/>
      <c r="N81" s="693">
        <v>22000</v>
      </c>
      <c r="O81" s="693"/>
      <c r="P81" s="693">
        <v>22000</v>
      </c>
      <c r="Q81" s="630" t="s">
        <v>1442</v>
      </c>
      <c r="R81" s="630" t="s">
        <v>1441</v>
      </c>
    </row>
    <row r="82" spans="1:18" ht="121.5" customHeight="1" x14ac:dyDescent="0.25">
      <c r="A82" s="637"/>
      <c r="B82" s="637"/>
      <c r="C82" s="637"/>
      <c r="D82" s="631"/>
      <c r="E82" s="806"/>
      <c r="F82" s="806"/>
      <c r="G82" s="631"/>
      <c r="H82" s="436" t="s">
        <v>1456</v>
      </c>
      <c r="I82" s="79" t="s">
        <v>1455</v>
      </c>
      <c r="J82" s="631"/>
      <c r="K82" s="818"/>
      <c r="L82" s="818"/>
      <c r="M82" s="695"/>
      <c r="N82" s="695"/>
      <c r="O82" s="695"/>
      <c r="P82" s="695"/>
      <c r="Q82" s="631"/>
      <c r="R82" s="631"/>
    </row>
    <row r="83" spans="1:18" ht="122.25" customHeight="1" x14ac:dyDescent="0.25">
      <c r="A83" s="636">
        <v>42</v>
      </c>
      <c r="B83" s="636">
        <v>1</v>
      </c>
      <c r="C83" s="636">
        <v>4</v>
      </c>
      <c r="D83" s="630">
        <v>2</v>
      </c>
      <c r="E83" s="805" t="s">
        <v>1464</v>
      </c>
      <c r="F83" s="805" t="s">
        <v>1463</v>
      </c>
      <c r="G83" s="630" t="s">
        <v>457</v>
      </c>
      <c r="H83" s="436" t="s">
        <v>1459</v>
      </c>
      <c r="I83" s="79" t="s">
        <v>1458</v>
      </c>
      <c r="J83" s="630" t="s">
        <v>1462</v>
      </c>
      <c r="K83" s="731"/>
      <c r="L83" s="731" t="s">
        <v>34</v>
      </c>
      <c r="M83" s="693"/>
      <c r="N83" s="693">
        <v>22000</v>
      </c>
      <c r="O83" s="693"/>
      <c r="P83" s="693">
        <v>22000</v>
      </c>
      <c r="Q83" s="630" t="s">
        <v>1442</v>
      </c>
      <c r="R83" s="630" t="s">
        <v>1441</v>
      </c>
    </row>
    <row r="84" spans="1:18" ht="123.75" customHeight="1" x14ac:dyDescent="0.25">
      <c r="A84" s="637"/>
      <c r="B84" s="637"/>
      <c r="C84" s="637"/>
      <c r="D84" s="631"/>
      <c r="E84" s="806"/>
      <c r="F84" s="806"/>
      <c r="G84" s="631"/>
      <c r="H84" s="436" t="s">
        <v>1456</v>
      </c>
      <c r="I84" s="79" t="s">
        <v>1455</v>
      </c>
      <c r="J84" s="631"/>
      <c r="K84" s="818"/>
      <c r="L84" s="818"/>
      <c r="M84" s="695"/>
      <c r="N84" s="695"/>
      <c r="O84" s="695"/>
      <c r="P84" s="695"/>
      <c r="Q84" s="631"/>
      <c r="R84" s="631"/>
    </row>
    <row r="85" spans="1:18" ht="123" customHeight="1" x14ac:dyDescent="0.25">
      <c r="A85" s="636">
        <v>43</v>
      </c>
      <c r="B85" s="636">
        <v>1</v>
      </c>
      <c r="C85" s="636">
        <v>4</v>
      </c>
      <c r="D85" s="630">
        <v>2</v>
      </c>
      <c r="E85" s="805" t="s">
        <v>1461</v>
      </c>
      <c r="F85" s="805" t="s">
        <v>1460</v>
      </c>
      <c r="G85" s="630" t="s">
        <v>457</v>
      </c>
      <c r="H85" s="436" t="s">
        <v>1459</v>
      </c>
      <c r="I85" s="79" t="s">
        <v>1458</v>
      </c>
      <c r="J85" s="630" t="s">
        <v>1457</v>
      </c>
      <c r="K85" s="731"/>
      <c r="L85" s="731" t="s">
        <v>34</v>
      </c>
      <c r="M85" s="693"/>
      <c r="N85" s="693">
        <v>22000</v>
      </c>
      <c r="O85" s="693"/>
      <c r="P85" s="693">
        <v>22000</v>
      </c>
      <c r="Q85" s="630" t="s">
        <v>1442</v>
      </c>
      <c r="R85" s="630" t="s">
        <v>1441</v>
      </c>
    </row>
    <row r="86" spans="1:18" ht="141" customHeight="1" x14ac:dyDescent="0.25">
      <c r="A86" s="637"/>
      <c r="B86" s="637"/>
      <c r="C86" s="637"/>
      <c r="D86" s="631"/>
      <c r="E86" s="806"/>
      <c r="F86" s="806"/>
      <c r="G86" s="631"/>
      <c r="H86" s="436" t="s">
        <v>1456</v>
      </c>
      <c r="I86" s="79" t="s">
        <v>1455</v>
      </c>
      <c r="J86" s="631"/>
      <c r="K86" s="818"/>
      <c r="L86" s="818"/>
      <c r="M86" s="695"/>
      <c r="N86" s="695"/>
      <c r="O86" s="695"/>
      <c r="P86" s="695"/>
      <c r="Q86" s="631"/>
      <c r="R86" s="631"/>
    </row>
    <row r="87" spans="1:18" ht="120" customHeight="1" x14ac:dyDescent="0.25">
      <c r="A87" s="636">
        <v>44</v>
      </c>
      <c r="B87" s="636">
        <v>1</v>
      </c>
      <c r="C87" s="636">
        <v>4</v>
      </c>
      <c r="D87" s="630">
        <v>2</v>
      </c>
      <c r="E87" s="805" t="s">
        <v>1454</v>
      </c>
      <c r="F87" s="805" t="s">
        <v>1453</v>
      </c>
      <c r="G87" s="630" t="s">
        <v>197</v>
      </c>
      <c r="H87" s="436" t="s">
        <v>1042</v>
      </c>
      <c r="I87" s="79" t="s">
        <v>41</v>
      </c>
      <c r="J87" s="630" t="s">
        <v>1452</v>
      </c>
      <c r="K87" s="731"/>
      <c r="L87" s="731" t="s">
        <v>34</v>
      </c>
      <c r="M87" s="693"/>
      <c r="N87" s="693">
        <v>27500</v>
      </c>
      <c r="O87" s="693"/>
      <c r="P87" s="693">
        <v>27500</v>
      </c>
      <c r="Q87" s="630" t="s">
        <v>1442</v>
      </c>
      <c r="R87" s="630" t="s">
        <v>1441</v>
      </c>
    </row>
    <row r="88" spans="1:18" ht="128.25" customHeight="1" x14ac:dyDescent="0.25">
      <c r="A88" s="637"/>
      <c r="B88" s="637"/>
      <c r="C88" s="637"/>
      <c r="D88" s="631"/>
      <c r="E88" s="806"/>
      <c r="F88" s="806"/>
      <c r="G88" s="631"/>
      <c r="H88" s="432" t="s">
        <v>1045</v>
      </c>
      <c r="I88" s="433" t="s">
        <v>206</v>
      </c>
      <c r="J88" s="631"/>
      <c r="K88" s="818"/>
      <c r="L88" s="818"/>
      <c r="M88" s="695"/>
      <c r="N88" s="695"/>
      <c r="O88" s="695"/>
      <c r="P88" s="695"/>
      <c r="Q88" s="631"/>
      <c r="R88" s="631"/>
    </row>
    <row r="89" spans="1:18" ht="68.25" customHeight="1" x14ac:dyDescent="0.25">
      <c r="A89" s="630">
        <v>45</v>
      </c>
      <c r="B89" s="630">
        <v>1</v>
      </c>
      <c r="C89" s="630">
        <v>4</v>
      </c>
      <c r="D89" s="630">
        <v>2</v>
      </c>
      <c r="E89" s="805" t="s">
        <v>1451</v>
      </c>
      <c r="F89" s="805" t="s">
        <v>1450</v>
      </c>
      <c r="G89" s="630" t="s">
        <v>1449</v>
      </c>
      <c r="H89" s="436" t="s">
        <v>1042</v>
      </c>
      <c r="I89" s="425">
        <v>1</v>
      </c>
      <c r="J89" s="630" t="s">
        <v>1448</v>
      </c>
      <c r="K89" s="630"/>
      <c r="L89" s="630" t="s">
        <v>34</v>
      </c>
      <c r="M89" s="717"/>
      <c r="N89" s="717">
        <v>57800</v>
      </c>
      <c r="O89" s="717"/>
      <c r="P89" s="717">
        <v>57800</v>
      </c>
      <c r="Q89" s="630" t="s">
        <v>1442</v>
      </c>
      <c r="R89" s="630" t="s">
        <v>1441</v>
      </c>
    </row>
    <row r="90" spans="1:18" ht="59.25" customHeight="1" x14ac:dyDescent="0.25">
      <c r="A90" s="656"/>
      <c r="B90" s="656"/>
      <c r="C90" s="656"/>
      <c r="D90" s="656"/>
      <c r="E90" s="807"/>
      <c r="F90" s="807"/>
      <c r="G90" s="656"/>
      <c r="H90" s="436" t="s">
        <v>1045</v>
      </c>
      <c r="I90" s="425">
        <v>30</v>
      </c>
      <c r="J90" s="656"/>
      <c r="K90" s="656"/>
      <c r="L90" s="656"/>
      <c r="M90" s="733"/>
      <c r="N90" s="733"/>
      <c r="O90" s="733"/>
      <c r="P90" s="733"/>
      <c r="Q90" s="656"/>
      <c r="R90" s="656"/>
    </row>
    <row r="91" spans="1:18" ht="60.75" customHeight="1" x14ac:dyDescent="0.25">
      <c r="A91" s="656"/>
      <c r="B91" s="656"/>
      <c r="C91" s="656"/>
      <c r="D91" s="656"/>
      <c r="E91" s="807"/>
      <c r="F91" s="807"/>
      <c r="G91" s="656"/>
      <c r="H91" s="436" t="s">
        <v>565</v>
      </c>
      <c r="I91" s="425">
        <v>1</v>
      </c>
      <c r="J91" s="656"/>
      <c r="K91" s="656"/>
      <c r="L91" s="656"/>
      <c r="M91" s="733"/>
      <c r="N91" s="733"/>
      <c r="O91" s="733"/>
      <c r="P91" s="733"/>
      <c r="Q91" s="656"/>
      <c r="R91" s="656"/>
    </row>
    <row r="92" spans="1:18" ht="62.25" customHeight="1" x14ac:dyDescent="0.25">
      <c r="A92" s="656"/>
      <c r="B92" s="656"/>
      <c r="C92" s="656"/>
      <c r="D92" s="656"/>
      <c r="E92" s="807"/>
      <c r="F92" s="807"/>
      <c r="G92" s="656"/>
      <c r="H92" s="436" t="s">
        <v>1447</v>
      </c>
      <c r="I92" s="425">
        <v>1</v>
      </c>
      <c r="J92" s="656"/>
      <c r="K92" s="656"/>
      <c r="L92" s="656"/>
      <c r="M92" s="733"/>
      <c r="N92" s="733"/>
      <c r="O92" s="733"/>
      <c r="P92" s="733"/>
      <c r="Q92" s="656"/>
      <c r="R92" s="656"/>
    </row>
    <row r="93" spans="1:18" ht="60" customHeight="1" x14ac:dyDescent="0.25">
      <c r="A93" s="631"/>
      <c r="B93" s="631"/>
      <c r="C93" s="631"/>
      <c r="D93" s="631"/>
      <c r="E93" s="806"/>
      <c r="F93" s="806"/>
      <c r="G93" s="631"/>
      <c r="H93" s="436" t="s">
        <v>1446</v>
      </c>
      <c r="I93" s="497">
        <v>1000</v>
      </c>
      <c r="J93" s="631"/>
      <c r="K93" s="631"/>
      <c r="L93" s="631"/>
      <c r="M93" s="718"/>
      <c r="N93" s="718"/>
      <c r="O93" s="718"/>
      <c r="P93" s="718"/>
      <c r="Q93" s="631"/>
      <c r="R93" s="631"/>
    </row>
    <row r="94" spans="1:18" ht="64.5" customHeight="1" x14ac:dyDescent="0.25">
      <c r="A94" s="630">
        <v>46</v>
      </c>
      <c r="B94" s="630">
        <v>1</v>
      </c>
      <c r="C94" s="630">
        <v>4</v>
      </c>
      <c r="D94" s="630">
        <v>2</v>
      </c>
      <c r="E94" s="805" t="s">
        <v>1445</v>
      </c>
      <c r="F94" s="805" t="s">
        <v>1444</v>
      </c>
      <c r="G94" s="630" t="s">
        <v>197</v>
      </c>
      <c r="H94" s="436" t="s">
        <v>1042</v>
      </c>
      <c r="I94" s="425">
        <v>1</v>
      </c>
      <c r="J94" s="630" t="s">
        <v>1443</v>
      </c>
      <c r="K94" s="630"/>
      <c r="L94" s="630" t="s">
        <v>34</v>
      </c>
      <c r="M94" s="717"/>
      <c r="N94" s="717">
        <v>26000</v>
      </c>
      <c r="O94" s="717"/>
      <c r="P94" s="717">
        <v>26000</v>
      </c>
      <c r="Q94" s="630" t="s">
        <v>1442</v>
      </c>
      <c r="R94" s="630" t="s">
        <v>1441</v>
      </c>
    </row>
    <row r="95" spans="1:18" ht="64.5" customHeight="1" x14ac:dyDescent="0.25">
      <c r="A95" s="631"/>
      <c r="B95" s="631"/>
      <c r="C95" s="631"/>
      <c r="D95" s="631"/>
      <c r="E95" s="806"/>
      <c r="F95" s="806"/>
      <c r="G95" s="631"/>
      <c r="H95" s="436" t="s">
        <v>1045</v>
      </c>
      <c r="I95" s="425">
        <v>50</v>
      </c>
      <c r="J95" s="631"/>
      <c r="K95" s="631"/>
      <c r="L95" s="631"/>
      <c r="M95" s="718"/>
      <c r="N95" s="718"/>
      <c r="O95" s="718"/>
      <c r="P95" s="718"/>
      <c r="Q95" s="631"/>
      <c r="R95" s="631"/>
    </row>
    <row r="96" spans="1:18" x14ac:dyDescent="0.25">
      <c r="A96" s="214"/>
      <c r="B96" s="214"/>
      <c r="C96" s="214"/>
      <c r="D96" s="207"/>
      <c r="E96" s="213"/>
      <c r="F96" s="213"/>
      <c r="G96" s="207"/>
      <c r="H96" s="212"/>
      <c r="I96" s="211"/>
      <c r="J96" s="207"/>
      <c r="K96" s="210"/>
      <c r="L96" s="210"/>
      <c r="M96" s="208"/>
      <c r="N96" s="209"/>
      <c r="O96" s="208"/>
      <c r="P96" s="208"/>
      <c r="Q96" s="207"/>
      <c r="R96" s="207"/>
    </row>
    <row r="97" spans="13:17" ht="15.75" x14ac:dyDescent="0.25">
      <c r="M97" s="903"/>
      <c r="N97" s="904" t="s">
        <v>35</v>
      </c>
      <c r="O97" s="904"/>
      <c r="P97" s="904"/>
    </row>
    <row r="98" spans="13:17" x14ac:dyDescent="0.25">
      <c r="M98" s="903"/>
      <c r="N98" s="699" t="s">
        <v>36</v>
      </c>
      <c r="O98" s="903" t="s">
        <v>37</v>
      </c>
      <c r="P98" s="903"/>
    </row>
    <row r="99" spans="13:17" x14ac:dyDescent="0.25">
      <c r="M99" s="903"/>
      <c r="N99" s="701"/>
      <c r="O99" s="194">
        <v>2020</v>
      </c>
      <c r="P99" s="194">
        <v>2021</v>
      </c>
    </row>
    <row r="100" spans="13:17" x14ac:dyDescent="0.25">
      <c r="M100" s="206" t="s">
        <v>2931</v>
      </c>
      <c r="N100" s="187">
        <v>46</v>
      </c>
      <c r="O100" s="205">
        <f>M7+M8+M9+M10+M11+M12+M13+M14+M15+M16</f>
        <v>381051.67</v>
      </c>
      <c r="P100" s="204">
        <f>P17+P20+P24+P26+P28+P30+P31+P35+P37+P39+P41+P43+P45+P47+P49+P51+P53+P55+P57+P59+P61+P63+P65+P67+P69+P71+P73+P75+P77+P79+P81+P83+P85+P87+P89+P94</f>
        <v>1193000</v>
      </c>
      <c r="Q100" s="2"/>
    </row>
    <row r="101" spans="13:17" x14ac:dyDescent="0.25">
      <c r="O101" s="2"/>
      <c r="P101" s="2"/>
    </row>
    <row r="102" spans="13:17" x14ac:dyDescent="0.25">
      <c r="O102" s="2"/>
      <c r="P102" s="2"/>
    </row>
  </sheetData>
  <mergeCells count="578">
    <mergeCell ref="G17:G19"/>
    <mergeCell ref="J17:J19"/>
    <mergeCell ref="K17:K19"/>
    <mergeCell ref="L17:L19"/>
    <mergeCell ref="E17:E19"/>
    <mergeCell ref="F17:F19"/>
    <mergeCell ref="R4:R5"/>
    <mergeCell ref="O4:P4"/>
    <mergeCell ref="M4:N4"/>
    <mergeCell ref="Q4:Q5"/>
    <mergeCell ref="M17:M19"/>
    <mergeCell ref="N17:N19"/>
    <mergeCell ref="O17:O19"/>
    <mergeCell ref="P17:P19"/>
    <mergeCell ref="Q17:Q19"/>
    <mergeCell ref="R17:R19"/>
    <mergeCell ref="D20:D23"/>
    <mergeCell ref="E20:E23"/>
    <mergeCell ref="R20:R23"/>
    <mergeCell ref="M20:M23"/>
    <mergeCell ref="N20:N23"/>
    <mergeCell ref="A4:A5"/>
    <mergeCell ref="B4:B5"/>
    <mergeCell ref="C4:C5"/>
    <mergeCell ref="D4:D5"/>
    <mergeCell ref="A17:A19"/>
    <mergeCell ref="K20:K23"/>
    <mergeCell ref="L20:L23"/>
    <mergeCell ref="O20:O23"/>
    <mergeCell ref="P20:P23"/>
    <mergeCell ref="E4:E5"/>
    <mergeCell ref="F20:F23"/>
    <mergeCell ref="Q20:Q23"/>
    <mergeCell ref="F4:F5"/>
    <mergeCell ref="G4:G5"/>
    <mergeCell ref="H4:I4"/>
    <mergeCell ref="J4:J5"/>
    <mergeCell ref="K4:L4"/>
    <mergeCell ref="G20:G23"/>
    <mergeCell ref="J20:J23"/>
    <mergeCell ref="A26:A27"/>
    <mergeCell ref="B26:B27"/>
    <mergeCell ref="C26:C27"/>
    <mergeCell ref="D26:D27"/>
    <mergeCell ref="E26:E27"/>
    <mergeCell ref="F26:F27"/>
    <mergeCell ref="Q24:Q25"/>
    <mergeCell ref="R24:R25"/>
    <mergeCell ref="B17:B19"/>
    <mergeCell ref="C17:C19"/>
    <mergeCell ref="D17:D19"/>
    <mergeCell ref="A20:A23"/>
    <mergeCell ref="A24:A25"/>
    <mergeCell ref="B24:B25"/>
    <mergeCell ref="C24:C25"/>
    <mergeCell ref="D24:D25"/>
    <mergeCell ref="E24:E25"/>
    <mergeCell ref="F24:F25"/>
    <mergeCell ref="G24:G25"/>
    <mergeCell ref="J24:J25"/>
    <mergeCell ref="K24:K25"/>
    <mergeCell ref="L24:L25"/>
    <mergeCell ref="B20:B23"/>
    <mergeCell ref="C20:C23"/>
    <mergeCell ref="J28:J29"/>
    <mergeCell ref="K28:K29"/>
    <mergeCell ref="L28:L29"/>
    <mergeCell ref="M28:M29"/>
    <mergeCell ref="P26:P27"/>
    <mergeCell ref="Q26:Q27"/>
    <mergeCell ref="O28:O29"/>
    <mergeCell ref="P28:P29"/>
    <mergeCell ref="M24:M25"/>
    <mergeCell ref="N24:N25"/>
    <mergeCell ref="O24:O25"/>
    <mergeCell ref="P24:P25"/>
    <mergeCell ref="F31:F34"/>
    <mergeCell ref="G31:G34"/>
    <mergeCell ref="J31:J34"/>
    <mergeCell ref="K31:K34"/>
    <mergeCell ref="L31:L34"/>
    <mergeCell ref="P35:P36"/>
    <mergeCell ref="R26:R27"/>
    <mergeCell ref="A28:A29"/>
    <mergeCell ref="B28:B29"/>
    <mergeCell ref="C28:C29"/>
    <mergeCell ref="D28:D29"/>
    <mergeCell ref="E28:E29"/>
    <mergeCell ref="G26:G27"/>
    <mergeCell ref="J26:J27"/>
    <mergeCell ref="K26:K27"/>
    <mergeCell ref="L26:L27"/>
    <mergeCell ref="M26:M27"/>
    <mergeCell ref="N26:N27"/>
    <mergeCell ref="R28:R29"/>
    <mergeCell ref="N28:N29"/>
    <mergeCell ref="O26:O27"/>
    <mergeCell ref="Q28:Q29"/>
    <mergeCell ref="F28:F29"/>
    <mergeCell ref="G28:G29"/>
    <mergeCell ref="F37:F38"/>
    <mergeCell ref="G37:G38"/>
    <mergeCell ref="J37:J38"/>
    <mergeCell ref="K37:K38"/>
    <mergeCell ref="N35:N36"/>
    <mergeCell ref="O35:O36"/>
    <mergeCell ref="R35:R36"/>
    <mergeCell ref="A31:A34"/>
    <mergeCell ref="B31:B34"/>
    <mergeCell ref="C31:C34"/>
    <mergeCell ref="D31:D34"/>
    <mergeCell ref="F35:F36"/>
    <mergeCell ref="G35:G36"/>
    <mergeCell ref="J35:J36"/>
    <mergeCell ref="K35:K36"/>
    <mergeCell ref="L35:L36"/>
    <mergeCell ref="M35:M36"/>
    <mergeCell ref="M31:M34"/>
    <mergeCell ref="N31:N34"/>
    <mergeCell ref="O31:O34"/>
    <mergeCell ref="P31:P34"/>
    <mergeCell ref="Q31:Q34"/>
    <mergeCell ref="R31:R34"/>
    <mergeCell ref="E31:E34"/>
    <mergeCell ref="A35:A36"/>
    <mergeCell ref="B35:B36"/>
    <mergeCell ref="C35:C36"/>
    <mergeCell ref="D35:D36"/>
    <mergeCell ref="E35:E36"/>
    <mergeCell ref="A37:A38"/>
    <mergeCell ref="B37:B38"/>
    <mergeCell ref="C37:C38"/>
    <mergeCell ref="D37:D38"/>
    <mergeCell ref="E37:E38"/>
    <mergeCell ref="Q35:Q36"/>
    <mergeCell ref="G39:G40"/>
    <mergeCell ref="J39:J40"/>
    <mergeCell ref="K39:K40"/>
    <mergeCell ref="L39:L40"/>
    <mergeCell ref="M39:M40"/>
    <mergeCell ref="N39:N40"/>
    <mergeCell ref="P39:P40"/>
    <mergeCell ref="Q39:Q40"/>
    <mergeCell ref="L37:L38"/>
    <mergeCell ref="M37:M38"/>
    <mergeCell ref="N37:N38"/>
    <mergeCell ref="O37:O38"/>
    <mergeCell ref="R39:R40"/>
    <mergeCell ref="P37:P38"/>
    <mergeCell ref="Q37:Q38"/>
    <mergeCell ref="R37:R38"/>
    <mergeCell ref="A39:A40"/>
    <mergeCell ref="B39:B40"/>
    <mergeCell ref="A41:A42"/>
    <mergeCell ref="B41:B42"/>
    <mergeCell ref="C41:C42"/>
    <mergeCell ref="D41:D42"/>
    <mergeCell ref="E41:E42"/>
    <mergeCell ref="O39:O40"/>
    <mergeCell ref="C39:C40"/>
    <mergeCell ref="D39:D40"/>
    <mergeCell ref="E39:E40"/>
    <mergeCell ref="F39:F40"/>
    <mergeCell ref="M41:M42"/>
    <mergeCell ref="N41:N42"/>
    <mergeCell ref="O41:O42"/>
    <mergeCell ref="P41:P42"/>
    <mergeCell ref="Q41:Q42"/>
    <mergeCell ref="F41:F42"/>
    <mergeCell ref="G41:G42"/>
    <mergeCell ref="R41:R42"/>
    <mergeCell ref="K41:K42"/>
    <mergeCell ref="L41:L42"/>
    <mergeCell ref="K43:K44"/>
    <mergeCell ref="L43:L44"/>
    <mergeCell ref="M43:M44"/>
    <mergeCell ref="N43:N44"/>
    <mergeCell ref="O43:O44"/>
    <mergeCell ref="P43:P44"/>
    <mergeCell ref="J45:J46"/>
    <mergeCell ref="K45:K46"/>
    <mergeCell ref="L45:L46"/>
    <mergeCell ref="M45:M46"/>
    <mergeCell ref="N45:N46"/>
    <mergeCell ref="O45:O46"/>
    <mergeCell ref="J43:J44"/>
    <mergeCell ref="J41:J42"/>
    <mergeCell ref="P47:P48"/>
    <mergeCell ref="Q47:Q48"/>
    <mergeCell ref="R47:R48"/>
    <mergeCell ref="Q43:Q44"/>
    <mergeCell ref="R43:R44"/>
    <mergeCell ref="A45:A46"/>
    <mergeCell ref="B45:B46"/>
    <mergeCell ref="C45:C46"/>
    <mergeCell ref="D45:D46"/>
    <mergeCell ref="E45:E46"/>
    <mergeCell ref="F45:F46"/>
    <mergeCell ref="G45:G46"/>
    <mergeCell ref="P45:P46"/>
    <mergeCell ref="Q45:Q46"/>
    <mergeCell ref="R45:R46"/>
    <mergeCell ref="A43:A44"/>
    <mergeCell ref="B43:B44"/>
    <mergeCell ref="C43:C44"/>
    <mergeCell ref="D43:D44"/>
    <mergeCell ref="E43:E44"/>
    <mergeCell ref="F43:F44"/>
    <mergeCell ref="G43:G44"/>
    <mergeCell ref="A47:A48"/>
    <mergeCell ref="B47:B48"/>
    <mergeCell ref="A49:A50"/>
    <mergeCell ref="B49:B50"/>
    <mergeCell ref="C49:C50"/>
    <mergeCell ref="D49:D50"/>
    <mergeCell ref="E49:E50"/>
    <mergeCell ref="O47:O48"/>
    <mergeCell ref="C47:C48"/>
    <mergeCell ref="D47:D48"/>
    <mergeCell ref="E47:E48"/>
    <mergeCell ref="F47:F48"/>
    <mergeCell ref="M49:M50"/>
    <mergeCell ref="N49:N50"/>
    <mergeCell ref="O49:O50"/>
    <mergeCell ref="G47:G48"/>
    <mergeCell ref="J47:J48"/>
    <mergeCell ref="K47:K48"/>
    <mergeCell ref="L47:L48"/>
    <mergeCell ref="M47:M48"/>
    <mergeCell ref="N47:N48"/>
    <mergeCell ref="P49:P50"/>
    <mergeCell ref="Q49:Q50"/>
    <mergeCell ref="F49:F50"/>
    <mergeCell ref="G49:G50"/>
    <mergeCell ref="R49:R50"/>
    <mergeCell ref="A51:A52"/>
    <mergeCell ref="B51:B52"/>
    <mergeCell ref="C51:C52"/>
    <mergeCell ref="D51:D52"/>
    <mergeCell ref="E51:E52"/>
    <mergeCell ref="F51:F52"/>
    <mergeCell ref="G51:G52"/>
    <mergeCell ref="J51:J52"/>
    <mergeCell ref="J49:J50"/>
    <mergeCell ref="K49:K50"/>
    <mergeCell ref="L49:L50"/>
    <mergeCell ref="K51:K52"/>
    <mergeCell ref="L51:L52"/>
    <mergeCell ref="M51:M52"/>
    <mergeCell ref="N51:N52"/>
    <mergeCell ref="O51:O52"/>
    <mergeCell ref="P51:P52"/>
    <mergeCell ref="Q51:Q52"/>
    <mergeCell ref="R51:R52"/>
    <mergeCell ref="A53:A54"/>
    <mergeCell ref="B53:B54"/>
    <mergeCell ref="C53:C54"/>
    <mergeCell ref="D53:D54"/>
    <mergeCell ref="E53:E54"/>
    <mergeCell ref="F53:F54"/>
    <mergeCell ref="G53:G54"/>
    <mergeCell ref="P53:P54"/>
    <mergeCell ref="Q53:Q54"/>
    <mergeCell ref="R53:R54"/>
    <mergeCell ref="P55:P56"/>
    <mergeCell ref="Q55:Q56"/>
    <mergeCell ref="R55:R56"/>
    <mergeCell ref="J53:J54"/>
    <mergeCell ref="K53:K54"/>
    <mergeCell ref="L53:L54"/>
    <mergeCell ref="M53:M54"/>
    <mergeCell ref="N53:N54"/>
    <mergeCell ref="O53:O54"/>
    <mergeCell ref="A55:A56"/>
    <mergeCell ref="B55:B56"/>
    <mergeCell ref="A57:A58"/>
    <mergeCell ref="B57:B58"/>
    <mergeCell ref="C57:C58"/>
    <mergeCell ref="D57:D58"/>
    <mergeCell ref="E57:E58"/>
    <mergeCell ref="O55:O56"/>
    <mergeCell ref="C55:C56"/>
    <mergeCell ref="D55:D56"/>
    <mergeCell ref="E55:E56"/>
    <mergeCell ref="F55:F56"/>
    <mergeCell ref="M57:M58"/>
    <mergeCell ref="N57:N58"/>
    <mergeCell ref="O57:O58"/>
    <mergeCell ref="G55:G56"/>
    <mergeCell ref="J55:J56"/>
    <mergeCell ref="K55:K56"/>
    <mergeCell ref="L55:L56"/>
    <mergeCell ref="M55:M56"/>
    <mergeCell ref="N55:N56"/>
    <mergeCell ref="P57:P58"/>
    <mergeCell ref="Q57:Q58"/>
    <mergeCell ref="F57:F58"/>
    <mergeCell ref="G57:G58"/>
    <mergeCell ref="R57:R58"/>
    <mergeCell ref="A59:A60"/>
    <mergeCell ref="B59:B60"/>
    <mergeCell ref="C59:C60"/>
    <mergeCell ref="D59:D60"/>
    <mergeCell ref="E59:E60"/>
    <mergeCell ref="F59:F60"/>
    <mergeCell ref="G59:G60"/>
    <mergeCell ref="J59:J60"/>
    <mergeCell ref="J57:J58"/>
    <mergeCell ref="K57:K58"/>
    <mergeCell ref="L57:L58"/>
    <mergeCell ref="K59:K60"/>
    <mergeCell ref="L59:L60"/>
    <mergeCell ref="M59:M60"/>
    <mergeCell ref="N59:N60"/>
    <mergeCell ref="O59:O60"/>
    <mergeCell ref="P59:P60"/>
    <mergeCell ref="Q59:Q60"/>
    <mergeCell ref="R59:R60"/>
    <mergeCell ref="A61:A62"/>
    <mergeCell ref="B61:B62"/>
    <mergeCell ref="C61:C62"/>
    <mergeCell ref="D61:D62"/>
    <mergeCell ref="E61:E62"/>
    <mergeCell ref="F61:F62"/>
    <mergeCell ref="G61:G62"/>
    <mergeCell ref="P61:P62"/>
    <mergeCell ref="Q61:Q62"/>
    <mergeCell ref="R61:R62"/>
    <mergeCell ref="P63:P64"/>
    <mergeCell ref="Q63:Q64"/>
    <mergeCell ref="R63:R64"/>
    <mergeCell ref="J61:J62"/>
    <mergeCell ref="K61:K62"/>
    <mergeCell ref="L61:L62"/>
    <mergeCell ref="M61:M62"/>
    <mergeCell ref="N61:N62"/>
    <mergeCell ref="O61:O62"/>
    <mergeCell ref="A63:A64"/>
    <mergeCell ref="B63:B64"/>
    <mergeCell ref="A65:A66"/>
    <mergeCell ref="B65:B66"/>
    <mergeCell ref="C65:C66"/>
    <mergeCell ref="D65:D66"/>
    <mergeCell ref="E65:E66"/>
    <mergeCell ref="O63:O64"/>
    <mergeCell ref="C63:C64"/>
    <mergeCell ref="D63:D64"/>
    <mergeCell ref="E63:E64"/>
    <mergeCell ref="F63:F64"/>
    <mergeCell ref="M65:M66"/>
    <mergeCell ref="N65:N66"/>
    <mergeCell ref="O65:O66"/>
    <mergeCell ref="G63:G64"/>
    <mergeCell ref="J63:J64"/>
    <mergeCell ref="K63:K64"/>
    <mergeCell ref="L63:L64"/>
    <mergeCell ref="M63:M64"/>
    <mergeCell ref="N63:N64"/>
    <mergeCell ref="P65:P66"/>
    <mergeCell ref="Q65:Q66"/>
    <mergeCell ref="F65:F66"/>
    <mergeCell ref="G65:G66"/>
    <mergeCell ref="R65:R66"/>
    <mergeCell ref="A67:A68"/>
    <mergeCell ref="B67:B68"/>
    <mergeCell ref="C67:C68"/>
    <mergeCell ref="D67:D68"/>
    <mergeCell ref="E67:E68"/>
    <mergeCell ref="F67:F68"/>
    <mergeCell ref="G67:G68"/>
    <mergeCell ref="J67:J68"/>
    <mergeCell ref="J65:J66"/>
    <mergeCell ref="K65:K66"/>
    <mergeCell ref="L65:L66"/>
    <mergeCell ref="K67:K68"/>
    <mergeCell ref="L67:L68"/>
    <mergeCell ref="M67:M68"/>
    <mergeCell ref="N67:N68"/>
    <mergeCell ref="O67:O68"/>
    <mergeCell ref="P67:P68"/>
    <mergeCell ref="Q67:Q68"/>
    <mergeCell ref="R67:R68"/>
    <mergeCell ref="A69:A70"/>
    <mergeCell ref="B69:B70"/>
    <mergeCell ref="C69:C70"/>
    <mergeCell ref="D69:D70"/>
    <mergeCell ref="E69:E70"/>
    <mergeCell ref="F69:F70"/>
    <mergeCell ref="G69:G70"/>
    <mergeCell ref="P69:P70"/>
    <mergeCell ref="Q69:Q70"/>
    <mergeCell ref="R69:R70"/>
    <mergeCell ref="P71:P72"/>
    <mergeCell ref="Q71:Q72"/>
    <mergeCell ref="R71:R72"/>
    <mergeCell ref="J69:J70"/>
    <mergeCell ref="K69:K70"/>
    <mergeCell ref="L69:L70"/>
    <mergeCell ref="M69:M70"/>
    <mergeCell ref="N69:N70"/>
    <mergeCell ref="O69:O70"/>
    <mergeCell ref="A71:A72"/>
    <mergeCell ref="B71:B72"/>
    <mergeCell ref="A73:A74"/>
    <mergeCell ref="B73:B74"/>
    <mergeCell ref="C73:C74"/>
    <mergeCell ref="D73:D74"/>
    <mergeCell ref="E73:E74"/>
    <mergeCell ref="O71:O72"/>
    <mergeCell ref="C71:C72"/>
    <mergeCell ref="D71:D72"/>
    <mergeCell ref="E71:E72"/>
    <mergeCell ref="F71:F72"/>
    <mergeCell ref="M73:M74"/>
    <mergeCell ref="N73:N74"/>
    <mergeCell ref="O73:O74"/>
    <mergeCell ref="G71:G72"/>
    <mergeCell ref="J71:J72"/>
    <mergeCell ref="K71:K72"/>
    <mergeCell ref="L71:L72"/>
    <mergeCell ref="M71:M72"/>
    <mergeCell ref="N71:N72"/>
    <mergeCell ref="P73:P74"/>
    <mergeCell ref="Q73:Q74"/>
    <mergeCell ref="F73:F74"/>
    <mergeCell ref="G73:G74"/>
    <mergeCell ref="R73:R74"/>
    <mergeCell ref="A75:A76"/>
    <mergeCell ref="B75:B76"/>
    <mergeCell ref="C75:C76"/>
    <mergeCell ref="D75:D76"/>
    <mergeCell ref="E75:E76"/>
    <mergeCell ref="F75:F76"/>
    <mergeCell ref="G75:G76"/>
    <mergeCell ref="J75:J76"/>
    <mergeCell ref="J73:J74"/>
    <mergeCell ref="K73:K74"/>
    <mergeCell ref="L73:L74"/>
    <mergeCell ref="K75:K76"/>
    <mergeCell ref="L75:L76"/>
    <mergeCell ref="M75:M76"/>
    <mergeCell ref="N75:N76"/>
    <mergeCell ref="O75:O76"/>
    <mergeCell ref="P75:P76"/>
    <mergeCell ref="Q75:Q76"/>
    <mergeCell ref="R75:R76"/>
    <mergeCell ref="D77:D78"/>
    <mergeCell ref="E77:E78"/>
    <mergeCell ref="F77:F78"/>
    <mergeCell ref="G77:G78"/>
    <mergeCell ref="J79:J80"/>
    <mergeCell ref="K79:K80"/>
    <mergeCell ref="A79:A80"/>
    <mergeCell ref="B79:B80"/>
    <mergeCell ref="C79:C80"/>
    <mergeCell ref="D79:D80"/>
    <mergeCell ref="E79:E80"/>
    <mergeCell ref="F79:F80"/>
    <mergeCell ref="G79:G80"/>
    <mergeCell ref="J77:J78"/>
    <mergeCell ref="K77:K78"/>
    <mergeCell ref="O77:O78"/>
    <mergeCell ref="P77:P78"/>
    <mergeCell ref="Q77:Q78"/>
    <mergeCell ref="R77:R78"/>
    <mergeCell ref="A81:A82"/>
    <mergeCell ref="B81:B82"/>
    <mergeCell ref="C81:C82"/>
    <mergeCell ref="D81:D82"/>
    <mergeCell ref="E81:E82"/>
    <mergeCell ref="J81:J82"/>
    <mergeCell ref="K81:K82"/>
    <mergeCell ref="L81:L82"/>
    <mergeCell ref="O81:O82"/>
    <mergeCell ref="P81:P82"/>
    <mergeCell ref="O79:O80"/>
    <mergeCell ref="R81:R82"/>
    <mergeCell ref="Q81:Q82"/>
    <mergeCell ref="R79:R80"/>
    <mergeCell ref="L79:L80"/>
    <mergeCell ref="M79:M80"/>
    <mergeCell ref="N79:N80"/>
    <mergeCell ref="A77:A78"/>
    <mergeCell ref="B77:B78"/>
    <mergeCell ref="C77:C78"/>
    <mergeCell ref="M81:M82"/>
    <mergeCell ref="N81:N82"/>
    <mergeCell ref="F83:F84"/>
    <mergeCell ref="G83:G84"/>
    <mergeCell ref="J83:J84"/>
    <mergeCell ref="K83:K84"/>
    <mergeCell ref="L83:L84"/>
    <mergeCell ref="M83:M84"/>
    <mergeCell ref="L77:L78"/>
    <mergeCell ref="M77:M78"/>
    <mergeCell ref="N77:N78"/>
    <mergeCell ref="P79:P80"/>
    <mergeCell ref="Q79:Q80"/>
    <mergeCell ref="Q83:Q84"/>
    <mergeCell ref="R83:R84"/>
    <mergeCell ref="A85:A86"/>
    <mergeCell ref="B85:B86"/>
    <mergeCell ref="C85:C86"/>
    <mergeCell ref="D85:D86"/>
    <mergeCell ref="E85:E86"/>
    <mergeCell ref="F85:F86"/>
    <mergeCell ref="G85:G86"/>
    <mergeCell ref="N83:N84"/>
    <mergeCell ref="O83:O84"/>
    <mergeCell ref="P83:P84"/>
    <mergeCell ref="P85:P86"/>
    <mergeCell ref="Q85:Q86"/>
    <mergeCell ref="R85:R86"/>
    <mergeCell ref="A83:A84"/>
    <mergeCell ref="B83:B84"/>
    <mergeCell ref="C83:C84"/>
    <mergeCell ref="D83:D84"/>
    <mergeCell ref="E83:E84"/>
    <mergeCell ref="F81:F82"/>
    <mergeCell ref="G81:G82"/>
    <mergeCell ref="R87:R88"/>
    <mergeCell ref="N89:N93"/>
    <mergeCell ref="J85:J86"/>
    <mergeCell ref="K85:K86"/>
    <mergeCell ref="L85:L86"/>
    <mergeCell ref="M85:M86"/>
    <mergeCell ref="N85:N86"/>
    <mergeCell ref="O85:O86"/>
    <mergeCell ref="P94:P95"/>
    <mergeCell ref="M89:M93"/>
    <mergeCell ref="O87:O88"/>
    <mergeCell ref="P87:P88"/>
    <mergeCell ref="Q87:Q88"/>
    <mergeCell ref="A89:A93"/>
    <mergeCell ref="B89:B93"/>
    <mergeCell ref="C89:C93"/>
    <mergeCell ref="D89:D93"/>
    <mergeCell ref="E89:E93"/>
    <mergeCell ref="G89:G93"/>
    <mergeCell ref="L87:L88"/>
    <mergeCell ref="M87:M88"/>
    <mergeCell ref="N87:N88"/>
    <mergeCell ref="J89:J93"/>
    <mergeCell ref="K89:K93"/>
    <mergeCell ref="L89:L93"/>
    <mergeCell ref="A87:A88"/>
    <mergeCell ref="B87:B88"/>
    <mergeCell ref="C87:C88"/>
    <mergeCell ref="D87:D88"/>
    <mergeCell ref="E87:E88"/>
    <mergeCell ref="F87:F88"/>
    <mergeCell ref="G87:G88"/>
    <mergeCell ref="J87:J88"/>
    <mergeCell ref="K87:K88"/>
    <mergeCell ref="M97:M99"/>
    <mergeCell ref="N97:P97"/>
    <mergeCell ref="O98:P98"/>
    <mergeCell ref="N98:N99"/>
    <mergeCell ref="K94:K95"/>
    <mergeCell ref="L94:L95"/>
    <mergeCell ref="M94:M95"/>
    <mergeCell ref="R89:R93"/>
    <mergeCell ref="A94:A95"/>
    <mergeCell ref="B94:B95"/>
    <mergeCell ref="C94:C95"/>
    <mergeCell ref="D94:D95"/>
    <mergeCell ref="E94:E95"/>
    <mergeCell ref="F94:F95"/>
    <mergeCell ref="G94:G95"/>
    <mergeCell ref="J94:J95"/>
    <mergeCell ref="Q94:Q95"/>
    <mergeCell ref="R94:R95"/>
    <mergeCell ref="O89:O93"/>
    <mergeCell ref="P89:P93"/>
    <mergeCell ref="Q89:Q93"/>
    <mergeCell ref="F89:F93"/>
    <mergeCell ref="N94:N95"/>
    <mergeCell ref="O94:O95"/>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3D9A1-C998-4EEC-8454-83D4E2318D72}">
  <dimension ref="A2:AF960"/>
  <sheetViews>
    <sheetView topLeftCell="A40" zoomScale="50" zoomScaleNormal="50" workbookViewId="0">
      <selection activeCell="T15" sqref="T15"/>
    </sheetView>
  </sheetViews>
  <sheetFormatPr defaultColWidth="14.42578125" defaultRowHeight="15" x14ac:dyDescent="0.25"/>
  <cols>
    <col min="1" max="1" width="4.140625" style="41" customWidth="1"/>
    <col min="2" max="2" width="10.140625" style="9" customWidth="1"/>
    <col min="3" max="3" width="8.140625" style="9" customWidth="1"/>
    <col min="4" max="4" width="11" style="9" customWidth="1"/>
    <col min="5" max="5" width="40" style="41" customWidth="1"/>
    <col min="6" max="6" width="57.140625" style="217" customWidth="1"/>
    <col min="7" max="7" width="19.28515625" style="41" customWidth="1"/>
    <col min="8" max="8" width="18.28515625" style="94" customWidth="1"/>
    <col min="9" max="9" width="12.85546875" style="41" customWidth="1"/>
    <col min="10" max="10" width="28.140625" style="41" customWidth="1"/>
    <col min="11" max="11" width="10.5703125" style="41" customWidth="1"/>
    <col min="12" max="12" width="12.42578125" style="41" customWidth="1"/>
    <col min="13" max="13" width="14.7109375" style="41" customWidth="1"/>
    <col min="14" max="14" width="16.5703125" style="41" customWidth="1"/>
    <col min="15" max="15" width="16.42578125" style="41" customWidth="1"/>
    <col min="16" max="16" width="15.5703125" style="41" customWidth="1"/>
    <col min="17" max="17" width="18" style="41" customWidth="1"/>
    <col min="18" max="18" width="16.28515625" style="41" customWidth="1"/>
    <col min="19" max="32" width="14.42578125" style="23"/>
    <col min="33" max="16384" width="14.42578125" style="41"/>
  </cols>
  <sheetData>
    <row r="2" spans="1:32" x14ac:dyDescent="0.25">
      <c r="A2" s="216" t="s">
        <v>2898</v>
      </c>
    </row>
    <row r="3" spans="1:32" ht="15.75" customHeight="1" x14ac:dyDescent="0.25">
      <c r="A3" s="218"/>
      <c r="B3" s="221"/>
      <c r="C3" s="221"/>
      <c r="D3" s="221"/>
      <c r="E3" s="218"/>
      <c r="F3" s="220"/>
      <c r="G3" s="222"/>
      <c r="H3" s="219"/>
      <c r="I3" s="222"/>
      <c r="J3" s="218"/>
      <c r="K3" s="218"/>
      <c r="L3" s="218"/>
      <c r="M3" s="244"/>
      <c r="N3" s="244"/>
      <c r="O3" s="244"/>
      <c r="P3" s="244"/>
      <c r="Q3" s="218"/>
      <c r="R3" s="218"/>
    </row>
    <row r="4" spans="1:32" ht="45.75" customHeight="1" x14ac:dyDescent="0.25">
      <c r="A4" s="991" t="s">
        <v>0</v>
      </c>
      <c r="B4" s="994" t="s">
        <v>1</v>
      </c>
      <c r="C4" s="994" t="s">
        <v>2</v>
      </c>
      <c r="D4" s="994" t="s">
        <v>3</v>
      </c>
      <c r="E4" s="991" t="s">
        <v>4</v>
      </c>
      <c r="F4" s="991" t="s">
        <v>5</v>
      </c>
      <c r="G4" s="994" t="s">
        <v>6</v>
      </c>
      <c r="H4" s="985" t="s">
        <v>7</v>
      </c>
      <c r="I4" s="986"/>
      <c r="J4" s="991" t="s">
        <v>8</v>
      </c>
      <c r="K4" s="985" t="s">
        <v>9</v>
      </c>
      <c r="L4" s="986"/>
      <c r="M4" s="993" t="s">
        <v>10</v>
      </c>
      <c r="N4" s="986"/>
      <c r="O4" s="993" t="s">
        <v>11</v>
      </c>
      <c r="P4" s="986"/>
      <c r="Q4" s="991" t="s">
        <v>12</v>
      </c>
      <c r="R4" s="994" t="s">
        <v>13</v>
      </c>
    </row>
    <row r="5" spans="1:32" ht="30" customHeight="1" x14ac:dyDescent="0.25">
      <c r="A5" s="992"/>
      <c r="B5" s="995"/>
      <c r="C5" s="995"/>
      <c r="D5" s="995"/>
      <c r="E5" s="992"/>
      <c r="F5" s="995"/>
      <c r="G5" s="999"/>
      <c r="H5" s="243" t="s">
        <v>14</v>
      </c>
      <c r="I5" s="237" t="s">
        <v>15</v>
      </c>
      <c r="J5" s="992"/>
      <c r="K5" s="240">
        <v>2020</v>
      </c>
      <c r="L5" s="240">
        <v>2021</v>
      </c>
      <c r="M5" s="242">
        <v>2020</v>
      </c>
      <c r="N5" s="242">
        <v>2021</v>
      </c>
      <c r="O5" s="242">
        <v>2020</v>
      </c>
      <c r="P5" s="242">
        <v>2021</v>
      </c>
      <c r="Q5" s="992"/>
      <c r="R5" s="992"/>
    </row>
    <row r="6" spans="1:32" s="9" customFormat="1" ht="15.75" customHeight="1" x14ac:dyDescent="0.25">
      <c r="A6" s="238" t="s">
        <v>16</v>
      </c>
      <c r="B6" s="237" t="s">
        <v>17</v>
      </c>
      <c r="C6" s="237" t="s">
        <v>18</v>
      </c>
      <c r="D6" s="237" t="s">
        <v>19</v>
      </c>
      <c r="E6" s="238" t="s">
        <v>20</v>
      </c>
      <c r="F6" s="241" t="s">
        <v>21</v>
      </c>
      <c r="G6" s="238" t="s">
        <v>22</v>
      </c>
      <c r="H6" s="237" t="s">
        <v>23</v>
      </c>
      <c r="I6" s="237" t="s">
        <v>24</v>
      </c>
      <c r="J6" s="238" t="s">
        <v>25</v>
      </c>
      <c r="K6" s="240" t="s">
        <v>26</v>
      </c>
      <c r="L6" s="240" t="s">
        <v>27</v>
      </c>
      <c r="M6" s="239" t="s">
        <v>28</v>
      </c>
      <c r="N6" s="239" t="s">
        <v>29</v>
      </c>
      <c r="O6" s="239" t="s">
        <v>30</v>
      </c>
      <c r="P6" s="239" t="s">
        <v>31</v>
      </c>
      <c r="Q6" s="238" t="s">
        <v>32</v>
      </c>
      <c r="R6" s="237" t="s">
        <v>33</v>
      </c>
      <c r="S6" s="1227"/>
      <c r="T6" s="1227"/>
      <c r="U6" s="1227"/>
      <c r="V6" s="1227"/>
      <c r="W6" s="1227"/>
      <c r="X6" s="1227"/>
      <c r="Y6" s="1227"/>
      <c r="Z6" s="1227"/>
      <c r="AA6" s="1227"/>
      <c r="AB6" s="1227"/>
      <c r="AC6" s="1227"/>
      <c r="AD6" s="1227"/>
      <c r="AE6" s="1227"/>
      <c r="AF6" s="1227"/>
    </row>
    <row r="7" spans="1:32" ht="33" customHeight="1" x14ac:dyDescent="0.25">
      <c r="A7" s="987">
        <v>1</v>
      </c>
      <c r="B7" s="987">
        <v>1</v>
      </c>
      <c r="C7" s="987">
        <v>4</v>
      </c>
      <c r="D7" s="987">
        <v>2</v>
      </c>
      <c r="E7" s="987" t="s">
        <v>1693</v>
      </c>
      <c r="F7" s="997" t="s">
        <v>1692</v>
      </c>
      <c r="G7" s="987" t="s">
        <v>1637</v>
      </c>
      <c r="H7" s="236" t="s">
        <v>1636</v>
      </c>
      <c r="I7" s="235">
        <v>2</v>
      </c>
      <c r="J7" s="987" t="s">
        <v>1659</v>
      </c>
      <c r="K7" s="987" t="s">
        <v>1658</v>
      </c>
      <c r="L7" s="989"/>
      <c r="M7" s="990">
        <v>500000</v>
      </c>
      <c r="N7" s="989"/>
      <c r="O7" s="990">
        <v>250000</v>
      </c>
      <c r="P7" s="989"/>
      <c r="Q7" s="987" t="s">
        <v>1639</v>
      </c>
      <c r="R7" s="987" t="s">
        <v>1638</v>
      </c>
    </row>
    <row r="8" spans="1:32" ht="33" customHeight="1" x14ac:dyDescent="0.25">
      <c r="A8" s="996"/>
      <c r="B8" s="996"/>
      <c r="C8" s="996"/>
      <c r="D8" s="996"/>
      <c r="E8" s="988"/>
      <c r="F8" s="998"/>
      <c r="G8" s="992"/>
      <c r="H8" s="236" t="s">
        <v>1633</v>
      </c>
      <c r="I8" s="235">
        <v>500</v>
      </c>
      <c r="J8" s="988"/>
      <c r="K8" s="988"/>
      <c r="L8" s="988"/>
      <c r="M8" s="988"/>
      <c r="N8" s="988"/>
      <c r="O8" s="988"/>
      <c r="P8" s="988"/>
      <c r="Q8" s="988"/>
      <c r="R8" s="988"/>
    </row>
    <row r="9" spans="1:32" ht="33" customHeight="1" x14ac:dyDescent="0.25">
      <c r="A9" s="996"/>
      <c r="B9" s="996"/>
      <c r="C9" s="996"/>
      <c r="D9" s="996"/>
      <c r="E9" s="988"/>
      <c r="F9" s="998"/>
      <c r="G9" s="987" t="s">
        <v>1691</v>
      </c>
      <c r="H9" s="236" t="s">
        <v>1690</v>
      </c>
      <c r="I9" s="235">
        <v>2</v>
      </c>
      <c r="J9" s="988"/>
      <c r="K9" s="988"/>
      <c r="L9" s="988"/>
      <c r="M9" s="988"/>
      <c r="N9" s="988"/>
      <c r="O9" s="988"/>
      <c r="P9" s="988"/>
      <c r="Q9" s="988"/>
      <c r="R9" s="988"/>
    </row>
    <row r="10" spans="1:32" ht="25.5" customHeight="1" x14ac:dyDescent="0.25">
      <c r="A10" s="996"/>
      <c r="B10" s="996"/>
      <c r="C10" s="996"/>
      <c r="D10" s="996"/>
      <c r="E10" s="988"/>
      <c r="F10" s="998"/>
      <c r="G10" s="992"/>
      <c r="H10" s="236" t="s">
        <v>1655</v>
      </c>
      <c r="I10" s="235">
        <v>30000</v>
      </c>
      <c r="J10" s="988"/>
      <c r="K10" s="988"/>
      <c r="L10" s="988"/>
      <c r="M10" s="988"/>
      <c r="N10" s="988"/>
      <c r="O10" s="988"/>
      <c r="P10" s="988"/>
      <c r="Q10" s="988"/>
      <c r="R10" s="988"/>
    </row>
    <row r="11" spans="1:32" ht="40.5" customHeight="1" x14ac:dyDescent="0.25">
      <c r="A11" s="996"/>
      <c r="B11" s="996"/>
      <c r="C11" s="996"/>
      <c r="D11" s="996"/>
      <c r="E11" s="988"/>
      <c r="F11" s="998"/>
      <c r="G11" s="987" t="s">
        <v>1664</v>
      </c>
      <c r="H11" s="236" t="s">
        <v>1663</v>
      </c>
      <c r="I11" s="235">
        <v>15</v>
      </c>
      <c r="J11" s="988"/>
      <c r="K11" s="988"/>
      <c r="L11" s="988"/>
      <c r="M11" s="988"/>
      <c r="N11" s="988"/>
      <c r="O11" s="988"/>
      <c r="P11" s="988"/>
      <c r="Q11" s="988"/>
      <c r="R11" s="988"/>
    </row>
    <row r="12" spans="1:32" ht="73.5" customHeight="1" x14ac:dyDescent="0.25">
      <c r="A12" s="996"/>
      <c r="B12" s="996"/>
      <c r="C12" s="996"/>
      <c r="D12" s="996"/>
      <c r="E12" s="988"/>
      <c r="F12" s="998"/>
      <c r="G12" s="1000"/>
      <c r="H12" s="236" t="s">
        <v>1689</v>
      </c>
      <c r="I12" s="235">
        <v>500</v>
      </c>
      <c r="J12" s="988"/>
      <c r="K12" s="988"/>
      <c r="L12" s="988"/>
      <c r="M12" s="988"/>
      <c r="N12" s="988"/>
      <c r="O12" s="988"/>
      <c r="P12" s="988"/>
      <c r="Q12" s="988"/>
      <c r="R12" s="988"/>
    </row>
    <row r="13" spans="1:32" s="232" customFormat="1" ht="99" customHeight="1" x14ac:dyDescent="0.2">
      <c r="A13" s="1001">
        <v>2</v>
      </c>
      <c r="B13" s="1001">
        <v>1</v>
      </c>
      <c r="C13" s="1001">
        <v>4</v>
      </c>
      <c r="D13" s="1001">
        <v>2</v>
      </c>
      <c r="E13" s="1005" t="s">
        <v>1688</v>
      </c>
      <c r="F13" s="1002" t="s">
        <v>1687</v>
      </c>
      <c r="G13" s="1001" t="s">
        <v>1686</v>
      </c>
      <c r="H13" s="236" t="s">
        <v>1685</v>
      </c>
      <c r="I13" s="235">
        <v>8</v>
      </c>
      <c r="J13" s="987" t="s">
        <v>1684</v>
      </c>
      <c r="K13" s="987" t="s">
        <v>1683</v>
      </c>
      <c r="L13" s="1004"/>
      <c r="M13" s="1003">
        <v>50000</v>
      </c>
      <c r="N13" s="989"/>
      <c r="O13" s="1003">
        <v>50000</v>
      </c>
      <c r="P13" s="989"/>
      <c r="Q13" s="987" t="s">
        <v>1639</v>
      </c>
      <c r="R13" s="987" t="s">
        <v>1638</v>
      </c>
      <c r="S13" s="1228"/>
      <c r="T13" s="1228"/>
      <c r="U13" s="1228"/>
      <c r="V13" s="1228"/>
      <c r="W13" s="1228"/>
      <c r="X13" s="1228"/>
      <c r="Y13" s="1228"/>
      <c r="Z13" s="1228"/>
      <c r="AA13" s="1228"/>
      <c r="AB13" s="1228"/>
      <c r="AC13" s="1228"/>
      <c r="AD13" s="1228"/>
      <c r="AE13" s="1228"/>
      <c r="AF13" s="1228"/>
    </row>
    <row r="14" spans="1:32" s="232" customFormat="1" ht="118.5" customHeight="1" x14ac:dyDescent="0.2">
      <c r="A14" s="988"/>
      <c r="B14" s="996"/>
      <c r="C14" s="996"/>
      <c r="D14" s="996"/>
      <c r="E14" s="988"/>
      <c r="F14" s="998"/>
      <c r="G14" s="988"/>
      <c r="H14" s="234" t="s">
        <v>1682</v>
      </c>
      <c r="I14" s="233">
        <v>16</v>
      </c>
      <c r="J14" s="988"/>
      <c r="K14" s="988"/>
      <c r="L14" s="988"/>
      <c r="M14" s="988"/>
      <c r="N14" s="988"/>
      <c r="O14" s="988"/>
      <c r="P14" s="988"/>
      <c r="Q14" s="988"/>
      <c r="R14" s="988"/>
      <c r="S14" s="1228"/>
      <c r="T14" s="1228"/>
      <c r="U14" s="1228"/>
      <c r="V14" s="1228"/>
      <c r="W14" s="1228"/>
      <c r="X14" s="1228"/>
      <c r="Y14" s="1228"/>
      <c r="Z14" s="1228"/>
      <c r="AA14" s="1228"/>
      <c r="AB14" s="1228"/>
      <c r="AC14" s="1228"/>
      <c r="AD14" s="1228"/>
      <c r="AE14" s="1228"/>
      <c r="AF14" s="1228"/>
    </row>
    <row r="15" spans="1:32" s="231" customFormat="1" ht="312.75" customHeight="1" x14ac:dyDescent="0.2">
      <c r="A15" s="177">
        <v>3</v>
      </c>
      <c r="B15" s="178">
        <v>1</v>
      </c>
      <c r="C15" s="177">
        <v>4</v>
      </c>
      <c r="D15" s="178">
        <v>2</v>
      </c>
      <c r="E15" s="178" t="s">
        <v>1681</v>
      </c>
      <c r="F15" s="215" t="s">
        <v>1680</v>
      </c>
      <c r="G15" s="178" t="s">
        <v>1005</v>
      </c>
      <c r="H15" s="180" t="s">
        <v>1633</v>
      </c>
      <c r="I15" s="186" t="s">
        <v>231</v>
      </c>
      <c r="J15" s="178" t="s">
        <v>1679</v>
      </c>
      <c r="K15" s="184" t="s">
        <v>38</v>
      </c>
      <c r="L15" s="184"/>
      <c r="M15" s="179">
        <v>38680</v>
      </c>
      <c r="N15" s="177"/>
      <c r="O15" s="179">
        <v>38680</v>
      </c>
      <c r="P15" s="179"/>
      <c r="Q15" s="178" t="s">
        <v>1639</v>
      </c>
      <c r="R15" s="178" t="s">
        <v>1638</v>
      </c>
      <c r="S15" s="1229"/>
      <c r="T15" s="1229"/>
      <c r="U15" s="1229"/>
      <c r="V15" s="1229"/>
      <c r="W15" s="1229"/>
      <c r="X15" s="1229"/>
      <c r="Y15" s="1229"/>
      <c r="Z15" s="1229"/>
      <c r="AA15" s="1229"/>
      <c r="AB15" s="1229"/>
      <c r="AC15" s="1229"/>
      <c r="AD15" s="1229"/>
      <c r="AE15" s="1229"/>
      <c r="AF15" s="1229"/>
    </row>
    <row r="16" spans="1:32" s="230" customFormat="1" ht="59.25" customHeight="1" x14ac:dyDescent="0.25">
      <c r="A16" s="643">
        <v>4</v>
      </c>
      <c r="B16" s="643">
        <v>1</v>
      </c>
      <c r="C16" s="643">
        <v>4</v>
      </c>
      <c r="D16" s="643">
        <v>2</v>
      </c>
      <c r="E16" s="643" t="s">
        <v>1642</v>
      </c>
      <c r="F16" s="1007" t="s">
        <v>1678</v>
      </c>
      <c r="G16" s="642" t="s">
        <v>647</v>
      </c>
      <c r="H16" s="182" t="s">
        <v>1459</v>
      </c>
      <c r="I16" s="170">
        <v>12</v>
      </c>
      <c r="J16" s="642" t="s">
        <v>1677</v>
      </c>
      <c r="K16" s="642" t="s">
        <v>45</v>
      </c>
      <c r="L16" s="642"/>
      <c r="M16" s="983">
        <v>44000</v>
      </c>
      <c r="N16" s="642"/>
      <c r="O16" s="652">
        <v>44000</v>
      </c>
      <c r="P16" s="642"/>
      <c r="Q16" s="642" t="s">
        <v>1639</v>
      </c>
      <c r="R16" s="642" t="s">
        <v>1638</v>
      </c>
      <c r="S16" s="1230"/>
      <c r="T16" s="1230"/>
      <c r="U16" s="1230"/>
      <c r="V16" s="1230"/>
      <c r="W16" s="1230"/>
      <c r="X16" s="1230"/>
      <c r="Y16" s="1230"/>
      <c r="Z16" s="1230"/>
      <c r="AA16" s="1230"/>
      <c r="AB16" s="1230"/>
      <c r="AC16" s="1230"/>
      <c r="AD16" s="1230"/>
      <c r="AE16" s="1230"/>
      <c r="AF16" s="1230"/>
    </row>
    <row r="17" spans="1:32" s="230" customFormat="1" ht="54" customHeight="1" x14ac:dyDescent="0.25">
      <c r="A17" s="816"/>
      <c r="B17" s="816"/>
      <c r="C17" s="816"/>
      <c r="D17" s="816"/>
      <c r="E17" s="816"/>
      <c r="F17" s="1006"/>
      <c r="G17" s="643"/>
      <c r="H17" s="180" t="s">
        <v>1633</v>
      </c>
      <c r="I17" s="178">
        <v>300</v>
      </c>
      <c r="J17" s="642"/>
      <c r="K17" s="642"/>
      <c r="L17" s="642"/>
      <c r="M17" s="983"/>
      <c r="N17" s="642"/>
      <c r="O17" s="652"/>
      <c r="P17" s="642"/>
      <c r="Q17" s="642"/>
      <c r="R17" s="642"/>
      <c r="S17" s="1230"/>
      <c r="T17" s="1230"/>
      <c r="U17" s="1230"/>
      <c r="V17" s="1230"/>
      <c r="W17" s="1230"/>
      <c r="X17" s="1230"/>
      <c r="Y17" s="1230"/>
      <c r="Z17" s="1230"/>
      <c r="AA17" s="1230"/>
      <c r="AB17" s="1230"/>
      <c r="AC17" s="1230"/>
      <c r="AD17" s="1230"/>
      <c r="AE17" s="1230"/>
      <c r="AF17" s="1230"/>
    </row>
    <row r="18" spans="1:32" s="38" customFormat="1" ht="186.75" customHeight="1" x14ac:dyDescent="0.25">
      <c r="A18" s="816"/>
      <c r="B18" s="816"/>
      <c r="C18" s="816"/>
      <c r="D18" s="816"/>
      <c r="E18" s="816"/>
      <c r="F18" s="1006"/>
      <c r="G18" s="178" t="s">
        <v>1676</v>
      </c>
      <c r="H18" s="180" t="s">
        <v>36</v>
      </c>
      <c r="I18" s="178">
        <v>1</v>
      </c>
      <c r="J18" s="643"/>
      <c r="K18" s="643"/>
      <c r="L18" s="643"/>
      <c r="M18" s="984"/>
      <c r="N18" s="643"/>
      <c r="O18" s="646"/>
      <c r="P18" s="643"/>
      <c r="Q18" s="643"/>
      <c r="R18" s="643"/>
      <c r="S18" s="1231"/>
      <c r="T18" s="23"/>
      <c r="U18" s="23"/>
      <c r="V18" s="23"/>
      <c r="W18" s="23"/>
      <c r="X18" s="23"/>
      <c r="Y18" s="23"/>
      <c r="Z18" s="23"/>
      <c r="AA18" s="23"/>
      <c r="AB18" s="23"/>
      <c r="AC18" s="23"/>
      <c r="AD18" s="23"/>
      <c r="AE18" s="23"/>
      <c r="AF18" s="23"/>
    </row>
    <row r="19" spans="1:32" s="38" customFormat="1" ht="73.5" customHeight="1" x14ac:dyDescent="0.25">
      <c r="A19" s="747">
        <v>5</v>
      </c>
      <c r="B19" s="747">
        <v>1</v>
      </c>
      <c r="C19" s="747">
        <v>4</v>
      </c>
      <c r="D19" s="816">
        <v>2</v>
      </c>
      <c r="E19" s="816" t="s">
        <v>1675</v>
      </c>
      <c r="F19" s="981" t="s">
        <v>1674</v>
      </c>
      <c r="G19" s="178" t="s">
        <v>1673</v>
      </c>
      <c r="H19" s="215" t="s">
        <v>1672</v>
      </c>
      <c r="I19" s="229" t="s">
        <v>1671</v>
      </c>
      <c r="J19" s="816" t="s">
        <v>1670</v>
      </c>
      <c r="K19" s="842" t="s">
        <v>38</v>
      </c>
      <c r="L19" s="842"/>
      <c r="M19" s="843">
        <v>11000</v>
      </c>
      <c r="N19" s="747"/>
      <c r="O19" s="843">
        <v>11000</v>
      </c>
      <c r="P19" s="843"/>
      <c r="Q19" s="816" t="s">
        <v>1639</v>
      </c>
      <c r="R19" s="816" t="s">
        <v>1638</v>
      </c>
      <c r="S19" s="23"/>
      <c r="T19" s="23"/>
      <c r="U19" s="23"/>
      <c r="V19" s="23"/>
      <c r="W19" s="23"/>
      <c r="X19" s="23"/>
      <c r="Y19" s="23"/>
      <c r="Z19" s="23"/>
      <c r="AA19" s="23"/>
      <c r="AB19" s="23"/>
      <c r="AC19" s="23"/>
      <c r="AD19" s="23"/>
      <c r="AE19" s="23"/>
      <c r="AF19" s="23"/>
    </row>
    <row r="20" spans="1:32" s="38" customFormat="1" ht="73.5" customHeight="1" x14ac:dyDescent="0.25">
      <c r="A20" s="747"/>
      <c r="B20" s="747"/>
      <c r="C20" s="747"/>
      <c r="D20" s="816"/>
      <c r="E20" s="816"/>
      <c r="F20" s="981"/>
      <c r="G20" s="178" t="s">
        <v>607</v>
      </c>
      <c r="H20" s="215" t="s">
        <v>1669</v>
      </c>
      <c r="I20" s="229" t="s">
        <v>1668</v>
      </c>
      <c r="J20" s="816"/>
      <c r="K20" s="842"/>
      <c r="L20" s="842"/>
      <c r="M20" s="843"/>
      <c r="N20" s="747"/>
      <c r="O20" s="843"/>
      <c r="P20" s="843"/>
      <c r="Q20" s="816"/>
      <c r="R20" s="816"/>
      <c r="S20" s="23"/>
      <c r="T20" s="23"/>
      <c r="U20" s="23"/>
      <c r="V20" s="23"/>
      <c r="W20" s="23"/>
      <c r="X20" s="23"/>
      <c r="Y20" s="23"/>
      <c r="Z20" s="23"/>
      <c r="AA20" s="23"/>
      <c r="AB20" s="23"/>
      <c r="AC20" s="23"/>
      <c r="AD20" s="23"/>
      <c r="AE20" s="23"/>
      <c r="AF20" s="23"/>
    </row>
    <row r="21" spans="1:32" s="38" customFormat="1" ht="92.25" customHeight="1" x14ac:dyDescent="0.25">
      <c r="A21" s="747"/>
      <c r="B21" s="747"/>
      <c r="C21" s="747"/>
      <c r="D21" s="816"/>
      <c r="E21" s="816"/>
      <c r="F21" s="981"/>
      <c r="G21" s="178" t="s">
        <v>196</v>
      </c>
      <c r="H21" s="180" t="s">
        <v>59</v>
      </c>
      <c r="I21" s="186" t="s">
        <v>41</v>
      </c>
      <c r="J21" s="816"/>
      <c r="K21" s="842"/>
      <c r="L21" s="842"/>
      <c r="M21" s="843"/>
      <c r="N21" s="747"/>
      <c r="O21" s="843"/>
      <c r="P21" s="843"/>
      <c r="Q21" s="816"/>
      <c r="R21" s="816"/>
      <c r="S21" s="23"/>
      <c r="T21" s="23"/>
      <c r="U21" s="23"/>
      <c r="V21" s="23"/>
      <c r="W21" s="23"/>
      <c r="X21" s="23"/>
      <c r="Y21" s="23"/>
      <c r="Z21" s="23"/>
      <c r="AA21" s="23"/>
      <c r="AB21" s="23"/>
      <c r="AC21" s="23"/>
      <c r="AD21" s="23"/>
      <c r="AE21" s="23"/>
      <c r="AF21" s="23"/>
    </row>
    <row r="22" spans="1:32" s="38" customFormat="1" ht="58.5" customHeight="1" x14ac:dyDescent="0.25">
      <c r="A22" s="816">
        <v>6</v>
      </c>
      <c r="B22" s="816">
        <v>1</v>
      </c>
      <c r="C22" s="816">
        <v>4</v>
      </c>
      <c r="D22" s="816">
        <v>2</v>
      </c>
      <c r="E22" s="816" t="s">
        <v>1667</v>
      </c>
      <c r="F22" s="1006" t="s">
        <v>1666</v>
      </c>
      <c r="G22" s="169" t="s">
        <v>196</v>
      </c>
      <c r="H22" s="181" t="s">
        <v>565</v>
      </c>
      <c r="I22" s="178">
        <v>1</v>
      </c>
      <c r="J22" s="641" t="s">
        <v>1665</v>
      </c>
      <c r="K22" s="641" t="s">
        <v>45</v>
      </c>
      <c r="L22" s="641"/>
      <c r="M22" s="982">
        <v>73531.27</v>
      </c>
      <c r="N22" s="641"/>
      <c r="O22" s="645">
        <v>73531.27</v>
      </c>
      <c r="P22" s="641"/>
      <c r="Q22" s="641" t="s">
        <v>1639</v>
      </c>
      <c r="R22" s="641" t="s">
        <v>1638</v>
      </c>
      <c r="S22" s="23"/>
      <c r="T22" s="23"/>
      <c r="U22" s="23"/>
      <c r="V22" s="23"/>
      <c r="W22" s="23"/>
      <c r="X22" s="23"/>
      <c r="Y22" s="23"/>
      <c r="Z22" s="23"/>
      <c r="AA22" s="23"/>
      <c r="AB22" s="23"/>
      <c r="AC22" s="23"/>
      <c r="AD22" s="23"/>
      <c r="AE22" s="23"/>
      <c r="AF22" s="23"/>
    </row>
    <row r="23" spans="1:32" s="38" customFormat="1" ht="58.5" customHeight="1" x14ac:dyDescent="0.25">
      <c r="A23" s="816"/>
      <c r="B23" s="816"/>
      <c r="C23" s="816"/>
      <c r="D23" s="816"/>
      <c r="E23" s="816"/>
      <c r="F23" s="1006"/>
      <c r="G23" s="816" t="s">
        <v>1664</v>
      </c>
      <c r="H23" s="180" t="s">
        <v>1663</v>
      </c>
      <c r="I23" s="178">
        <v>1</v>
      </c>
      <c r="J23" s="642"/>
      <c r="K23" s="642"/>
      <c r="L23" s="642"/>
      <c r="M23" s="652"/>
      <c r="N23" s="642"/>
      <c r="O23" s="652"/>
      <c r="P23" s="642"/>
      <c r="Q23" s="642"/>
      <c r="R23" s="642"/>
      <c r="S23" s="23"/>
      <c r="T23" s="23"/>
      <c r="U23" s="23"/>
      <c r="V23" s="23"/>
      <c r="W23" s="23"/>
      <c r="X23" s="23"/>
      <c r="Y23" s="23"/>
      <c r="Z23" s="23"/>
      <c r="AA23" s="23"/>
      <c r="AB23" s="23"/>
      <c r="AC23" s="23"/>
      <c r="AD23" s="23"/>
      <c r="AE23" s="23"/>
      <c r="AF23" s="23"/>
    </row>
    <row r="24" spans="1:32" s="38" customFormat="1" ht="58.5" customHeight="1" x14ac:dyDescent="0.25">
      <c r="A24" s="816"/>
      <c r="B24" s="816"/>
      <c r="C24" s="816"/>
      <c r="D24" s="816"/>
      <c r="E24" s="816"/>
      <c r="F24" s="1006"/>
      <c r="G24" s="816"/>
      <c r="H24" s="981" t="s">
        <v>1662</v>
      </c>
      <c r="I24" s="641">
        <v>500</v>
      </c>
      <c r="J24" s="642"/>
      <c r="K24" s="642"/>
      <c r="L24" s="642"/>
      <c r="M24" s="652"/>
      <c r="N24" s="642"/>
      <c r="O24" s="652"/>
      <c r="P24" s="642"/>
      <c r="Q24" s="642"/>
      <c r="R24" s="642"/>
      <c r="S24" s="23"/>
      <c r="T24" s="23"/>
      <c r="U24" s="23"/>
      <c r="V24" s="23"/>
      <c r="W24" s="23"/>
      <c r="X24" s="23"/>
      <c r="Y24" s="23"/>
      <c r="Z24" s="23"/>
      <c r="AA24" s="23"/>
      <c r="AB24" s="23"/>
      <c r="AC24" s="23"/>
      <c r="AD24" s="23"/>
      <c r="AE24" s="23"/>
      <c r="AF24" s="23"/>
    </row>
    <row r="25" spans="1:32" s="38" customFormat="1" ht="58.5" customHeight="1" x14ac:dyDescent="0.25">
      <c r="A25" s="816"/>
      <c r="B25" s="816"/>
      <c r="C25" s="816"/>
      <c r="D25" s="816"/>
      <c r="E25" s="816"/>
      <c r="F25" s="1006"/>
      <c r="G25" s="816"/>
      <c r="H25" s="981"/>
      <c r="I25" s="643"/>
      <c r="J25" s="642"/>
      <c r="K25" s="642"/>
      <c r="L25" s="642"/>
      <c r="M25" s="652"/>
      <c r="N25" s="642"/>
      <c r="O25" s="652"/>
      <c r="P25" s="642"/>
      <c r="Q25" s="642"/>
      <c r="R25" s="642"/>
      <c r="S25" s="23"/>
      <c r="T25" s="23"/>
      <c r="U25" s="23"/>
      <c r="V25" s="23"/>
      <c r="W25" s="23"/>
      <c r="X25" s="23"/>
      <c r="Y25" s="23"/>
      <c r="Z25" s="23"/>
      <c r="AA25" s="23"/>
      <c r="AB25" s="23"/>
      <c r="AC25" s="23"/>
      <c r="AD25" s="23"/>
      <c r="AE25" s="23"/>
      <c r="AF25" s="23"/>
    </row>
    <row r="26" spans="1:32" s="38" customFormat="1" ht="54" customHeight="1" x14ac:dyDescent="0.25">
      <c r="A26" s="816"/>
      <c r="B26" s="816"/>
      <c r="C26" s="816"/>
      <c r="D26" s="816"/>
      <c r="E26" s="816"/>
      <c r="F26" s="1006"/>
      <c r="G26" s="169" t="s">
        <v>1005</v>
      </c>
      <c r="H26" s="180" t="s">
        <v>1633</v>
      </c>
      <c r="I26" s="178">
        <v>25</v>
      </c>
      <c r="J26" s="643"/>
      <c r="K26" s="643"/>
      <c r="L26" s="643"/>
      <c r="M26" s="646"/>
      <c r="N26" s="643"/>
      <c r="O26" s="646"/>
      <c r="P26" s="643"/>
      <c r="Q26" s="643"/>
      <c r="R26" s="643"/>
      <c r="S26" s="23"/>
      <c r="T26" s="23"/>
      <c r="U26" s="23"/>
      <c r="V26" s="23"/>
      <c r="W26" s="23"/>
      <c r="X26" s="23"/>
      <c r="Y26" s="23"/>
      <c r="Z26" s="23"/>
      <c r="AA26" s="23"/>
      <c r="AB26" s="23"/>
      <c r="AC26" s="23"/>
      <c r="AD26" s="23"/>
      <c r="AE26" s="23"/>
      <c r="AF26" s="23"/>
    </row>
    <row r="27" spans="1:32" ht="36" customHeight="1" x14ac:dyDescent="0.25">
      <c r="A27" s="680">
        <v>7</v>
      </c>
      <c r="B27" s="680">
        <v>1</v>
      </c>
      <c r="C27" s="680">
        <v>4</v>
      </c>
      <c r="D27" s="680">
        <v>2</v>
      </c>
      <c r="E27" s="680" t="s">
        <v>1661</v>
      </c>
      <c r="F27" s="972" t="s">
        <v>1660</v>
      </c>
      <c r="G27" s="680" t="s">
        <v>607</v>
      </c>
      <c r="H27" s="493" t="s">
        <v>1042</v>
      </c>
      <c r="I27" s="422">
        <v>2</v>
      </c>
      <c r="J27" s="680" t="s">
        <v>1659</v>
      </c>
      <c r="K27" s="680"/>
      <c r="L27" s="680" t="s">
        <v>1658</v>
      </c>
      <c r="M27" s="976"/>
      <c r="N27" s="974">
        <v>397000</v>
      </c>
      <c r="O27" s="974"/>
      <c r="P27" s="974">
        <v>397000</v>
      </c>
      <c r="Q27" s="680" t="s">
        <v>1639</v>
      </c>
      <c r="R27" s="680" t="s">
        <v>1638</v>
      </c>
    </row>
    <row r="28" spans="1:32" ht="44.25" customHeight="1" x14ac:dyDescent="0.25">
      <c r="A28" s="971"/>
      <c r="B28" s="971"/>
      <c r="C28" s="971"/>
      <c r="D28" s="971"/>
      <c r="E28" s="970"/>
      <c r="F28" s="973"/>
      <c r="G28" s="970"/>
      <c r="H28" s="493" t="s">
        <v>1633</v>
      </c>
      <c r="I28" s="422">
        <v>500</v>
      </c>
      <c r="J28" s="970"/>
      <c r="K28" s="970"/>
      <c r="L28" s="970"/>
      <c r="M28" s="970"/>
      <c r="N28" s="975"/>
      <c r="O28" s="975"/>
      <c r="P28" s="975"/>
      <c r="Q28" s="970"/>
      <c r="R28" s="970"/>
    </row>
    <row r="29" spans="1:32" ht="42.75" customHeight="1" x14ac:dyDescent="0.25">
      <c r="A29" s="971"/>
      <c r="B29" s="971"/>
      <c r="C29" s="971"/>
      <c r="D29" s="971"/>
      <c r="E29" s="970"/>
      <c r="F29" s="973"/>
      <c r="G29" s="680" t="s">
        <v>1657</v>
      </c>
      <c r="H29" s="493" t="s">
        <v>1656</v>
      </c>
      <c r="I29" s="422">
        <v>2</v>
      </c>
      <c r="J29" s="970"/>
      <c r="K29" s="970"/>
      <c r="L29" s="970"/>
      <c r="M29" s="970"/>
      <c r="N29" s="975"/>
      <c r="O29" s="975"/>
      <c r="P29" s="975"/>
      <c r="Q29" s="970"/>
      <c r="R29" s="970"/>
    </row>
    <row r="30" spans="1:32" ht="57" customHeight="1" x14ac:dyDescent="0.25">
      <c r="A30" s="971"/>
      <c r="B30" s="971"/>
      <c r="C30" s="971"/>
      <c r="D30" s="971"/>
      <c r="E30" s="970"/>
      <c r="F30" s="973"/>
      <c r="G30" s="970"/>
      <c r="H30" s="493" t="s">
        <v>1655</v>
      </c>
      <c r="I30" s="422">
        <v>25000</v>
      </c>
      <c r="J30" s="970"/>
      <c r="K30" s="970"/>
      <c r="L30" s="970"/>
      <c r="M30" s="970"/>
      <c r="N30" s="975"/>
      <c r="O30" s="975"/>
      <c r="P30" s="975"/>
      <c r="Q30" s="970"/>
      <c r="R30" s="970"/>
    </row>
    <row r="31" spans="1:32" ht="57.75" customHeight="1" x14ac:dyDescent="0.25">
      <c r="A31" s="971"/>
      <c r="B31" s="971"/>
      <c r="C31" s="971"/>
      <c r="D31" s="971"/>
      <c r="E31" s="970"/>
      <c r="F31" s="973"/>
      <c r="G31" s="680" t="s">
        <v>1654</v>
      </c>
      <c r="H31" s="977" t="s">
        <v>1653</v>
      </c>
      <c r="I31" s="673">
        <v>3</v>
      </c>
      <c r="J31" s="970"/>
      <c r="K31" s="970"/>
      <c r="L31" s="970"/>
      <c r="M31" s="970"/>
      <c r="N31" s="975"/>
      <c r="O31" s="975"/>
      <c r="P31" s="975"/>
      <c r="Q31" s="970"/>
      <c r="R31" s="970"/>
    </row>
    <row r="32" spans="1:32" ht="83.25" customHeight="1" x14ac:dyDescent="0.25">
      <c r="A32" s="971"/>
      <c r="B32" s="971"/>
      <c r="C32" s="971"/>
      <c r="D32" s="971"/>
      <c r="E32" s="970"/>
      <c r="F32" s="973"/>
      <c r="G32" s="680"/>
      <c r="H32" s="978"/>
      <c r="I32" s="675"/>
      <c r="J32" s="970"/>
      <c r="K32" s="970"/>
      <c r="L32" s="970"/>
      <c r="M32" s="970"/>
      <c r="N32" s="975"/>
      <c r="O32" s="975"/>
      <c r="P32" s="975"/>
      <c r="Q32" s="970"/>
      <c r="R32" s="970"/>
    </row>
    <row r="33" spans="1:18" ht="67.5" customHeight="1" x14ac:dyDescent="0.25">
      <c r="A33" s="719">
        <v>8</v>
      </c>
      <c r="B33" s="719">
        <v>1</v>
      </c>
      <c r="C33" s="719">
        <v>4</v>
      </c>
      <c r="D33" s="719">
        <v>2</v>
      </c>
      <c r="E33" s="719" t="s">
        <v>1652</v>
      </c>
      <c r="F33" s="830" t="s">
        <v>1651</v>
      </c>
      <c r="G33" s="630" t="s">
        <v>1005</v>
      </c>
      <c r="H33" s="437" t="s">
        <v>1311</v>
      </c>
      <c r="I33" s="425">
        <v>1</v>
      </c>
      <c r="J33" s="719" t="s">
        <v>1650</v>
      </c>
      <c r="K33" s="719"/>
      <c r="L33" s="720" t="s">
        <v>43</v>
      </c>
      <c r="M33" s="738"/>
      <c r="N33" s="979">
        <v>60000</v>
      </c>
      <c r="O33" s="979"/>
      <c r="P33" s="979">
        <v>60000</v>
      </c>
      <c r="Q33" s="719" t="s">
        <v>1639</v>
      </c>
      <c r="R33" s="719" t="s">
        <v>1638</v>
      </c>
    </row>
    <row r="34" spans="1:18" ht="64.5" customHeight="1" x14ac:dyDescent="0.25">
      <c r="A34" s="966"/>
      <c r="B34" s="966"/>
      <c r="C34" s="966"/>
      <c r="D34" s="966"/>
      <c r="E34" s="752"/>
      <c r="F34" s="967"/>
      <c r="G34" s="631"/>
      <c r="H34" s="437" t="s">
        <v>693</v>
      </c>
      <c r="I34" s="425">
        <v>25</v>
      </c>
      <c r="J34" s="752"/>
      <c r="K34" s="752"/>
      <c r="L34" s="752"/>
      <c r="M34" s="752"/>
      <c r="N34" s="980"/>
      <c r="O34" s="980"/>
      <c r="P34" s="980"/>
      <c r="Q34" s="752"/>
      <c r="R34" s="752"/>
    </row>
    <row r="35" spans="1:18" ht="108.75" customHeight="1" x14ac:dyDescent="0.25">
      <c r="A35" s="966"/>
      <c r="B35" s="966"/>
      <c r="C35" s="966"/>
      <c r="D35" s="966"/>
      <c r="E35" s="752"/>
      <c r="F35" s="967"/>
      <c r="G35" s="719" t="s">
        <v>607</v>
      </c>
      <c r="H35" s="437" t="s">
        <v>51</v>
      </c>
      <c r="I35" s="425">
        <v>1</v>
      </c>
      <c r="J35" s="752"/>
      <c r="K35" s="752"/>
      <c r="L35" s="752"/>
      <c r="M35" s="752"/>
      <c r="N35" s="980"/>
      <c r="O35" s="980"/>
      <c r="P35" s="980"/>
      <c r="Q35" s="752"/>
      <c r="R35" s="752"/>
    </row>
    <row r="36" spans="1:18" ht="105.75" customHeight="1" x14ac:dyDescent="0.25">
      <c r="A36" s="966"/>
      <c r="B36" s="966"/>
      <c r="C36" s="966"/>
      <c r="D36" s="966"/>
      <c r="E36" s="752"/>
      <c r="F36" s="967"/>
      <c r="G36" s="752"/>
      <c r="H36" s="437" t="s">
        <v>693</v>
      </c>
      <c r="I36" s="425">
        <v>100</v>
      </c>
      <c r="J36" s="752"/>
      <c r="K36" s="752"/>
      <c r="L36" s="752"/>
      <c r="M36" s="752"/>
      <c r="N36" s="980"/>
      <c r="O36" s="980"/>
      <c r="P36" s="980"/>
      <c r="Q36" s="752"/>
      <c r="R36" s="752"/>
    </row>
    <row r="37" spans="1:18" ht="35.25" customHeight="1" x14ac:dyDescent="0.25">
      <c r="A37" s="680">
        <v>9</v>
      </c>
      <c r="B37" s="680">
        <v>1</v>
      </c>
      <c r="C37" s="680">
        <v>4</v>
      </c>
      <c r="D37" s="680">
        <v>5</v>
      </c>
      <c r="E37" s="680" t="s">
        <v>1649</v>
      </c>
      <c r="F37" s="972" t="s">
        <v>1648</v>
      </c>
      <c r="G37" s="673" t="s">
        <v>607</v>
      </c>
      <c r="H37" s="673" t="s">
        <v>51</v>
      </c>
      <c r="I37" s="673">
        <v>1</v>
      </c>
      <c r="J37" s="680" t="s">
        <v>1647</v>
      </c>
      <c r="K37" s="680"/>
      <c r="L37" s="689" t="s">
        <v>1646</v>
      </c>
      <c r="M37" s="976"/>
      <c r="N37" s="968">
        <v>20000</v>
      </c>
      <c r="O37" s="974"/>
      <c r="P37" s="974">
        <f>N37</f>
        <v>20000</v>
      </c>
      <c r="Q37" s="680" t="s">
        <v>1639</v>
      </c>
      <c r="R37" s="680" t="s">
        <v>1638</v>
      </c>
    </row>
    <row r="38" spans="1:18" ht="15.75" customHeight="1" x14ac:dyDescent="0.25">
      <c r="A38" s="680"/>
      <c r="B38" s="680"/>
      <c r="C38" s="680"/>
      <c r="D38" s="680"/>
      <c r="E38" s="971"/>
      <c r="F38" s="973"/>
      <c r="G38" s="674"/>
      <c r="H38" s="674"/>
      <c r="I38" s="674"/>
      <c r="J38" s="970"/>
      <c r="K38" s="970"/>
      <c r="L38" s="970"/>
      <c r="M38" s="970"/>
      <c r="N38" s="969"/>
      <c r="O38" s="975"/>
      <c r="P38" s="975"/>
      <c r="Q38" s="970"/>
      <c r="R38" s="970"/>
    </row>
    <row r="39" spans="1:18" ht="15.75" customHeight="1" x14ac:dyDescent="0.25">
      <c r="A39" s="680"/>
      <c r="B39" s="680"/>
      <c r="C39" s="680"/>
      <c r="D39" s="680"/>
      <c r="E39" s="971"/>
      <c r="F39" s="973"/>
      <c r="G39" s="674"/>
      <c r="H39" s="674"/>
      <c r="I39" s="674"/>
      <c r="J39" s="970"/>
      <c r="K39" s="970"/>
      <c r="L39" s="970"/>
      <c r="M39" s="970"/>
      <c r="N39" s="969"/>
      <c r="O39" s="975"/>
      <c r="P39" s="975"/>
      <c r="Q39" s="970"/>
      <c r="R39" s="970"/>
    </row>
    <row r="40" spans="1:18" ht="15.75" customHeight="1" x14ac:dyDescent="0.25">
      <c r="A40" s="680"/>
      <c r="B40" s="680"/>
      <c r="C40" s="680"/>
      <c r="D40" s="680"/>
      <c r="E40" s="971"/>
      <c r="F40" s="973"/>
      <c r="G40" s="674"/>
      <c r="H40" s="674"/>
      <c r="I40" s="674"/>
      <c r="J40" s="970"/>
      <c r="K40" s="970"/>
      <c r="L40" s="970"/>
      <c r="M40" s="970"/>
      <c r="N40" s="969"/>
      <c r="O40" s="975"/>
      <c r="P40" s="975"/>
      <c r="Q40" s="970"/>
      <c r="R40" s="970"/>
    </row>
    <row r="41" spans="1:18" ht="15.75" customHeight="1" x14ac:dyDescent="0.25">
      <c r="A41" s="680"/>
      <c r="B41" s="680"/>
      <c r="C41" s="680"/>
      <c r="D41" s="680"/>
      <c r="E41" s="971"/>
      <c r="F41" s="973"/>
      <c r="G41" s="674"/>
      <c r="H41" s="675"/>
      <c r="I41" s="675"/>
      <c r="J41" s="970"/>
      <c r="K41" s="970"/>
      <c r="L41" s="970"/>
      <c r="M41" s="970"/>
      <c r="N41" s="969"/>
      <c r="O41" s="975"/>
      <c r="P41" s="975"/>
      <c r="Q41" s="970"/>
      <c r="R41" s="970"/>
    </row>
    <row r="42" spans="1:18" ht="69" customHeight="1" x14ac:dyDescent="0.25">
      <c r="A42" s="680"/>
      <c r="B42" s="680"/>
      <c r="C42" s="680"/>
      <c r="D42" s="680"/>
      <c r="E42" s="971"/>
      <c r="F42" s="973"/>
      <c r="G42" s="675"/>
      <c r="H42" s="494" t="s">
        <v>693</v>
      </c>
      <c r="I42" s="494">
        <v>150</v>
      </c>
      <c r="J42" s="970"/>
      <c r="K42" s="970"/>
      <c r="L42" s="970"/>
      <c r="M42" s="970"/>
      <c r="N42" s="969"/>
      <c r="O42" s="975"/>
      <c r="P42" s="975"/>
      <c r="Q42" s="970"/>
      <c r="R42" s="970"/>
    </row>
    <row r="43" spans="1:18" ht="50.25" customHeight="1" x14ac:dyDescent="0.25">
      <c r="A43" s="719">
        <v>10</v>
      </c>
      <c r="B43" s="719">
        <v>1</v>
      </c>
      <c r="C43" s="719">
        <v>4</v>
      </c>
      <c r="D43" s="719">
        <v>2</v>
      </c>
      <c r="E43" s="719" t="s">
        <v>1645</v>
      </c>
      <c r="F43" s="830" t="s">
        <v>1644</v>
      </c>
      <c r="G43" s="719" t="s">
        <v>1005</v>
      </c>
      <c r="H43" s="436" t="s">
        <v>1311</v>
      </c>
      <c r="I43" s="425">
        <v>1</v>
      </c>
      <c r="J43" s="630" t="s">
        <v>1643</v>
      </c>
      <c r="K43" s="719"/>
      <c r="L43" s="720" t="s">
        <v>38</v>
      </c>
      <c r="M43" s="738"/>
      <c r="N43" s="968">
        <v>82000</v>
      </c>
      <c r="O43" s="738"/>
      <c r="P43" s="968">
        <v>82000</v>
      </c>
      <c r="Q43" s="719" t="s">
        <v>1639</v>
      </c>
      <c r="R43" s="719" t="s">
        <v>1638</v>
      </c>
    </row>
    <row r="44" spans="1:18" ht="69" customHeight="1" x14ac:dyDescent="0.25">
      <c r="A44" s="966"/>
      <c r="B44" s="966"/>
      <c r="C44" s="966"/>
      <c r="D44" s="966"/>
      <c r="E44" s="752"/>
      <c r="F44" s="967"/>
      <c r="G44" s="752"/>
      <c r="H44" s="436" t="s">
        <v>693</v>
      </c>
      <c r="I44" s="425">
        <v>25</v>
      </c>
      <c r="J44" s="656"/>
      <c r="K44" s="752"/>
      <c r="L44" s="752"/>
      <c r="M44" s="752"/>
      <c r="N44" s="969"/>
      <c r="O44" s="752"/>
      <c r="P44" s="969"/>
      <c r="Q44" s="752"/>
      <c r="R44" s="752"/>
    </row>
    <row r="45" spans="1:18" ht="150.75" customHeight="1" x14ac:dyDescent="0.25">
      <c r="A45" s="966"/>
      <c r="B45" s="966"/>
      <c r="C45" s="966"/>
      <c r="D45" s="966"/>
      <c r="E45" s="752"/>
      <c r="F45" s="967"/>
      <c r="G45" s="425" t="s">
        <v>1404</v>
      </c>
      <c r="H45" s="436" t="s">
        <v>58</v>
      </c>
      <c r="I45" s="425">
        <v>1</v>
      </c>
      <c r="J45" s="656"/>
      <c r="K45" s="752"/>
      <c r="L45" s="752"/>
      <c r="M45" s="752"/>
      <c r="N45" s="969"/>
      <c r="O45" s="752"/>
      <c r="P45" s="969"/>
      <c r="Q45" s="752"/>
      <c r="R45" s="752"/>
    </row>
    <row r="46" spans="1:18" ht="38.25" customHeight="1" x14ac:dyDescent="0.25">
      <c r="A46" s="719">
        <v>11</v>
      </c>
      <c r="B46" s="719">
        <v>1</v>
      </c>
      <c r="C46" s="719">
        <v>4</v>
      </c>
      <c r="D46" s="719">
        <v>2</v>
      </c>
      <c r="E46" s="719" t="s">
        <v>1642</v>
      </c>
      <c r="F46" s="830" t="s">
        <v>1641</v>
      </c>
      <c r="G46" s="630" t="s">
        <v>607</v>
      </c>
      <c r="H46" s="436" t="s">
        <v>1042</v>
      </c>
      <c r="I46" s="425">
        <v>1</v>
      </c>
      <c r="J46" s="630" t="s">
        <v>1640</v>
      </c>
      <c r="K46" s="630"/>
      <c r="L46" s="636" t="s">
        <v>34</v>
      </c>
      <c r="M46" s="693"/>
      <c r="N46" s="963">
        <v>127000</v>
      </c>
      <c r="O46" s="693"/>
      <c r="P46" s="963">
        <v>127000</v>
      </c>
      <c r="Q46" s="630" t="s">
        <v>1639</v>
      </c>
      <c r="R46" s="630" t="s">
        <v>1638</v>
      </c>
    </row>
    <row r="47" spans="1:18" ht="27" customHeight="1" x14ac:dyDescent="0.25">
      <c r="A47" s="719"/>
      <c r="B47" s="719"/>
      <c r="C47" s="719"/>
      <c r="D47" s="719"/>
      <c r="E47" s="719"/>
      <c r="F47" s="830"/>
      <c r="G47" s="631"/>
      <c r="H47" s="436" t="s">
        <v>1633</v>
      </c>
      <c r="I47" s="425">
        <v>100</v>
      </c>
      <c r="J47" s="656"/>
      <c r="K47" s="656"/>
      <c r="L47" s="670"/>
      <c r="M47" s="694"/>
      <c r="N47" s="964"/>
      <c r="O47" s="694"/>
      <c r="P47" s="964"/>
      <c r="Q47" s="656"/>
      <c r="R47" s="656"/>
    </row>
    <row r="48" spans="1:18" ht="28.5" customHeight="1" x14ac:dyDescent="0.25">
      <c r="A48" s="719"/>
      <c r="B48" s="719"/>
      <c r="C48" s="719"/>
      <c r="D48" s="719"/>
      <c r="E48" s="719"/>
      <c r="F48" s="830"/>
      <c r="G48" s="630" t="s">
        <v>1637</v>
      </c>
      <c r="H48" s="436" t="s">
        <v>1636</v>
      </c>
      <c r="I48" s="425">
        <v>1</v>
      </c>
      <c r="J48" s="656"/>
      <c r="K48" s="656"/>
      <c r="L48" s="670"/>
      <c r="M48" s="694"/>
      <c r="N48" s="964"/>
      <c r="O48" s="694"/>
      <c r="P48" s="964"/>
      <c r="Q48" s="656"/>
      <c r="R48" s="656"/>
    </row>
    <row r="49" spans="1:18" ht="28.5" customHeight="1" x14ac:dyDescent="0.25">
      <c r="A49" s="966"/>
      <c r="B49" s="966"/>
      <c r="C49" s="966"/>
      <c r="D49" s="966"/>
      <c r="E49" s="752"/>
      <c r="F49" s="967"/>
      <c r="G49" s="631"/>
      <c r="H49" s="436" t="s">
        <v>1633</v>
      </c>
      <c r="I49" s="425">
        <v>200</v>
      </c>
      <c r="J49" s="656"/>
      <c r="K49" s="656"/>
      <c r="L49" s="670"/>
      <c r="M49" s="694"/>
      <c r="N49" s="964"/>
      <c r="O49" s="694"/>
      <c r="P49" s="964"/>
      <c r="Q49" s="656"/>
      <c r="R49" s="656"/>
    </row>
    <row r="50" spans="1:18" ht="27.75" customHeight="1" x14ac:dyDescent="0.25">
      <c r="A50" s="966"/>
      <c r="B50" s="966"/>
      <c r="C50" s="966"/>
      <c r="D50" s="966"/>
      <c r="E50" s="752"/>
      <c r="F50" s="967"/>
      <c r="G50" s="630" t="s">
        <v>1635</v>
      </c>
      <c r="H50" s="436" t="s">
        <v>1634</v>
      </c>
      <c r="I50" s="425">
        <v>20</v>
      </c>
      <c r="J50" s="656"/>
      <c r="K50" s="656"/>
      <c r="L50" s="670"/>
      <c r="M50" s="694"/>
      <c r="N50" s="964"/>
      <c r="O50" s="694"/>
      <c r="P50" s="964"/>
      <c r="Q50" s="656"/>
      <c r="R50" s="656"/>
    </row>
    <row r="51" spans="1:18" ht="27.75" customHeight="1" x14ac:dyDescent="0.25">
      <c r="A51" s="966"/>
      <c r="B51" s="966"/>
      <c r="C51" s="966"/>
      <c r="D51" s="966"/>
      <c r="E51" s="752"/>
      <c r="F51" s="967"/>
      <c r="G51" s="631"/>
      <c r="H51" s="436" t="s">
        <v>1633</v>
      </c>
      <c r="I51" s="425">
        <v>300</v>
      </c>
      <c r="J51" s="656"/>
      <c r="K51" s="656"/>
      <c r="L51" s="670"/>
      <c r="M51" s="694"/>
      <c r="N51" s="964"/>
      <c r="O51" s="694"/>
      <c r="P51" s="964"/>
      <c r="Q51" s="656"/>
      <c r="R51" s="656"/>
    </row>
    <row r="52" spans="1:18" ht="21.75" customHeight="1" x14ac:dyDescent="0.25">
      <c r="A52" s="966"/>
      <c r="B52" s="966"/>
      <c r="C52" s="966"/>
      <c r="D52" s="966"/>
      <c r="E52" s="752"/>
      <c r="F52" s="967"/>
      <c r="G52" s="630" t="s">
        <v>647</v>
      </c>
      <c r="H52" s="436" t="s">
        <v>1459</v>
      </c>
      <c r="I52" s="425">
        <v>46</v>
      </c>
      <c r="J52" s="656"/>
      <c r="K52" s="656"/>
      <c r="L52" s="670"/>
      <c r="M52" s="694"/>
      <c r="N52" s="964"/>
      <c r="O52" s="694"/>
      <c r="P52" s="964"/>
      <c r="Q52" s="656"/>
      <c r="R52" s="656"/>
    </row>
    <row r="53" spans="1:18" ht="29.25" customHeight="1" x14ac:dyDescent="0.25">
      <c r="A53" s="966"/>
      <c r="B53" s="966"/>
      <c r="C53" s="966"/>
      <c r="D53" s="966"/>
      <c r="E53" s="752"/>
      <c r="F53" s="967"/>
      <c r="G53" s="631"/>
      <c r="H53" s="436" t="s">
        <v>1633</v>
      </c>
      <c r="I53" s="425">
        <v>690</v>
      </c>
      <c r="J53" s="656"/>
      <c r="K53" s="656"/>
      <c r="L53" s="670"/>
      <c r="M53" s="694"/>
      <c r="N53" s="964"/>
      <c r="O53" s="694"/>
      <c r="P53" s="964"/>
      <c r="Q53" s="656"/>
      <c r="R53" s="656"/>
    </row>
    <row r="54" spans="1:18" ht="21.75" customHeight="1" x14ac:dyDescent="0.25">
      <c r="A54" s="966"/>
      <c r="B54" s="966"/>
      <c r="C54" s="966"/>
      <c r="D54" s="966"/>
      <c r="E54" s="752"/>
      <c r="F54" s="967"/>
      <c r="G54" s="630" t="s">
        <v>1632</v>
      </c>
      <c r="H54" s="436" t="s">
        <v>1632</v>
      </c>
      <c r="I54" s="425">
        <v>1</v>
      </c>
      <c r="J54" s="656"/>
      <c r="K54" s="656"/>
      <c r="L54" s="670"/>
      <c r="M54" s="694"/>
      <c r="N54" s="964"/>
      <c r="O54" s="694"/>
      <c r="P54" s="964"/>
      <c r="Q54" s="656"/>
      <c r="R54" s="656"/>
    </row>
    <row r="55" spans="1:18" ht="22.5" customHeight="1" x14ac:dyDescent="0.25">
      <c r="A55" s="966"/>
      <c r="B55" s="966"/>
      <c r="C55" s="966"/>
      <c r="D55" s="966"/>
      <c r="E55" s="752"/>
      <c r="F55" s="967"/>
      <c r="G55" s="631"/>
      <c r="H55" s="436" t="s">
        <v>1631</v>
      </c>
      <c r="I55" s="425">
        <v>2000</v>
      </c>
      <c r="J55" s="656"/>
      <c r="K55" s="656"/>
      <c r="L55" s="670"/>
      <c r="M55" s="694"/>
      <c r="N55" s="964"/>
      <c r="O55" s="694"/>
      <c r="P55" s="964"/>
      <c r="Q55" s="656"/>
      <c r="R55" s="656"/>
    </row>
    <row r="56" spans="1:18" ht="21" customHeight="1" x14ac:dyDescent="0.25">
      <c r="A56" s="966"/>
      <c r="B56" s="966"/>
      <c r="C56" s="966"/>
      <c r="D56" s="966"/>
      <c r="E56" s="752"/>
      <c r="F56" s="967"/>
      <c r="G56" s="630" t="s">
        <v>1630</v>
      </c>
      <c r="H56" s="805" t="s">
        <v>1629</v>
      </c>
      <c r="I56" s="630">
        <v>10</v>
      </c>
      <c r="J56" s="656"/>
      <c r="K56" s="656"/>
      <c r="L56" s="670"/>
      <c r="M56" s="694"/>
      <c r="N56" s="964"/>
      <c r="O56" s="694"/>
      <c r="P56" s="964"/>
      <c r="Q56" s="656"/>
      <c r="R56" s="656"/>
    </row>
    <row r="57" spans="1:18" ht="5.25" customHeight="1" x14ac:dyDescent="0.25">
      <c r="A57" s="966"/>
      <c r="B57" s="966"/>
      <c r="C57" s="966"/>
      <c r="D57" s="966"/>
      <c r="E57" s="752"/>
      <c r="F57" s="967"/>
      <c r="G57" s="631"/>
      <c r="H57" s="806"/>
      <c r="I57" s="631"/>
      <c r="J57" s="631"/>
      <c r="K57" s="631"/>
      <c r="L57" s="637"/>
      <c r="M57" s="695"/>
      <c r="N57" s="965"/>
      <c r="O57" s="695"/>
      <c r="P57" s="965"/>
      <c r="Q57" s="631"/>
      <c r="R57" s="631"/>
    </row>
    <row r="58" spans="1:18" ht="15.75" customHeight="1" x14ac:dyDescent="0.25">
      <c r="A58" s="218"/>
      <c r="B58" s="221"/>
      <c r="C58" s="221"/>
      <c r="D58" s="221"/>
      <c r="E58" s="218"/>
      <c r="F58" s="220"/>
      <c r="G58" s="222"/>
      <c r="H58" s="219"/>
      <c r="I58" s="222"/>
      <c r="J58" s="218"/>
      <c r="K58" s="218"/>
      <c r="L58" s="218"/>
      <c r="M58" s="218"/>
      <c r="N58" s="218"/>
      <c r="O58" s="218"/>
      <c r="P58" s="218"/>
      <c r="Q58" s="218"/>
      <c r="R58" s="218"/>
    </row>
    <row r="59" spans="1:18" ht="15.75" customHeight="1" x14ac:dyDescent="0.25">
      <c r="A59" s="218"/>
      <c r="B59" s="221"/>
      <c r="C59" s="221"/>
      <c r="D59" s="221"/>
      <c r="E59" s="218"/>
      <c r="F59" s="220"/>
      <c r="G59" s="222"/>
      <c r="H59" s="219"/>
      <c r="I59" s="222"/>
      <c r="J59" s="218"/>
      <c r="K59" s="218"/>
      <c r="L59" s="218"/>
      <c r="M59" s="956"/>
      <c r="N59" s="957"/>
      <c r="O59" s="953" t="s">
        <v>35</v>
      </c>
      <c r="P59" s="955"/>
      <c r="Q59" s="955"/>
      <c r="R59" s="218"/>
    </row>
    <row r="60" spans="1:18" ht="15.75" customHeight="1" x14ac:dyDescent="0.25">
      <c r="A60" s="218"/>
      <c r="B60" s="221"/>
      <c r="C60" s="221"/>
      <c r="D60" s="221"/>
      <c r="E60" s="218"/>
      <c r="F60" s="220"/>
      <c r="G60" s="222"/>
      <c r="H60" s="219"/>
      <c r="I60" s="222"/>
      <c r="J60" s="218"/>
      <c r="K60" s="218"/>
      <c r="L60" s="218"/>
      <c r="M60" s="958"/>
      <c r="N60" s="959"/>
      <c r="O60" s="962" t="s">
        <v>36</v>
      </c>
      <c r="P60" s="962" t="s">
        <v>37</v>
      </c>
      <c r="Q60" s="962"/>
      <c r="R60" s="218"/>
    </row>
    <row r="61" spans="1:18" ht="15.75" customHeight="1" x14ac:dyDescent="0.25">
      <c r="A61" s="218"/>
      <c r="B61" s="221"/>
      <c r="C61" s="221"/>
      <c r="D61" s="221"/>
      <c r="E61" s="218"/>
      <c r="F61" s="220"/>
      <c r="G61" s="222"/>
      <c r="H61" s="219"/>
      <c r="I61" s="222"/>
      <c r="J61" s="218"/>
      <c r="K61" s="218"/>
      <c r="L61" s="218"/>
      <c r="M61" s="960"/>
      <c r="N61" s="961"/>
      <c r="O61" s="962"/>
      <c r="P61" s="228">
        <v>2020</v>
      </c>
      <c r="Q61" s="227">
        <v>2021</v>
      </c>
      <c r="R61" s="218"/>
    </row>
    <row r="62" spans="1:18" ht="15.75" customHeight="1" x14ac:dyDescent="0.25">
      <c r="A62" s="218"/>
      <c r="B62" s="221"/>
      <c r="C62" s="221"/>
      <c r="D62" s="221"/>
      <c r="E62" s="218"/>
      <c r="F62" s="220"/>
      <c r="G62" s="222"/>
      <c r="H62" s="219"/>
      <c r="I62" s="222"/>
      <c r="J62" s="218"/>
      <c r="K62" s="218"/>
      <c r="L62" s="218"/>
      <c r="M62" s="953" t="s">
        <v>2931</v>
      </c>
      <c r="N62" s="954"/>
      <c r="O62" s="226">
        <v>11</v>
      </c>
      <c r="P62" s="225">
        <v>467211.27</v>
      </c>
      <c r="Q62" s="225">
        <f>P46+P43+P37+P33+P27</f>
        <v>686000</v>
      </c>
      <c r="R62" s="223"/>
    </row>
    <row r="63" spans="1:18" ht="15.75" customHeight="1" x14ac:dyDescent="0.25">
      <c r="A63" s="218"/>
      <c r="B63" s="221"/>
      <c r="C63" s="221"/>
      <c r="D63" s="221"/>
      <c r="E63" s="218"/>
      <c r="F63" s="220"/>
      <c r="G63" s="222"/>
      <c r="H63" s="219"/>
      <c r="I63" s="222"/>
      <c r="J63" s="218"/>
      <c r="K63" s="218"/>
      <c r="L63" s="218"/>
      <c r="M63" s="218"/>
      <c r="N63" s="218"/>
      <c r="O63" s="218"/>
      <c r="P63" s="223"/>
      <c r="Q63" s="224"/>
      <c r="R63" s="218"/>
    </row>
    <row r="64" spans="1:18" ht="15.75" customHeight="1" x14ac:dyDescent="0.25">
      <c r="A64" s="218"/>
      <c r="B64" s="221"/>
      <c r="C64" s="221"/>
      <c r="D64" s="221"/>
      <c r="E64" s="218"/>
      <c r="F64" s="220"/>
      <c r="G64" s="222"/>
      <c r="H64" s="219"/>
      <c r="I64" s="222"/>
      <c r="J64" s="218"/>
      <c r="K64" s="218"/>
      <c r="L64" s="218"/>
      <c r="M64" s="218"/>
      <c r="N64" s="218"/>
      <c r="O64" s="218"/>
      <c r="P64" s="218"/>
      <c r="Q64" s="218"/>
      <c r="R64" s="218"/>
    </row>
    <row r="65" spans="1:18" ht="15.75" customHeight="1" x14ac:dyDescent="0.25">
      <c r="A65" s="218"/>
      <c r="B65" s="221"/>
      <c r="C65" s="221"/>
      <c r="D65" s="221"/>
      <c r="E65" s="218"/>
      <c r="F65" s="220"/>
      <c r="G65" s="222"/>
      <c r="H65" s="219"/>
      <c r="I65" s="222"/>
      <c r="J65" s="218"/>
      <c r="K65" s="218"/>
      <c r="L65" s="218"/>
      <c r="M65" s="218"/>
      <c r="N65" s="218"/>
      <c r="O65" s="223"/>
      <c r="P65" s="218"/>
      <c r="Q65" s="218"/>
      <c r="R65" s="218"/>
    </row>
    <row r="66" spans="1:18" ht="15.75" customHeight="1" x14ac:dyDescent="0.25">
      <c r="A66" s="218"/>
      <c r="B66" s="221"/>
      <c r="C66" s="221"/>
      <c r="D66" s="221"/>
      <c r="E66" s="218"/>
      <c r="F66" s="220"/>
      <c r="G66" s="222"/>
      <c r="H66" s="219"/>
      <c r="I66" s="222"/>
      <c r="J66" s="218"/>
      <c r="K66" s="218"/>
      <c r="L66" s="218"/>
      <c r="M66" s="218"/>
      <c r="N66" s="218"/>
      <c r="O66" s="218"/>
      <c r="P66" s="218"/>
      <c r="Q66" s="218"/>
      <c r="R66" s="218"/>
    </row>
    <row r="67" spans="1:18" ht="15.75" customHeight="1" x14ac:dyDescent="0.25">
      <c r="A67" s="218"/>
      <c r="B67" s="221"/>
      <c r="C67" s="221"/>
      <c r="D67" s="221"/>
      <c r="E67" s="218"/>
      <c r="F67" s="220"/>
      <c r="G67" s="222"/>
      <c r="H67" s="219"/>
      <c r="I67" s="222"/>
      <c r="J67" s="218"/>
      <c r="K67" s="218"/>
      <c r="L67" s="218"/>
      <c r="M67" s="218"/>
      <c r="N67" s="218"/>
      <c r="O67" s="218"/>
      <c r="P67" s="218"/>
      <c r="Q67" s="218"/>
      <c r="R67" s="218"/>
    </row>
    <row r="68" spans="1:18" ht="15.75" customHeight="1" x14ac:dyDescent="0.25">
      <c r="A68" s="218"/>
      <c r="B68" s="221"/>
      <c r="C68" s="221"/>
      <c r="D68" s="221"/>
      <c r="E68" s="218"/>
      <c r="F68" s="220"/>
      <c r="G68" s="222"/>
      <c r="H68" s="219"/>
      <c r="I68" s="222"/>
      <c r="J68" s="218"/>
      <c r="K68" s="218"/>
      <c r="L68" s="218"/>
      <c r="M68" s="218"/>
      <c r="N68" s="218"/>
      <c r="O68" s="218"/>
      <c r="P68" s="218"/>
      <c r="Q68" s="218"/>
      <c r="R68" s="218"/>
    </row>
    <row r="69" spans="1:18" ht="15.75" customHeight="1" x14ac:dyDescent="0.25">
      <c r="A69" s="218"/>
      <c r="B69" s="221"/>
      <c r="C69" s="221"/>
      <c r="D69" s="221"/>
      <c r="E69" s="218"/>
      <c r="F69" s="220"/>
      <c r="G69" s="222"/>
      <c r="H69" s="219"/>
      <c r="I69" s="222"/>
      <c r="J69" s="218"/>
      <c r="K69" s="218"/>
      <c r="L69" s="218"/>
      <c r="M69" s="218"/>
      <c r="N69" s="218"/>
      <c r="O69" s="218"/>
      <c r="P69" s="218"/>
      <c r="Q69" s="218"/>
      <c r="R69" s="218"/>
    </row>
    <row r="70" spans="1:18" ht="15.75" customHeight="1" x14ac:dyDescent="0.25">
      <c r="A70" s="218"/>
      <c r="B70" s="221"/>
      <c r="C70" s="221"/>
      <c r="D70" s="221"/>
      <c r="E70" s="218"/>
      <c r="F70" s="220"/>
      <c r="G70" s="222"/>
      <c r="H70" s="219"/>
      <c r="I70" s="222"/>
      <c r="J70" s="218"/>
      <c r="K70" s="218"/>
      <c r="L70" s="218"/>
      <c r="M70" s="218"/>
      <c r="N70" s="218"/>
      <c r="O70" s="218"/>
      <c r="P70" s="218"/>
      <c r="Q70" s="218"/>
      <c r="R70" s="218"/>
    </row>
    <row r="71" spans="1:18" ht="15.75" customHeight="1" x14ac:dyDescent="0.25">
      <c r="A71" s="218"/>
      <c r="B71" s="221"/>
      <c r="C71" s="221"/>
      <c r="D71" s="221"/>
      <c r="E71" s="218"/>
      <c r="F71" s="220"/>
      <c r="G71" s="222"/>
      <c r="H71" s="219"/>
      <c r="I71" s="222"/>
      <c r="J71" s="218"/>
      <c r="K71" s="218"/>
      <c r="L71" s="218"/>
      <c r="M71" s="218"/>
      <c r="N71" s="218"/>
      <c r="O71" s="218"/>
      <c r="P71" s="218"/>
      <c r="Q71" s="218"/>
      <c r="R71" s="218"/>
    </row>
    <row r="72" spans="1:18" ht="15.75" customHeight="1" x14ac:dyDescent="0.25">
      <c r="A72" s="218"/>
      <c r="B72" s="221"/>
      <c r="C72" s="221"/>
      <c r="D72" s="221"/>
      <c r="E72" s="218"/>
      <c r="F72" s="220"/>
      <c r="G72" s="222"/>
      <c r="H72" s="219"/>
      <c r="I72" s="222"/>
      <c r="J72" s="218"/>
      <c r="K72" s="218"/>
      <c r="L72" s="218"/>
      <c r="M72" s="218"/>
      <c r="N72" s="218"/>
      <c r="O72" s="218"/>
      <c r="P72" s="218"/>
      <c r="Q72" s="218"/>
      <c r="R72" s="218"/>
    </row>
    <row r="73" spans="1:18" ht="15.75" customHeight="1" x14ac:dyDescent="0.25">
      <c r="A73" s="218"/>
      <c r="B73" s="221"/>
      <c r="C73" s="221"/>
      <c r="D73" s="221"/>
      <c r="E73" s="218"/>
      <c r="F73" s="220"/>
      <c r="G73" s="222"/>
      <c r="H73" s="219"/>
      <c r="I73" s="222"/>
      <c r="J73" s="218"/>
      <c r="K73" s="218"/>
      <c r="L73" s="218"/>
      <c r="M73" s="218"/>
      <c r="N73" s="218"/>
      <c r="O73" s="218"/>
      <c r="P73" s="218"/>
      <c r="Q73" s="218"/>
      <c r="R73" s="218"/>
    </row>
    <row r="74" spans="1:18" ht="15.75" customHeight="1" x14ac:dyDescent="0.25">
      <c r="A74" s="218"/>
      <c r="B74" s="221"/>
      <c r="C74" s="221"/>
      <c r="D74" s="221"/>
      <c r="E74" s="218"/>
      <c r="F74" s="220"/>
      <c r="G74" s="222"/>
      <c r="H74" s="219"/>
      <c r="I74" s="222"/>
      <c r="J74" s="218"/>
      <c r="K74" s="218"/>
      <c r="L74" s="218"/>
      <c r="M74" s="218"/>
      <c r="N74" s="218"/>
      <c r="O74" s="218"/>
      <c r="P74" s="218"/>
      <c r="Q74" s="218"/>
      <c r="R74" s="218"/>
    </row>
    <row r="75" spans="1:18" ht="15.75" customHeight="1" x14ac:dyDescent="0.25">
      <c r="A75" s="218"/>
      <c r="B75" s="221"/>
      <c r="C75" s="221"/>
      <c r="D75" s="221"/>
      <c r="E75" s="218"/>
      <c r="F75" s="220"/>
      <c r="G75" s="222"/>
      <c r="H75" s="219"/>
      <c r="I75" s="222"/>
      <c r="J75" s="218"/>
      <c r="K75" s="218"/>
      <c r="L75" s="218"/>
      <c r="M75" s="218"/>
      <c r="N75" s="218"/>
      <c r="O75" s="218"/>
      <c r="P75" s="218"/>
      <c r="Q75" s="218"/>
      <c r="R75" s="218"/>
    </row>
    <row r="76" spans="1:18" ht="15.75" customHeight="1" x14ac:dyDescent="0.25">
      <c r="A76" s="218"/>
      <c r="B76" s="221"/>
      <c r="C76" s="221"/>
      <c r="D76" s="221"/>
      <c r="E76" s="218"/>
      <c r="F76" s="220"/>
      <c r="G76" s="222"/>
      <c r="H76" s="219"/>
      <c r="I76" s="222"/>
      <c r="J76" s="218"/>
      <c r="K76" s="218"/>
      <c r="L76" s="218"/>
      <c r="M76" s="218"/>
      <c r="N76" s="218"/>
      <c r="O76" s="218"/>
      <c r="P76" s="218"/>
      <c r="Q76" s="218"/>
      <c r="R76" s="218"/>
    </row>
    <row r="77" spans="1:18" ht="15.75" customHeight="1" x14ac:dyDescent="0.25">
      <c r="A77" s="218"/>
      <c r="B77" s="221"/>
      <c r="C77" s="221"/>
      <c r="D77" s="221"/>
      <c r="E77" s="218"/>
      <c r="F77" s="220"/>
      <c r="G77" s="222"/>
      <c r="H77" s="219"/>
      <c r="I77" s="222"/>
      <c r="J77" s="218"/>
      <c r="K77" s="218"/>
      <c r="L77" s="218"/>
      <c r="M77" s="218"/>
      <c r="N77" s="218"/>
      <c r="O77" s="218"/>
      <c r="P77" s="218"/>
      <c r="Q77" s="218"/>
      <c r="R77" s="218"/>
    </row>
    <row r="78" spans="1:18" ht="15.75" customHeight="1" x14ac:dyDescent="0.25">
      <c r="A78" s="218"/>
      <c r="B78" s="221"/>
      <c r="C78" s="221"/>
      <c r="D78" s="221"/>
      <c r="E78" s="218"/>
      <c r="F78" s="220"/>
      <c r="G78" s="222"/>
      <c r="H78" s="219"/>
      <c r="I78" s="222"/>
      <c r="J78" s="218"/>
      <c r="K78" s="218"/>
      <c r="L78" s="218"/>
      <c r="M78" s="218"/>
      <c r="N78" s="218"/>
      <c r="O78" s="218"/>
      <c r="P78" s="218"/>
      <c r="Q78" s="218"/>
      <c r="R78" s="218"/>
    </row>
    <row r="79" spans="1:18" ht="15.75" customHeight="1" x14ac:dyDescent="0.25">
      <c r="A79" s="218"/>
      <c r="B79" s="221"/>
      <c r="C79" s="221"/>
      <c r="D79" s="221"/>
      <c r="E79" s="218"/>
      <c r="F79" s="220"/>
      <c r="G79" s="222"/>
      <c r="H79" s="219"/>
      <c r="I79" s="222"/>
      <c r="J79" s="218"/>
      <c r="K79" s="218"/>
      <c r="L79" s="218"/>
      <c r="M79" s="218"/>
      <c r="N79" s="218"/>
      <c r="O79" s="218"/>
      <c r="P79" s="218"/>
      <c r="Q79" s="218"/>
      <c r="R79" s="218"/>
    </row>
    <row r="80" spans="1:18" ht="15.75" customHeight="1" x14ac:dyDescent="0.25">
      <c r="A80" s="218"/>
      <c r="B80" s="221"/>
      <c r="C80" s="221"/>
      <c r="D80" s="221"/>
      <c r="E80" s="218"/>
      <c r="F80" s="220"/>
      <c r="G80" s="222"/>
      <c r="H80" s="219"/>
      <c r="I80" s="222"/>
      <c r="J80" s="218"/>
      <c r="K80" s="218"/>
      <c r="L80" s="218"/>
      <c r="M80" s="218"/>
      <c r="N80" s="218"/>
      <c r="O80" s="218"/>
      <c r="P80" s="218"/>
      <c r="Q80" s="218"/>
      <c r="R80" s="218"/>
    </row>
    <row r="81" spans="1:18" ht="15.75" customHeight="1" x14ac:dyDescent="0.25">
      <c r="A81" s="218"/>
      <c r="B81" s="221"/>
      <c r="C81" s="221"/>
      <c r="D81" s="221"/>
      <c r="E81" s="218"/>
      <c r="F81" s="220"/>
      <c r="G81" s="222"/>
      <c r="H81" s="219"/>
      <c r="I81" s="222"/>
      <c r="J81" s="218"/>
      <c r="K81" s="218"/>
      <c r="L81" s="218"/>
      <c r="M81" s="218"/>
      <c r="N81" s="218"/>
      <c r="O81" s="218"/>
      <c r="P81" s="218"/>
      <c r="Q81" s="218"/>
      <c r="R81" s="218"/>
    </row>
    <row r="82" spans="1:18" ht="15.75" customHeight="1" x14ac:dyDescent="0.25">
      <c r="A82" s="218"/>
      <c r="B82" s="221"/>
      <c r="C82" s="221"/>
      <c r="D82" s="221"/>
      <c r="E82" s="218"/>
      <c r="F82" s="220"/>
      <c r="G82" s="222"/>
      <c r="H82" s="219"/>
      <c r="I82" s="222"/>
      <c r="J82" s="218"/>
      <c r="K82" s="218"/>
      <c r="L82" s="218"/>
      <c r="M82" s="218"/>
      <c r="N82" s="218"/>
      <c r="O82" s="218"/>
      <c r="P82" s="218"/>
      <c r="Q82" s="218"/>
      <c r="R82" s="218"/>
    </row>
    <row r="83" spans="1:18" ht="15.75" customHeight="1" x14ac:dyDescent="0.25">
      <c r="A83" s="218"/>
      <c r="B83" s="221"/>
      <c r="C83" s="221"/>
      <c r="D83" s="221"/>
      <c r="E83" s="218"/>
      <c r="F83" s="220"/>
      <c r="G83" s="222"/>
      <c r="H83" s="219"/>
      <c r="I83" s="222"/>
      <c r="J83" s="218"/>
      <c r="K83" s="218"/>
      <c r="L83" s="218"/>
      <c r="M83" s="218"/>
      <c r="N83" s="218"/>
      <c r="O83" s="218"/>
      <c r="P83" s="218"/>
      <c r="Q83" s="218"/>
      <c r="R83" s="218"/>
    </row>
    <row r="84" spans="1:18" ht="15.75" customHeight="1" x14ac:dyDescent="0.25">
      <c r="A84" s="218"/>
      <c r="B84" s="221"/>
      <c r="C84" s="221"/>
      <c r="D84" s="221"/>
      <c r="E84" s="218"/>
      <c r="F84" s="220"/>
      <c r="G84" s="222"/>
      <c r="H84" s="219"/>
      <c r="I84" s="222"/>
      <c r="J84" s="218"/>
      <c r="K84" s="218"/>
      <c r="L84" s="218"/>
      <c r="M84" s="218"/>
      <c r="N84" s="218"/>
      <c r="O84" s="218"/>
      <c r="P84" s="218"/>
      <c r="Q84" s="218"/>
      <c r="R84" s="218"/>
    </row>
    <row r="85" spans="1:18" ht="15.75" customHeight="1" x14ac:dyDescent="0.25">
      <c r="A85" s="218"/>
      <c r="B85" s="221"/>
      <c r="C85" s="221"/>
      <c r="D85" s="221"/>
      <c r="E85" s="218"/>
      <c r="F85" s="220"/>
      <c r="G85" s="222"/>
      <c r="H85" s="219"/>
      <c r="I85" s="222"/>
      <c r="J85" s="218"/>
      <c r="K85" s="218"/>
      <c r="L85" s="218"/>
      <c r="M85" s="218"/>
      <c r="N85" s="218"/>
      <c r="O85" s="218"/>
      <c r="P85" s="218"/>
      <c r="Q85" s="218"/>
      <c r="R85" s="218"/>
    </row>
    <row r="86" spans="1:18" ht="15.75" customHeight="1" x14ac:dyDescent="0.25">
      <c r="A86" s="218"/>
      <c r="B86" s="221"/>
      <c r="C86" s="221"/>
      <c r="D86" s="221"/>
      <c r="E86" s="218"/>
      <c r="F86" s="220"/>
      <c r="G86" s="222"/>
      <c r="H86" s="219"/>
      <c r="I86" s="222"/>
      <c r="J86" s="218"/>
      <c r="K86" s="218"/>
      <c r="L86" s="218"/>
      <c r="M86" s="218"/>
      <c r="N86" s="218"/>
      <c r="O86" s="218"/>
      <c r="P86" s="218"/>
      <c r="Q86" s="218"/>
      <c r="R86" s="218"/>
    </row>
    <row r="87" spans="1:18" ht="15.75" customHeight="1" x14ac:dyDescent="0.25">
      <c r="A87" s="218"/>
      <c r="B87" s="221"/>
      <c r="C87" s="221"/>
      <c r="D87" s="221"/>
      <c r="E87" s="218"/>
      <c r="F87" s="220"/>
      <c r="G87" s="222"/>
      <c r="H87" s="219"/>
      <c r="I87" s="222"/>
      <c r="J87" s="218"/>
      <c r="K87" s="218"/>
      <c r="L87" s="218"/>
      <c r="M87" s="218"/>
      <c r="N87" s="218"/>
      <c r="O87" s="218"/>
      <c r="P87" s="218"/>
      <c r="Q87" s="218"/>
      <c r="R87" s="218"/>
    </row>
    <row r="88" spans="1:18" ht="15.75" customHeight="1" x14ac:dyDescent="0.25">
      <c r="A88" s="218"/>
      <c r="B88" s="221"/>
      <c r="C88" s="221"/>
      <c r="D88" s="221"/>
      <c r="E88" s="218"/>
      <c r="F88" s="220"/>
      <c r="G88" s="222"/>
      <c r="H88" s="219"/>
      <c r="I88" s="222"/>
      <c r="J88" s="218"/>
      <c r="K88" s="218"/>
      <c r="L88" s="218"/>
      <c r="M88" s="218"/>
      <c r="N88" s="218"/>
      <c r="O88" s="218"/>
      <c r="P88" s="218"/>
      <c r="Q88" s="218"/>
      <c r="R88" s="218"/>
    </row>
    <row r="89" spans="1:18" ht="15.75" customHeight="1" x14ac:dyDescent="0.25">
      <c r="A89" s="218"/>
      <c r="B89" s="221"/>
      <c r="C89" s="221"/>
      <c r="D89" s="221"/>
      <c r="E89" s="218"/>
      <c r="F89" s="220"/>
      <c r="G89" s="222"/>
      <c r="H89" s="219"/>
      <c r="I89" s="222"/>
      <c r="J89" s="218"/>
      <c r="K89" s="218"/>
      <c r="L89" s="218"/>
      <c r="M89" s="218"/>
      <c r="N89" s="218"/>
      <c r="O89" s="218"/>
      <c r="P89" s="218"/>
      <c r="Q89" s="218"/>
      <c r="R89" s="218"/>
    </row>
    <row r="90" spans="1:18" ht="15.75" customHeight="1" x14ac:dyDescent="0.25">
      <c r="A90" s="218"/>
      <c r="B90" s="221"/>
      <c r="C90" s="221"/>
      <c r="D90" s="221"/>
      <c r="E90" s="218"/>
      <c r="F90" s="220"/>
      <c r="G90" s="222"/>
      <c r="H90" s="219"/>
      <c r="I90" s="222"/>
      <c r="J90" s="218"/>
      <c r="K90" s="218"/>
      <c r="L90" s="218"/>
      <c r="M90" s="218"/>
      <c r="N90" s="218"/>
      <c r="O90" s="218"/>
      <c r="P90" s="218"/>
      <c r="Q90" s="218"/>
      <c r="R90" s="218"/>
    </row>
    <row r="91" spans="1:18" ht="15.75" customHeight="1" x14ac:dyDescent="0.25">
      <c r="A91" s="218"/>
      <c r="B91" s="221"/>
      <c r="C91" s="221"/>
      <c r="D91" s="221"/>
      <c r="E91" s="218"/>
      <c r="F91" s="220"/>
      <c r="G91" s="222"/>
      <c r="H91" s="219"/>
      <c r="I91" s="222"/>
      <c r="J91" s="218"/>
      <c r="K91" s="218"/>
      <c r="L91" s="218"/>
      <c r="M91" s="218"/>
      <c r="N91" s="218"/>
      <c r="O91" s="218"/>
      <c r="P91" s="218"/>
      <c r="Q91" s="218"/>
      <c r="R91" s="218"/>
    </row>
    <row r="92" spans="1:18" ht="15.75" customHeight="1" x14ac:dyDescent="0.25">
      <c r="A92" s="218"/>
      <c r="B92" s="221"/>
      <c r="C92" s="221"/>
      <c r="D92" s="221"/>
      <c r="E92" s="218"/>
      <c r="F92" s="220"/>
      <c r="G92" s="222"/>
      <c r="H92" s="219"/>
      <c r="I92" s="222"/>
      <c r="J92" s="218"/>
      <c r="K92" s="218"/>
      <c r="L92" s="218"/>
      <c r="M92" s="218"/>
      <c r="N92" s="218"/>
      <c r="O92" s="218"/>
      <c r="P92" s="218"/>
      <c r="Q92" s="218"/>
      <c r="R92" s="218"/>
    </row>
    <row r="93" spans="1:18" ht="15.75" customHeight="1" x14ac:dyDescent="0.25">
      <c r="A93" s="218"/>
      <c r="B93" s="221"/>
      <c r="C93" s="221"/>
      <c r="D93" s="221"/>
      <c r="E93" s="218"/>
      <c r="F93" s="220"/>
      <c r="G93" s="222"/>
      <c r="H93" s="219"/>
      <c r="I93" s="222"/>
      <c r="J93" s="218"/>
      <c r="K93" s="218"/>
      <c r="L93" s="218"/>
      <c r="M93" s="218"/>
      <c r="N93" s="218"/>
      <c r="O93" s="218"/>
      <c r="P93" s="218"/>
      <c r="Q93" s="218"/>
      <c r="R93" s="218"/>
    </row>
    <row r="94" spans="1:18" ht="15.75" customHeight="1" x14ac:dyDescent="0.25">
      <c r="A94" s="218"/>
      <c r="B94" s="221"/>
      <c r="C94" s="221"/>
      <c r="D94" s="221"/>
      <c r="E94" s="218"/>
      <c r="F94" s="220"/>
      <c r="G94" s="222"/>
      <c r="H94" s="219"/>
      <c r="I94" s="222"/>
      <c r="J94" s="218"/>
      <c r="K94" s="218"/>
      <c r="L94" s="218"/>
      <c r="M94" s="218"/>
      <c r="N94" s="218"/>
      <c r="O94" s="218"/>
      <c r="P94" s="218"/>
      <c r="Q94" s="218"/>
      <c r="R94" s="218"/>
    </row>
    <row r="95" spans="1:18" ht="15.75" customHeight="1" x14ac:dyDescent="0.25">
      <c r="A95" s="218"/>
      <c r="B95" s="221"/>
      <c r="C95" s="221"/>
      <c r="D95" s="221"/>
      <c r="E95" s="218"/>
      <c r="F95" s="220"/>
      <c r="G95" s="222"/>
      <c r="H95" s="219"/>
      <c r="I95" s="222"/>
      <c r="J95" s="218"/>
      <c r="K95" s="218"/>
      <c r="L95" s="218"/>
      <c r="M95" s="218"/>
      <c r="N95" s="218"/>
      <c r="O95" s="218"/>
      <c r="P95" s="218"/>
      <c r="Q95" s="218"/>
      <c r="R95" s="218"/>
    </row>
    <row r="96" spans="1:18" ht="15.75" customHeight="1" x14ac:dyDescent="0.25">
      <c r="A96" s="218"/>
      <c r="B96" s="221"/>
      <c r="C96" s="221"/>
      <c r="D96" s="221"/>
      <c r="E96" s="218"/>
      <c r="F96" s="220"/>
      <c r="G96" s="222"/>
      <c r="H96" s="219"/>
      <c r="I96" s="222"/>
      <c r="J96" s="218"/>
      <c r="K96" s="218"/>
      <c r="L96" s="218"/>
      <c r="M96" s="218"/>
      <c r="N96" s="218"/>
      <c r="O96" s="218"/>
      <c r="P96" s="218"/>
      <c r="Q96" s="218"/>
      <c r="R96" s="218"/>
    </row>
    <row r="97" spans="1:18" ht="15.75" customHeight="1" x14ac:dyDescent="0.25">
      <c r="A97" s="218"/>
      <c r="B97" s="221"/>
      <c r="C97" s="221"/>
      <c r="D97" s="221"/>
      <c r="E97" s="218"/>
      <c r="F97" s="220"/>
      <c r="G97" s="222"/>
      <c r="H97" s="219"/>
      <c r="I97" s="222"/>
      <c r="J97" s="218"/>
      <c r="K97" s="218"/>
      <c r="L97" s="218"/>
      <c r="M97" s="218"/>
      <c r="N97" s="218"/>
      <c r="O97" s="218"/>
      <c r="P97" s="218"/>
      <c r="Q97" s="218"/>
      <c r="R97" s="218"/>
    </row>
    <row r="98" spans="1:18" ht="15.75" customHeight="1" x14ac:dyDescent="0.25">
      <c r="A98" s="218"/>
      <c r="B98" s="221"/>
      <c r="C98" s="221"/>
      <c r="D98" s="221"/>
      <c r="E98" s="218"/>
      <c r="F98" s="220"/>
      <c r="G98" s="222"/>
      <c r="H98" s="219"/>
      <c r="I98" s="222"/>
      <c r="J98" s="218"/>
      <c r="K98" s="218"/>
      <c r="L98" s="218"/>
      <c r="M98" s="218"/>
      <c r="N98" s="218"/>
      <c r="O98" s="218"/>
      <c r="P98" s="218"/>
      <c r="Q98" s="218"/>
      <c r="R98" s="218"/>
    </row>
    <row r="99" spans="1:18" ht="15.75" customHeight="1" x14ac:dyDescent="0.25">
      <c r="A99" s="218"/>
      <c r="B99" s="221"/>
      <c r="C99" s="221"/>
      <c r="D99" s="221"/>
      <c r="E99" s="218"/>
      <c r="F99" s="220"/>
      <c r="G99" s="222"/>
      <c r="H99" s="219"/>
      <c r="I99" s="222"/>
      <c r="J99" s="218"/>
      <c r="K99" s="218"/>
      <c r="L99" s="218"/>
      <c r="M99" s="218"/>
      <c r="N99" s="218"/>
      <c r="O99" s="218"/>
      <c r="P99" s="218"/>
      <c r="Q99" s="218"/>
      <c r="R99" s="218"/>
    </row>
    <row r="100" spans="1:18" ht="15.75" customHeight="1" x14ac:dyDescent="0.25">
      <c r="A100" s="218"/>
      <c r="B100" s="221"/>
      <c r="C100" s="221"/>
      <c r="D100" s="221"/>
      <c r="E100" s="218"/>
      <c r="F100" s="220"/>
      <c r="G100" s="222"/>
      <c r="H100" s="219"/>
      <c r="I100" s="222"/>
      <c r="J100" s="218"/>
      <c r="K100" s="218"/>
      <c r="L100" s="218"/>
      <c r="M100" s="218"/>
      <c r="N100" s="218"/>
      <c r="O100" s="218"/>
      <c r="P100" s="218"/>
      <c r="Q100" s="218"/>
      <c r="R100" s="218"/>
    </row>
    <row r="101" spans="1:18" ht="15.75" customHeight="1" x14ac:dyDescent="0.25">
      <c r="A101" s="218"/>
      <c r="B101" s="221"/>
      <c r="C101" s="221"/>
      <c r="D101" s="221"/>
      <c r="E101" s="218"/>
      <c r="F101" s="220"/>
      <c r="G101" s="222"/>
      <c r="H101" s="219"/>
      <c r="I101" s="222"/>
      <c r="J101" s="218"/>
      <c r="K101" s="218"/>
      <c r="L101" s="218"/>
      <c r="M101" s="218"/>
      <c r="N101" s="218"/>
      <c r="O101" s="218"/>
      <c r="P101" s="218"/>
      <c r="Q101" s="218"/>
      <c r="R101" s="218"/>
    </row>
    <row r="102" spans="1:18" ht="15.75" customHeight="1" x14ac:dyDescent="0.25">
      <c r="A102" s="218"/>
      <c r="B102" s="221"/>
      <c r="C102" s="221"/>
      <c r="D102" s="221"/>
      <c r="E102" s="218"/>
      <c r="F102" s="220"/>
      <c r="G102" s="222"/>
      <c r="H102" s="219"/>
      <c r="I102" s="222"/>
      <c r="J102" s="218"/>
      <c r="K102" s="218"/>
      <c r="L102" s="218"/>
      <c r="M102" s="218"/>
      <c r="N102" s="218"/>
      <c r="O102" s="218"/>
      <c r="P102" s="218"/>
      <c r="Q102" s="218"/>
      <c r="R102" s="218"/>
    </row>
    <row r="103" spans="1:18" ht="15.75" customHeight="1" x14ac:dyDescent="0.25">
      <c r="A103" s="218"/>
      <c r="B103" s="221"/>
      <c r="C103" s="221"/>
      <c r="D103" s="221"/>
      <c r="E103" s="218"/>
      <c r="F103" s="220"/>
      <c r="G103" s="222"/>
      <c r="H103" s="219"/>
      <c r="I103" s="222"/>
      <c r="J103" s="218"/>
      <c r="K103" s="218"/>
      <c r="L103" s="218"/>
      <c r="M103" s="218"/>
      <c r="N103" s="218"/>
      <c r="O103" s="218"/>
      <c r="P103" s="218"/>
      <c r="Q103" s="218"/>
      <c r="R103" s="218"/>
    </row>
    <row r="104" spans="1:18" ht="15.75" customHeight="1" x14ac:dyDescent="0.25">
      <c r="A104" s="218"/>
      <c r="B104" s="221"/>
      <c r="C104" s="221"/>
      <c r="D104" s="221"/>
      <c r="E104" s="218"/>
      <c r="F104" s="220"/>
      <c r="G104" s="222"/>
      <c r="H104" s="219"/>
      <c r="I104" s="222"/>
      <c r="J104" s="218"/>
      <c r="K104" s="218"/>
      <c r="L104" s="218"/>
      <c r="M104" s="218"/>
      <c r="N104" s="218"/>
      <c r="O104" s="218"/>
      <c r="P104" s="218"/>
      <c r="Q104" s="218"/>
      <c r="R104" s="218"/>
    </row>
    <row r="105" spans="1:18" ht="15.75" customHeight="1" x14ac:dyDescent="0.25">
      <c r="A105" s="218"/>
      <c r="B105" s="221"/>
      <c r="C105" s="221"/>
      <c r="D105" s="221"/>
      <c r="E105" s="218"/>
      <c r="F105" s="220"/>
      <c r="G105" s="222"/>
      <c r="H105" s="219"/>
      <c r="I105" s="222"/>
      <c r="J105" s="218"/>
      <c r="K105" s="218"/>
      <c r="L105" s="218"/>
      <c r="M105" s="218"/>
      <c r="N105" s="218"/>
      <c r="O105" s="218"/>
      <c r="P105" s="218"/>
      <c r="Q105" s="218"/>
      <c r="R105" s="218"/>
    </row>
    <row r="106" spans="1:18" ht="15.75" customHeight="1" x14ac:dyDescent="0.25">
      <c r="A106" s="218"/>
      <c r="B106" s="221"/>
      <c r="C106" s="221"/>
      <c r="D106" s="221"/>
      <c r="E106" s="218"/>
      <c r="F106" s="220"/>
      <c r="G106" s="222"/>
      <c r="H106" s="219"/>
      <c r="I106" s="222"/>
      <c r="J106" s="218"/>
      <c r="K106" s="218"/>
      <c r="L106" s="218"/>
      <c r="M106" s="218"/>
      <c r="N106" s="218"/>
      <c r="O106" s="218"/>
      <c r="P106" s="218"/>
      <c r="Q106" s="218"/>
      <c r="R106" s="218"/>
    </row>
    <row r="107" spans="1:18" ht="15.75" customHeight="1" x14ac:dyDescent="0.25">
      <c r="A107" s="218"/>
      <c r="B107" s="221"/>
      <c r="C107" s="221"/>
      <c r="D107" s="221"/>
      <c r="E107" s="218"/>
      <c r="F107" s="220"/>
      <c r="G107" s="222"/>
      <c r="H107" s="219"/>
      <c r="I107" s="222"/>
      <c r="J107" s="218"/>
      <c r="K107" s="218"/>
      <c r="L107" s="218"/>
      <c r="M107" s="218"/>
      <c r="N107" s="218"/>
      <c r="O107" s="218"/>
      <c r="P107" s="218"/>
      <c r="Q107" s="218"/>
      <c r="R107" s="218"/>
    </row>
    <row r="108" spans="1:18" ht="15.75" customHeight="1" x14ac:dyDescent="0.25">
      <c r="A108" s="218"/>
      <c r="B108" s="221"/>
      <c r="C108" s="221"/>
      <c r="D108" s="221"/>
      <c r="E108" s="218"/>
      <c r="F108" s="220"/>
      <c r="G108" s="222"/>
      <c r="H108" s="219"/>
      <c r="I108" s="222"/>
      <c r="J108" s="218"/>
      <c r="K108" s="218"/>
      <c r="L108" s="218"/>
      <c r="M108" s="218"/>
      <c r="N108" s="218"/>
      <c r="O108" s="218"/>
      <c r="P108" s="218"/>
      <c r="Q108" s="218"/>
      <c r="R108" s="218"/>
    </row>
    <row r="109" spans="1:18" ht="15.75" customHeight="1" x14ac:dyDescent="0.25">
      <c r="A109" s="218"/>
      <c r="B109" s="221"/>
      <c r="C109" s="221"/>
      <c r="D109" s="221"/>
      <c r="E109" s="218"/>
      <c r="F109" s="220"/>
      <c r="G109" s="222"/>
      <c r="H109" s="219"/>
      <c r="I109" s="222"/>
      <c r="J109" s="218"/>
      <c r="K109" s="218"/>
      <c r="L109" s="218"/>
      <c r="M109" s="218"/>
      <c r="N109" s="218"/>
      <c r="O109" s="218"/>
      <c r="P109" s="218"/>
      <c r="Q109" s="218"/>
      <c r="R109" s="218"/>
    </row>
    <row r="110" spans="1:18" ht="15.75" customHeight="1" x14ac:dyDescent="0.25">
      <c r="A110" s="218"/>
      <c r="B110" s="221"/>
      <c r="C110" s="221"/>
      <c r="D110" s="221"/>
      <c r="E110" s="218"/>
      <c r="F110" s="220"/>
      <c r="G110" s="222"/>
      <c r="H110" s="219"/>
      <c r="I110" s="222"/>
      <c r="J110" s="218"/>
      <c r="K110" s="218"/>
      <c r="L110" s="218"/>
      <c r="M110" s="218"/>
      <c r="N110" s="218"/>
      <c r="O110" s="218"/>
      <c r="P110" s="218"/>
      <c r="Q110" s="218"/>
      <c r="R110" s="218"/>
    </row>
    <row r="111" spans="1:18" ht="15.75" customHeight="1" x14ac:dyDescent="0.25">
      <c r="A111" s="218"/>
      <c r="B111" s="221"/>
      <c r="C111" s="221"/>
      <c r="D111" s="221"/>
      <c r="E111" s="218"/>
      <c r="F111" s="220"/>
      <c r="G111" s="222"/>
      <c r="H111" s="219"/>
      <c r="I111" s="222"/>
      <c r="J111" s="218"/>
      <c r="K111" s="218"/>
      <c r="L111" s="218"/>
      <c r="M111" s="218"/>
      <c r="N111" s="218"/>
      <c r="O111" s="218"/>
      <c r="P111" s="218"/>
      <c r="Q111" s="218"/>
      <c r="R111" s="218"/>
    </row>
    <row r="112" spans="1:18" ht="15.75" customHeight="1" x14ac:dyDescent="0.25">
      <c r="A112" s="218"/>
      <c r="B112" s="221"/>
      <c r="C112" s="221"/>
      <c r="D112" s="221"/>
      <c r="E112" s="218"/>
      <c r="F112" s="220"/>
      <c r="G112" s="222"/>
      <c r="H112" s="219"/>
      <c r="I112" s="222"/>
      <c r="J112" s="218"/>
      <c r="K112" s="218"/>
      <c r="L112" s="218"/>
      <c r="M112" s="218"/>
      <c r="N112" s="218"/>
      <c r="O112" s="218"/>
      <c r="P112" s="218"/>
      <c r="Q112" s="218"/>
      <c r="R112" s="218"/>
    </row>
    <row r="113" spans="1:18" ht="15.75" customHeight="1" x14ac:dyDescent="0.25">
      <c r="A113" s="218"/>
      <c r="B113" s="221"/>
      <c r="C113" s="221"/>
      <c r="D113" s="221"/>
      <c r="E113" s="218"/>
      <c r="F113" s="220"/>
      <c r="G113" s="222"/>
      <c r="H113" s="219"/>
      <c r="I113" s="222"/>
      <c r="J113" s="218"/>
      <c r="K113" s="218"/>
      <c r="L113" s="218"/>
      <c r="M113" s="218"/>
      <c r="N113" s="218"/>
      <c r="O113" s="218"/>
      <c r="P113" s="218"/>
      <c r="Q113" s="218"/>
      <c r="R113" s="218"/>
    </row>
    <row r="114" spans="1:18" ht="15.75" customHeight="1" x14ac:dyDescent="0.25">
      <c r="A114" s="218"/>
      <c r="B114" s="221"/>
      <c r="C114" s="221"/>
      <c r="D114" s="221"/>
      <c r="E114" s="218"/>
      <c r="F114" s="220"/>
      <c r="G114" s="222"/>
      <c r="H114" s="219"/>
      <c r="I114" s="222"/>
      <c r="J114" s="218"/>
      <c r="K114" s="218"/>
      <c r="L114" s="218"/>
      <c r="M114" s="218"/>
      <c r="N114" s="218"/>
      <c r="O114" s="218"/>
      <c r="P114" s="218"/>
      <c r="Q114" s="218"/>
      <c r="R114" s="218"/>
    </row>
    <row r="115" spans="1:18" ht="15.75" customHeight="1" x14ac:dyDescent="0.25">
      <c r="A115" s="218"/>
      <c r="B115" s="221"/>
      <c r="C115" s="221"/>
      <c r="D115" s="221"/>
      <c r="E115" s="218"/>
      <c r="F115" s="220"/>
      <c r="G115" s="222"/>
      <c r="H115" s="219"/>
      <c r="I115" s="222"/>
      <c r="J115" s="218"/>
      <c r="K115" s="218"/>
      <c r="L115" s="218"/>
      <c r="M115" s="218"/>
      <c r="N115" s="218"/>
      <c r="O115" s="218"/>
      <c r="P115" s="218"/>
      <c r="Q115" s="218"/>
      <c r="R115" s="218"/>
    </row>
    <row r="116" spans="1:18" ht="15.75" customHeight="1" x14ac:dyDescent="0.25">
      <c r="A116" s="218"/>
      <c r="B116" s="221"/>
      <c r="C116" s="221"/>
      <c r="D116" s="221"/>
      <c r="E116" s="218"/>
      <c r="F116" s="220"/>
      <c r="G116" s="222"/>
      <c r="H116" s="219"/>
      <c r="I116" s="222"/>
      <c r="J116" s="218"/>
      <c r="K116" s="218"/>
      <c r="L116" s="218"/>
      <c r="M116" s="218"/>
      <c r="N116" s="218"/>
      <c r="O116" s="218"/>
      <c r="P116" s="218"/>
      <c r="Q116" s="218"/>
      <c r="R116" s="218"/>
    </row>
    <row r="117" spans="1:18" ht="15.75" customHeight="1" x14ac:dyDescent="0.25">
      <c r="A117" s="218"/>
      <c r="B117" s="221"/>
      <c r="C117" s="221"/>
      <c r="D117" s="221"/>
      <c r="E117" s="218"/>
      <c r="F117" s="220"/>
      <c r="G117" s="222"/>
      <c r="H117" s="219"/>
      <c r="I117" s="222"/>
      <c r="J117" s="218"/>
      <c r="K117" s="218"/>
      <c r="L117" s="218"/>
      <c r="M117" s="218"/>
      <c r="N117" s="218"/>
      <c r="O117" s="218"/>
      <c r="P117" s="218"/>
      <c r="Q117" s="218"/>
      <c r="R117" s="218"/>
    </row>
    <row r="118" spans="1:18" ht="15.75" customHeight="1" x14ac:dyDescent="0.25">
      <c r="A118" s="218"/>
      <c r="B118" s="221"/>
      <c r="C118" s="221"/>
      <c r="D118" s="221"/>
      <c r="E118" s="218"/>
      <c r="F118" s="220"/>
      <c r="G118" s="222"/>
      <c r="H118" s="219"/>
      <c r="I118" s="222"/>
      <c r="J118" s="218"/>
      <c r="K118" s="218"/>
      <c r="L118" s="218"/>
      <c r="M118" s="218"/>
      <c r="N118" s="218"/>
      <c r="O118" s="218"/>
      <c r="P118" s="218"/>
      <c r="Q118" s="218"/>
      <c r="R118" s="218"/>
    </row>
    <row r="119" spans="1:18" ht="15.75" customHeight="1" x14ac:dyDescent="0.25">
      <c r="A119" s="218"/>
      <c r="B119" s="221"/>
      <c r="C119" s="221"/>
      <c r="D119" s="221"/>
      <c r="E119" s="218"/>
      <c r="F119" s="220"/>
      <c r="G119" s="222"/>
      <c r="H119" s="219"/>
      <c r="I119" s="222"/>
      <c r="J119" s="218"/>
      <c r="K119" s="218"/>
      <c r="L119" s="218"/>
      <c r="M119" s="218"/>
      <c r="N119" s="218"/>
      <c r="O119" s="218"/>
      <c r="P119" s="218"/>
      <c r="Q119" s="218"/>
      <c r="R119" s="218"/>
    </row>
    <row r="120" spans="1:18" ht="15.75" customHeight="1" x14ac:dyDescent="0.25">
      <c r="A120" s="218"/>
      <c r="B120" s="221"/>
      <c r="C120" s="221"/>
      <c r="D120" s="221"/>
      <c r="E120" s="218"/>
      <c r="F120" s="220"/>
      <c r="G120" s="222"/>
      <c r="H120" s="219"/>
      <c r="I120" s="222"/>
      <c r="J120" s="218"/>
      <c r="K120" s="218"/>
      <c r="L120" s="218"/>
      <c r="M120" s="218"/>
      <c r="N120" s="218"/>
      <c r="O120" s="218"/>
      <c r="P120" s="218"/>
      <c r="Q120" s="218"/>
      <c r="R120" s="218"/>
    </row>
    <row r="121" spans="1:18" ht="15.75" customHeight="1" x14ac:dyDescent="0.25">
      <c r="A121" s="218"/>
      <c r="B121" s="221"/>
      <c r="C121" s="221"/>
      <c r="D121" s="221"/>
      <c r="E121" s="218"/>
      <c r="F121" s="220"/>
      <c r="G121" s="222"/>
      <c r="H121" s="219"/>
      <c r="I121" s="222"/>
      <c r="J121" s="218"/>
      <c r="K121" s="218"/>
      <c r="L121" s="218"/>
      <c r="M121" s="218"/>
      <c r="N121" s="218"/>
      <c r="O121" s="218"/>
      <c r="P121" s="218"/>
      <c r="Q121" s="218"/>
      <c r="R121" s="218"/>
    </row>
    <row r="122" spans="1:18" ht="15.75" customHeight="1" x14ac:dyDescent="0.25">
      <c r="A122" s="218"/>
      <c r="B122" s="221"/>
      <c r="C122" s="221"/>
      <c r="D122" s="221"/>
      <c r="E122" s="218"/>
      <c r="F122" s="220"/>
      <c r="G122" s="222"/>
      <c r="H122" s="219"/>
      <c r="I122" s="222"/>
      <c r="J122" s="218"/>
      <c r="K122" s="218"/>
      <c r="L122" s="218"/>
      <c r="M122" s="218"/>
      <c r="N122" s="218"/>
      <c r="O122" s="218"/>
      <c r="P122" s="218"/>
      <c r="Q122" s="218"/>
      <c r="R122" s="218"/>
    </row>
    <row r="123" spans="1:18" ht="15.75" customHeight="1" x14ac:dyDescent="0.25">
      <c r="A123" s="218"/>
      <c r="B123" s="221"/>
      <c r="C123" s="221"/>
      <c r="D123" s="221"/>
      <c r="E123" s="218"/>
      <c r="F123" s="220"/>
      <c r="G123" s="222"/>
      <c r="H123" s="219"/>
      <c r="I123" s="222"/>
      <c r="J123" s="218"/>
      <c r="K123" s="218"/>
      <c r="L123" s="218"/>
      <c r="M123" s="218"/>
      <c r="N123" s="218"/>
      <c r="O123" s="218"/>
      <c r="P123" s="218"/>
      <c r="Q123" s="218"/>
      <c r="R123" s="218"/>
    </row>
    <row r="124" spans="1:18" ht="15.75" customHeight="1" x14ac:dyDescent="0.25">
      <c r="A124" s="218"/>
      <c r="B124" s="221"/>
      <c r="C124" s="221"/>
      <c r="D124" s="221"/>
      <c r="E124" s="218"/>
      <c r="F124" s="220"/>
      <c r="G124" s="222"/>
      <c r="H124" s="219"/>
      <c r="I124" s="222"/>
      <c r="J124" s="218"/>
      <c r="K124" s="218"/>
      <c r="L124" s="218"/>
      <c r="M124" s="218"/>
      <c r="N124" s="218"/>
      <c r="O124" s="218"/>
      <c r="P124" s="218"/>
      <c r="Q124" s="218"/>
      <c r="R124" s="218"/>
    </row>
    <row r="125" spans="1:18" ht="15.75" customHeight="1" x14ac:dyDescent="0.25">
      <c r="A125" s="218"/>
      <c r="B125" s="221"/>
      <c r="C125" s="221"/>
      <c r="D125" s="221"/>
      <c r="E125" s="218"/>
      <c r="F125" s="220"/>
      <c r="G125" s="222"/>
      <c r="H125" s="219"/>
      <c r="I125" s="222"/>
      <c r="J125" s="218"/>
      <c r="K125" s="218"/>
      <c r="L125" s="218"/>
      <c r="M125" s="218"/>
      <c r="N125" s="218"/>
      <c r="O125" s="218"/>
      <c r="P125" s="218"/>
      <c r="Q125" s="218"/>
      <c r="R125" s="218"/>
    </row>
    <row r="126" spans="1:18" ht="15.75" customHeight="1" x14ac:dyDescent="0.25">
      <c r="A126" s="218"/>
      <c r="B126" s="221"/>
      <c r="C126" s="221"/>
      <c r="D126" s="221"/>
      <c r="E126" s="218"/>
      <c r="F126" s="220"/>
      <c r="G126" s="222"/>
      <c r="H126" s="219"/>
      <c r="I126" s="222"/>
      <c r="J126" s="218"/>
      <c r="K126" s="218"/>
      <c r="L126" s="218"/>
      <c r="M126" s="218"/>
      <c r="N126" s="218"/>
      <c r="O126" s="218"/>
      <c r="P126" s="218"/>
      <c r="Q126" s="218"/>
      <c r="R126" s="218"/>
    </row>
    <row r="127" spans="1:18" ht="15.75" customHeight="1" x14ac:dyDescent="0.25">
      <c r="A127" s="218"/>
      <c r="B127" s="221"/>
      <c r="C127" s="221"/>
      <c r="D127" s="221"/>
      <c r="E127" s="218"/>
      <c r="F127" s="220"/>
      <c r="G127" s="222"/>
      <c r="H127" s="219"/>
      <c r="I127" s="222"/>
      <c r="J127" s="218"/>
      <c r="K127" s="218"/>
      <c r="L127" s="218"/>
      <c r="M127" s="218"/>
      <c r="N127" s="218"/>
      <c r="O127" s="218"/>
      <c r="P127" s="218"/>
      <c r="Q127" s="218"/>
      <c r="R127" s="218"/>
    </row>
    <row r="128" spans="1:18" ht="15.75" customHeight="1" x14ac:dyDescent="0.25">
      <c r="A128" s="218"/>
      <c r="B128" s="221"/>
      <c r="C128" s="221"/>
      <c r="D128" s="221"/>
      <c r="E128" s="218"/>
      <c r="F128" s="220"/>
      <c r="G128" s="222"/>
      <c r="H128" s="219"/>
      <c r="I128" s="222"/>
      <c r="J128" s="218"/>
      <c r="K128" s="218"/>
      <c r="L128" s="218"/>
      <c r="M128" s="218"/>
      <c r="N128" s="218"/>
      <c r="O128" s="218"/>
      <c r="P128" s="218"/>
      <c r="Q128" s="218"/>
      <c r="R128" s="218"/>
    </row>
    <row r="129" spans="1:18" ht="15.75" customHeight="1" x14ac:dyDescent="0.25">
      <c r="A129" s="218"/>
      <c r="B129" s="221"/>
      <c r="C129" s="221"/>
      <c r="D129" s="221"/>
      <c r="E129" s="218"/>
      <c r="F129" s="220"/>
      <c r="G129" s="222"/>
      <c r="H129" s="219"/>
      <c r="I129" s="222"/>
      <c r="J129" s="218"/>
      <c r="K129" s="218"/>
      <c r="L129" s="218"/>
      <c r="M129" s="218"/>
      <c r="N129" s="218"/>
      <c r="O129" s="218"/>
      <c r="P129" s="218"/>
      <c r="Q129" s="218"/>
      <c r="R129" s="218"/>
    </row>
    <row r="130" spans="1:18" ht="15.75" customHeight="1" x14ac:dyDescent="0.25">
      <c r="A130" s="218"/>
      <c r="B130" s="221"/>
      <c r="C130" s="221"/>
      <c r="D130" s="221"/>
      <c r="E130" s="218"/>
      <c r="F130" s="220"/>
      <c r="G130" s="222"/>
      <c r="H130" s="219"/>
      <c r="I130" s="222"/>
      <c r="J130" s="218"/>
      <c r="K130" s="218"/>
      <c r="L130" s="218"/>
      <c r="M130" s="218"/>
      <c r="N130" s="218"/>
      <c r="O130" s="218"/>
      <c r="P130" s="218"/>
      <c r="Q130" s="218"/>
      <c r="R130" s="218"/>
    </row>
    <row r="131" spans="1:18" ht="15.75" customHeight="1" x14ac:dyDescent="0.25">
      <c r="A131" s="218"/>
      <c r="B131" s="221"/>
      <c r="C131" s="221"/>
      <c r="D131" s="221"/>
      <c r="E131" s="218"/>
      <c r="F131" s="220"/>
      <c r="G131" s="222"/>
      <c r="H131" s="219"/>
      <c r="I131" s="222"/>
      <c r="J131" s="218"/>
      <c r="K131" s="218"/>
      <c r="L131" s="218"/>
      <c r="M131" s="218"/>
      <c r="N131" s="218"/>
      <c r="O131" s="218"/>
      <c r="P131" s="218"/>
      <c r="Q131" s="218"/>
      <c r="R131" s="218"/>
    </row>
    <row r="132" spans="1:18" ht="15.75" customHeight="1" x14ac:dyDescent="0.25">
      <c r="A132" s="218"/>
      <c r="B132" s="221"/>
      <c r="C132" s="221"/>
      <c r="D132" s="221"/>
      <c r="E132" s="218"/>
      <c r="F132" s="220"/>
      <c r="G132" s="222"/>
      <c r="H132" s="219"/>
      <c r="I132" s="222"/>
      <c r="J132" s="218"/>
      <c r="K132" s="218"/>
      <c r="L132" s="218"/>
      <c r="M132" s="218"/>
      <c r="N132" s="218"/>
      <c r="O132" s="218"/>
      <c r="P132" s="218"/>
      <c r="Q132" s="218"/>
      <c r="R132" s="218"/>
    </row>
    <row r="133" spans="1:18" ht="15.75" customHeight="1" x14ac:dyDescent="0.25">
      <c r="A133" s="218"/>
      <c r="B133" s="221"/>
      <c r="C133" s="221"/>
      <c r="D133" s="221"/>
      <c r="E133" s="218"/>
      <c r="F133" s="220"/>
      <c r="G133" s="222"/>
      <c r="H133" s="219"/>
      <c r="I133" s="222"/>
      <c r="J133" s="218"/>
      <c r="K133" s="218"/>
      <c r="L133" s="218"/>
      <c r="M133" s="218"/>
      <c r="N133" s="218"/>
      <c r="O133" s="218"/>
      <c r="P133" s="218"/>
      <c r="Q133" s="218"/>
      <c r="R133" s="218"/>
    </row>
    <row r="134" spans="1:18" ht="15.75" customHeight="1" x14ac:dyDescent="0.25">
      <c r="A134" s="218"/>
      <c r="B134" s="221"/>
      <c r="C134" s="221"/>
      <c r="D134" s="221"/>
      <c r="E134" s="218"/>
      <c r="F134" s="220"/>
      <c r="G134" s="222"/>
      <c r="H134" s="219"/>
      <c r="I134" s="222"/>
      <c r="J134" s="218"/>
      <c r="K134" s="218"/>
      <c r="L134" s="218"/>
      <c r="M134" s="218"/>
      <c r="N134" s="218"/>
      <c r="O134" s="218"/>
      <c r="P134" s="218"/>
      <c r="Q134" s="218"/>
      <c r="R134" s="218"/>
    </row>
    <row r="135" spans="1:18" ht="15.75" customHeight="1" x14ac:dyDescent="0.25">
      <c r="A135" s="218"/>
      <c r="B135" s="221"/>
      <c r="C135" s="221"/>
      <c r="D135" s="221"/>
      <c r="E135" s="218"/>
      <c r="F135" s="220"/>
      <c r="G135" s="222"/>
      <c r="H135" s="219"/>
      <c r="I135" s="222"/>
      <c r="J135" s="218"/>
      <c r="K135" s="218"/>
      <c r="L135" s="218"/>
      <c r="M135" s="218"/>
      <c r="N135" s="218"/>
      <c r="O135" s="218"/>
      <c r="P135" s="218"/>
      <c r="Q135" s="218"/>
      <c r="R135" s="218"/>
    </row>
    <row r="136" spans="1:18" ht="15.75" customHeight="1" x14ac:dyDescent="0.25">
      <c r="A136" s="218"/>
      <c r="B136" s="221"/>
      <c r="C136" s="221"/>
      <c r="D136" s="221"/>
      <c r="E136" s="218"/>
      <c r="F136" s="220"/>
      <c r="G136" s="222"/>
      <c r="H136" s="219"/>
      <c r="I136" s="222"/>
      <c r="J136" s="218"/>
      <c r="K136" s="218"/>
      <c r="L136" s="218"/>
      <c r="M136" s="218"/>
      <c r="N136" s="218"/>
      <c r="O136" s="218"/>
      <c r="P136" s="218"/>
      <c r="Q136" s="218"/>
      <c r="R136" s="218"/>
    </row>
    <row r="137" spans="1:18" ht="15.75" customHeight="1" x14ac:dyDescent="0.25">
      <c r="A137" s="218"/>
      <c r="B137" s="221"/>
      <c r="C137" s="221"/>
      <c r="D137" s="221"/>
      <c r="E137" s="218"/>
      <c r="F137" s="220"/>
      <c r="G137" s="222"/>
      <c r="H137" s="219"/>
      <c r="I137" s="222"/>
      <c r="J137" s="218"/>
      <c r="K137" s="218"/>
      <c r="L137" s="218"/>
      <c r="M137" s="218"/>
      <c r="N137" s="218"/>
      <c r="O137" s="218"/>
      <c r="P137" s="218"/>
      <c r="Q137" s="218"/>
      <c r="R137" s="218"/>
    </row>
    <row r="138" spans="1:18" ht="15.75" customHeight="1" x14ac:dyDescent="0.25">
      <c r="A138" s="218"/>
      <c r="B138" s="221"/>
      <c r="C138" s="221"/>
      <c r="D138" s="221"/>
      <c r="E138" s="218"/>
      <c r="F138" s="220"/>
      <c r="G138" s="222"/>
      <c r="H138" s="219"/>
      <c r="I138" s="222"/>
      <c r="J138" s="218"/>
      <c r="K138" s="218"/>
      <c r="L138" s="218"/>
      <c r="M138" s="218"/>
      <c r="N138" s="218"/>
      <c r="O138" s="218"/>
      <c r="P138" s="218"/>
      <c r="Q138" s="218"/>
      <c r="R138" s="218"/>
    </row>
    <row r="139" spans="1:18" ht="15.75" customHeight="1" x14ac:dyDescent="0.25">
      <c r="A139" s="218"/>
      <c r="B139" s="221"/>
      <c r="C139" s="221"/>
      <c r="D139" s="221"/>
      <c r="E139" s="218"/>
      <c r="F139" s="220"/>
      <c r="G139" s="222"/>
      <c r="H139" s="219"/>
      <c r="I139" s="222"/>
      <c r="J139" s="218"/>
      <c r="K139" s="218"/>
      <c r="L139" s="218"/>
      <c r="M139" s="218"/>
      <c r="N139" s="218"/>
      <c r="O139" s="218"/>
      <c r="P139" s="218"/>
      <c r="Q139" s="218"/>
      <c r="R139" s="218"/>
    </row>
    <row r="140" spans="1:18" ht="15.75" customHeight="1" x14ac:dyDescent="0.25">
      <c r="A140" s="218"/>
      <c r="B140" s="221"/>
      <c r="C140" s="221"/>
      <c r="D140" s="221"/>
      <c r="E140" s="218"/>
      <c r="F140" s="220"/>
      <c r="G140" s="222"/>
      <c r="H140" s="219"/>
      <c r="I140" s="222"/>
      <c r="J140" s="218"/>
      <c r="K140" s="218"/>
      <c r="L140" s="218"/>
      <c r="M140" s="218"/>
      <c r="N140" s="218"/>
      <c r="O140" s="218"/>
      <c r="P140" s="218"/>
      <c r="Q140" s="218"/>
      <c r="R140" s="218"/>
    </row>
    <row r="141" spans="1:18" ht="15.75" customHeight="1" x14ac:dyDescent="0.25">
      <c r="A141" s="218"/>
      <c r="B141" s="221"/>
      <c r="C141" s="221"/>
      <c r="D141" s="221"/>
      <c r="E141" s="218"/>
      <c r="F141" s="220"/>
      <c r="G141" s="222"/>
      <c r="H141" s="219"/>
      <c r="I141" s="222"/>
      <c r="J141" s="218"/>
      <c r="K141" s="218"/>
      <c r="L141" s="218"/>
      <c r="M141" s="218"/>
      <c r="N141" s="218"/>
      <c r="O141" s="218"/>
      <c r="P141" s="218"/>
      <c r="Q141" s="218"/>
      <c r="R141" s="218"/>
    </row>
    <row r="142" spans="1:18" ht="15.75" customHeight="1" x14ac:dyDescent="0.25">
      <c r="A142" s="218"/>
      <c r="B142" s="221"/>
      <c r="C142" s="221"/>
      <c r="D142" s="221"/>
      <c r="E142" s="218"/>
      <c r="F142" s="220"/>
      <c r="G142" s="222"/>
      <c r="H142" s="219"/>
      <c r="I142" s="222"/>
      <c r="J142" s="218"/>
      <c r="K142" s="218"/>
      <c r="L142" s="218"/>
      <c r="M142" s="218"/>
      <c r="N142" s="218"/>
      <c r="O142" s="218"/>
      <c r="P142" s="218"/>
      <c r="Q142" s="218"/>
      <c r="R142" s="218"/>
    </row>
    <row r="143" spans="1:18" ht="15.75" customHeight="1" x14ac:dyDescent="0.25">
      <c r="A143" s="218"/>
      <c r="B143" s="221"/>
      <c r="C143" s="221"/>
      <c r="D143" s="221"/>
      <c r="E143" s="218"/>
      <c r="F143" s="220"/>
      <c r="G143" s="222"/>
      <c r="H143" s="219"/>
      <c r="I143" s="222"/>
      <c r="J143" s="218"/>
      <c r="K143" s="218"/>
      <c r="L143" s="218"/>
      <c r="M143" s="218"/>
      <c r="N143" s="218"/>
      <c r="O143" s="218"/>
      <c r="P143" s="218"/>
      <c r="Q143" s="218"/>
      <c r="R143" s="218"/>
    </row>
    <row r="144" spans="1:18" ht="15.75" customHeight="1" x14ac:dyDescent="0.25">
      <c r="A144" s="218"/>
      <c r="B144" s="221"/>
      <c r="C144" s="221"/>
      <c r="D144" s="221"/>
      <c r="E144" s="218"/>
      <c r="F144" s="220"/>
      <c r="G144" s="222"/>
      <c r="H144" s="219"/>
      <c r="I144" s="222"/>
      <c r="J144" s="218"/>
      <c r="K144" s="218"/>
      <c r="L144" s="218"/>
      <c r="M144" s="218"/>
      <c r="N144" s="218"/>
      <c r="O144" s="218"/>
      <c r="P144" s="218"/>
      <c r="Q144" s="218"/>
      <c r="R144" s="218"/>
    </row>
    <row r="145" spans="1:18" ht="15.75" customHeight="1" x14ac:dyDescent="0.25">
      <c r="A145" s="218"/>
      <c r="B145" s="221"/>
      <c r="C145" s="221"/>
      <c r="D145" s="221"/>
      <c r="E145" s="218"/>
      <c r="F145" s="220"/>
      <c r="G145" s="222"/>
      <c r="H145" s="219"/>
      <c r="I145" s="222"/>
      <c r="J145" s="218"/>
      <c r="K145" s="218"/>
      <c r="L145" s="218"/>
      <c r="M145" s="218"/>
      <c r="N145" s="218"/>
      <c r="O145" s="218"/>
      <c r="P145" s="218"/>
      <c r="Q145" s="218"/>
      <c r="R145" s="218"/>
    </row>
    <row r="146" spans="1:18" ht="15.75" customHeight="1" x14ac:dyDescent="0.25">
      <c r="A146" s="218"/>
      <c r="B146" s="221"/>
      <c r="C146" s="221"/>
      <c r="D146" s="221"/>
      <c r="E146" s="218"/>
      <c r="F146" s="220"/>
      <c r="G146" s="222"/>
      <c r="H146" s="219"/>
      <c r="I146" s="222"/>
      <c r="J146" s="218"/>
      <c r="K146" s="218"/>
      <c r="L146" s="218"/>
      <c r="M146" s="218"/>
      <c r="N146" s="218"/>
      <c r="O146" s="218"/>
      <c r="P146" s="218"/>
      <c r="Q146" s="218"/>
      <c r="R146" s="218"/>
    </row>
    <row r="147" spans="1:18" ht="15.75" customHeight="1" x14ac:dyDescent="0.25">
      <c r="A147" s="218"/>
      <c r="B147" s="221"/>
      <c r="C147" s="221"/>
      <c r="D147" s="221"/>
      <c r="E147" s="218"/>
      <c r="F147" s="220"/>
      <c r="G147" s="222"/>
      <c r="H147" s="219"/>
      <c r="I147" s="222"/>
      <c r="J147" s="218"/>
      <c r="K147" s="218"/>
      <c r="L147" s="218"/>
      <c r="M147" s="218"/>
      <c r="N147" s="218"/>
      <c r="O147" s="218"/>
      <c r="P147" s="218"/>
      <c r="Q147" s="218"/>
      <c r="R147" s="218"/>
    </row>
    <row r="148" spans="1:18" ht="15.75" customHeight="1" x14ac:dyDescent="0.25">
      <c r="A148" s="218"/>
      <c r="B148" s="221"/>
      <c r="C148" s="221"/>
      <c r="D148" s="221"/>
      <c r="E148" s="218"/>
      <c r="F148" s="220"/>
      <c r="G148" s="222"/>
      <c r="H148" s="219"/>
      <c r="I148" s="222"/>
      <c r="J148" s="218"/>
      <c r="K148" s="218"/>
      <c r="L148" s="218"/>
      <c r="M148" s="218"/>
      <c r="N148" s="218"/>
      <c r="O148" s="218"/>
      <c r="P148" s="218"/>
      <c r="Q148" s="218"/>
      <c r="R148" s="218"/>
    </row>
    <row r="149" spans="1:18" ht="15.75" customHeight="1" x14ac:dyDescent="0.25">
      <c r="A149" s="218"/>
      <c r="B149" s="221"/>
      <c r="C149" s="221"/>
      <c r="D149" s="221"/>
      <c r="E149" s="218"/>
      <c r="F149" s="220"/>
      <c r="G149" s="222"/>
      <c r="H149" s="219"/>
      <c r="I149" s="222"/>
      <c r="J149" s="218"/>
      <c r="K149" s="218"/>
      <c r="L149" s="218"/>
      <c r="M149" s="218"/>
      <c r="N149" s="218"/>
      <c r="O149" s="218"/>
      <c r="P149" s="218"/>
      <c r="Q149" s="218"/>
      <c r="R149" s="218"/>
    </row>
    <row r="150" spans="1:18" ht="15.75" customHeight="1" x14ac:dyDescent="0.25">
      <c r="A150" s="218"/>
      <c r="B150" s="221"/>
      <c r="C150" s="221"/>
      <c r="D150" s="221"/>
      <c r="E150" s="218"/>
      <c r="F150" s="220"/>
      <c r="G150" s="222"/>
      <c r="H150" s="219"/>
      <c r="I150" s="222"/>
      <c r="J150" s="218"/>
      <c r="K150" s="218"/>
      <c r="L150" s="218"/>
      <c r="M150" s="218"/>
      <c r="N150" s="218"/>
      <c r="O150" s="218"/>
      <c r="P150" s="218"/>
      <c r="Q150" s="218"/>
      <c r="R150" s="218"/>
    </row>
    <row r="151" spans="1:18" ht="15.75" customHeight="1" x14ac:dyDescent="0.25">
      <c r="A151" s="218"/>
      <c r="B151" s="221"/>
      <c r="C151" s="221"/>
      <c r="D151" s="221"/>
      <c r="E151" s="218"/>
      <c r="F151" s="220"/>
      <c r="G151" s="222"/>
      <c r="H151" s="219"/>
      <c r="I151" s="222"/>
      <c r="J151" s="218"/>
      <c r="K151" s="218"/>
      <c r="L151" s="218"/>
      <c r="M151" s="218"/>
      <c r="N151" s="218"/>
      <c r="O151" s="218"/>
      <c r="P151" s="218"/>
      <c r="Q151" s="218"/>
      <c r="R151" s="218"/>
    </row>
    <row r="152" spans="1:18" ht="15.75" customHeight="1" x14ac:dyDescent="0.25">
      <c r="A152" s="218"/>
      <c r="B152" s="221"/>
      <c r="C152" s="221"/>
      <c r="D152" s="221"/>
      <c r="E152" s="218"/>
      <c r="F152" s="220"/>
      <c r="G152" s="222"/>
      <c r="H152" s="219"/>
      <c r="I152" s="222"/>
      <c r="J152" s="218"/>
      <c r="K152" s="218"/>
      <c r="L152" s="218"/>
      <c r="M152" s="218"/>
      <c r="N152" s="218"/>
      <c r="O152" s="218"/>
      <c r="P152" s="218"/>
      <c r="Q152" s="218"/>
      <c r="R152" s="218"/>
    </row>
    <row r="153" spans="1:18" ht="15.75" customHeight="1" x14ac:dyDescent="0.25">
      <c r="A153" s="218"/>
      <c r="B153" s="221"/>
      <c r="C153" s="221"/>
      <c r="D153" s="221"/>
      <c r="E153" s="218"/>
      <c r="F153" s="220"/>
      <c r="G153" s="222"/>
      <c r="H153" s="219"/>
      <c r="I153" s="222"/>
      <c r="J153" s="218"/>
      <c r="K153" s="218"/>
      <c r="L153" s="218"/>
      <c r="M153" s="218"/>
      <c r="N153" s="218"/>
      <c r="O153" s="218"/>
      <c r="P153" s="218"/>
      <c r="Q153" s="218"/>
      <c r="R153" s="218"/>
    </row>
    <row r="154" spans="1:18" ht="15.75" customHeight="1" x14ac:dyDescent="0.25">
      <c r="A154" s="218"/>
      <c r="B154" s="221"/>
      <c r="C154" s="221"/>
      <c r="D154" s="221"/>
      <c r="E154" s="218"/>
      <c r="F154" s="220"/>
      <c r="G154" s="222"/>
      <c r="H154" s="219"/>
      <c r="I154" s="222"/>
      <c r="J154" s="218"/>
      <c r="K154" s="218"/>
      <c r="L154" s="218"/>
      <c r="M154" s="218"/>
      <c r="N154" s="218"/>
      <c r="O154" s="218"/>
      <c r="P154" s="218"/>
      <c r="Q154" s="218"/>
      <c r="R154" s="218"/>
    </row>
    <row r="155" spans="1:18" ht="15.75" customHeight="1" x14ac:dyDescent="0.25">
      <c r="A155" s="218"/>
      <c r="B155" s="221"/>
      <c r="C155" s="221"/>
      <c r="D155" s="221"/>
      <c r="E155" s="218"/>
      <c r="F155" s="220"/>
      <c r="G155" s="222"/>
      <c r="H155" s="219"/>
      <c r="I155" s="222"/>
      <c r="J155" s="218"/>
      <c r="K155" s="218"/>
      <c r="L155" s="218"/>
      <c r="M155" s="218"/>
      <c r="N155" s="218"/>
      <c r="O155" s="218"/>
      <c r="P155" s="218"/>
      <c r="Q155" s="218"/>
      <c r="R155" s="218"/>
    </row>
    <row r="156" spans="1:18" ht="15.75" customHeight="1" x14ac:dyDescent="0.25">
      <c r="A156" s="218"/>
      <c r="B156" s="221"/>
      <c r="C156" s="221"/>
      <c r="D156" s="221"/>
      <c r="E156" s="218"/>
      <c r="F156" s="220"/>
      <c r="G156" s="222"/>
      <c r="H156" s="219"/>
      <c r="I156" s="222"/>
      <c r="J156" s="218"/>
      <c r="K156" s="218"/>
      <c r="L156" s="218"/>
      <c r="M156" s="218"/>
      <c r="N156" s="218"/>
      <c r="O156" s="218"/>
      <c r="P156" s="218"/>
      <c r="Q156" s="218"/>
      <c r="R156" s="218"/>
    </row>
    <row r="157" spans="1:18" ht="15.75" customHeight="1" x14ac:dyDescent="0.25">
      <c r="A157" s="218"/>
      <c r="B157" s="221"/>
      <c r="C157" s="221"/>
      <c r="D157" s="221"/>
      <c r="E157" s="218"/>
      <c r="F157" s="220"/>
      <c r="G157" s="222"/>
      <c r="H157" s="219"/>
      <c r="I157" s="222"/>
      <c r="J157" s="218"/>
      <c r="K157" s="218"/>
      <c r="L157" s="218"/>
      <c r="M157" s="218"/>
      <c r="N157" s="218"/>
      <c r="O157" s="218"/>
      <c r="P157" s="218"/>
      <c r="Q157" s="218"/>
      <c r="R157" s="218"/>
    </row>
    <row r="158" spans="1:18" ht="15.75" customHeight="1" x14ac:dyDescent="0.25">
      <c r="A158" s="218"/>
      <c r="B158" s="221"/>
      <c r="C158" s="221"/>
      <c r="D158" s="221"/>
      <c r="E158" s="218"/>
      <c r="F158" s="220"/>
      <c r="G158" s="222"/>
      <c r="H158" s="219"/>
      <c r="I158" s="222"/>
      <c r="J158" s="218"/>
      <c r="K158" s="218"/>
      <c r="L158" s="218"/>
      <c r="M158" s="218"/>
      <c r="N158" s="218"/>
      <c r="O158" s="218"/>
      <c r="P158" s="218"/>
      <c r="Q158" s="218"/>
      <c r="R158" s="218"/>
    </row>
    <row r="159" spans="1:18" ht="15.75" customHeight="1" x14ac:dyDescent="0.25">
      <c r="A159" s="218"/>
      <c r="B159" s="221"/>
      <c r="C159" s="221"/>
      <c r="D159" s="221"/>
      <c r="E159" s="218"/>
      <c r="F159" s="220"/>
      <c r="G159" s="222"/>
      <c r="H159" s="219"/>
      <c r="I159" s="222"/>
      <c r="J159" s="218"/>
      <c r="K159" s="218"/>
      <c r="L159" s="218"/>
      <c r="M159" s="218"/>
      <c r="N159" s="218"/>
      <c r="O159" s="218"/>
      <c r="P159" s="218"/>
      <c r="Q159" s="218"/>
      <c r="R159" s="218"/>
    </row>
    <row r="160" spans="1:18" ht="15.75" customHeight="1" x14ac:dyDescent="0.25">
      <c r="A160" s="218"/>
      <c r="B160" s="221"/>
      <c r="C160" s="221"/>
      <c r="D160" s="221"/>
      <c r="E160" s="218"/>
      <c r="F160" s="220"/>
      <c r="G160" s="222"/>
      <c r="H160" s="219"/>
      <c r="I160" s="222"/>
      <c r="J160" s="218"/>
      <c r="K160" s="218"/>
      <c r="L160" s="218"/>
      <c r="M160" s="218"/>
      <c r="N160" s="218"/>
      <c r="O160" s="218"/>
      <c r="P160" s="218"/>
      <c r="Q160" s="218"/>
      <c r="R160" s="218"/>
    </row>
    <row r="161" spans="1:18" ht="15.75" customHeight="1" x14ac:dyDescent="0.25">
      <c r="A161" s="218"/>
      <c r="B161" s="221"/>
      <c r="C161" s="221"/>
      <c r="D161" s="221"/>
      <c r="E161" s="218"/>
      <c r="F161" s="220"/>
      <c r="G161" s="222"/>
      <c r="H161" s="219"/>
      <c r="I161" s="222"/>
      <c r="J161" s="218"/>
      <c r="K161" s="218"/>
      <c r="L161" s="218"/>
      <c r="M161" s="218"/>
      <c r="N161" s="218"/>
      <c r="O161" s="218"/>
      <c r="P161" s="218"/>
      <c r="Q161" s="218"/>
      <c r="R161" s="218"/>
    </row>
    <row r="162" spans="1:18" ht="15.75" customHeight="1" x14ac:dyDescent="0.25">
      <c r="A162" s="218"/>
      <c r="B162" s="221"/>
      <c r="C162" s="221"/>
      <c r="D162" s="221"/>
      <c r="E162" s="218"/>
      <c r="F162" s="220"/>
      <c r="G162" s="222"/>
      <c r="H162" s="219"/>
      <c r="I162" s="222"/>
      <c r="J162" s="218"/>
      <c r="K162" s="218"/>
      <c r="L162" s="218"/>
      <c r="M162" s="218"/>
      <c r="N162" s="218"/>
      <c r="O162" s="218"/>
      <c r="P162" s="218"/>
      <c r="Q162" s="218"/>
      <c r="R162" s="218"/>
    </row>
    <row r="163" spans="1:18" ht="15.75" customHeight="1" x14ac:dyDescent="0.25">
      <c r="A163" s="218"/>
      <c r="B163" s="221"/>
      <c r="C163" s="221"/>
      <c r="D163" s="221"/>
      <c r="E163" s="218"/>
      <c r="F163" s="220"/>
      <c r="G163" s="222"/>
      <c r="H163" s="219"/>
      <c r="I163" s="222"/>
      <c r="J163" s="218"/>
      <c r="K163" s="218"/>
      <c r="L163" s="218"/>
      <c r="M163" s="218"/>
      <c r="N163" s="218"/>
      <c r="O163" s="218"/>
      <c r="P163" s="218"/>
      <c r="Q163" s="218"/>
      <c r="R163" s="218"/>
    </row>
    <row r="164" spans="1:18" ht="15.75" customHeight="1" x14ac:dyDescent="0.25">
      <c r="A164" s="218"/>
      <c r="B164" s="221"/>
      <c r="C164" s="221"/>
      <c r="D164" s="221"/>
      <c r="E164" s="218"/>
      <c r="F164" s="220"/>
      <c r="G164" s="222"/>
      <c r="H164" s="219"/>
      <c r="I164" s="222"/>
      <c r="J164" s="218"/>
      <c r="K164" s="218"/>
      <c r="L164" s="218"/>
      <c r="M164" s="218"/>
      <c r="N164" s="218"/>
      <c r="O164" s="218"/>
      <c r="P164" s="218"/>
      <c r="Q164" s="218"/>
      <c r="R164" s="218"/>
    </row>
    <row r="165" spans="1:18" ht="15.75" customHeight="1" x14ac:dyDescent="0.25">
      <c r="A165" s="218"/>
      <c r="B165" s="221"/>
      <c r="C165" s="221"/>
      <c r="D165" s="221"/>
      <c r="E165" s="218"/>
      <c r="F165" s="220"/>
      <c r="G165" s="222"/>
      <c r="H165" s="219"/>
      <c r="I165" s="222"/>
      <c r="J165" s="218"/>
      <c r="K165" s="218"/>
      <c r="L165" s="218"/>
      <c r="M165" s="218"/>
      <c r="N165" s="218"/>
      <c r="O165" s="218"/>
      <c r="P165" s="218"/>
      <c r="Q165" s="218"/>
      <c r="R165" s="218"/>
    </row>
    <row r="166" spans="1:18" ht="15.75" customHeight="1" x14ac:dyDescent="0.25">
      <c r="A166" s="218"/>
      <c r="B166" s="221"/>
      <c r="C166" s="221"/>
      <c r="D166" s="221"/>
      <c r="E166" s="218"/>
      <c r="F166" s="220"/>
      <c r="G166" s="222"/>
      <c r="H166" s="219"/>
      <c r="I166" s="222"/>
      <c r="J166" s="218"/>
      <c r="K166" s="218"/>
      <c r="L166" s="218"/>
      <c r="M166" s="218"/>
      <c r="N166" s="218"/>
      <c r="O166" s="218"/>
      <c r="P166" s="218"/>
      <c r="Q166" s="218"/>
      <c r="R166" s="218"/>
    </row>
    <row r="167" spans="1:18" ht="15.75" customHeight="1" x14ac:dyDescent="0.25">
      <c r="A167" s="218"/>
      <c r="B167" s="221"/>
      <c r="C167" s="221"/>
      <c r="D167" s="221"/>
      <c r="E167" s="218"/>
      <c r="F167" s="220"/>
      <c r="G167" s="222"/>
      <c r="H167" s="219"/>
      <c r="I167" s="222"/>
      <c r="J167" s="218"/>
      <c r="K167" s="218"/>
      <c r="L167" s="218"/>
      <c r="M167" s="218"/>
      <c r="N167" s="218"/>
      <c r="O167" s="218"/>
      <c r="P167" s="218"/>
      <c r="Q167" s="218"/>
      <c r="R167" s="218"/>
    </row>
    <row r="168" spans="1:18" ht="15.75" customHeight="1" x14ac:dyDescent="0.25">
      <c r="A168" s="218"/>
      <c r="B168" s="221"/>
      <c r="C168" s="221"/>
      <c r="D168" s="221"/>
      <c r="E168" s="218"/>
      <c r="F168" s="220"/>
      <c r="G168" s="222"/>
      <c r="H168" s="219"/>
      <c r="I168" s="222"/>
      <c r="J168" s="218"/>
      <c r="K168" s="218"/>
      <c r="L168" s="218"/>
      <c r="M168" s="218"/>
      <c r="N168" s="218"/>
      <c r="O168" s="218"/>
      <c r="P168" s="218"/>
      <c r="Q168" s="218"/>
      <c r="R168" s="218"/>
    </row>
    <row r="169" spans="1:18" ht="15.75" customHeight="1" x14ac:dyDescent="0.25">
      <c r="A169" s="218"/>
      <c r="B169" s="221"/>
      <c r="C169" s="221"/>
      <c r="D169" s="221"/>
      <c r="E169" s="218"/>
      <c r="F169" s="220"/>
      <c r="G169" s="222"/>
      <c r="H169" s="219"/>
      <c r="I169" s="222"/>
      <c r="J169" s="218"/>
      <c r="K169" s="218"/>
      <c r="L169" s="218"/>
      <c r="M169" s="218"/>
      <c r="N169" s="218"/>
      <c r="O169" s="218"/>
      <c r="P169" s="218"/>
      <c r="Q169" s="218"/>
      <c r="R169" s="218"/>
    </row>
    <row r="170" spans="1:18" ht="15.75" customHeight="1" x14ac:dyDescent="0.25">
      <c r="A170" s="218"/>
      <c r="B170" s="221"/>
      <c r="C170" s="221"/>
      <c r="D170" s="221"/>
      <c r="E170" s="218"/>
      <c r="F170" s="220"/>
      <c r="G170" s="222"/>
      <c r="H170" s="219"/>
      <c r="I170" s="222"/>
      <c r="J170" s="218"/>
      <c r="K170" s="218"/>
      <c r="L170" s="218"/>
      <c r="M170" s="218"/>
      <c r="N170" s="218"/>
      <c r="O170" s="218"/>
      <c r="P170" s="218"/>
      <c r="Q170" s="218"/>
      <c r="R170" s="218"/>
    </row>
    <row r="171" spans="1:18" ht="15.75" customHeight="1" x14ac:dyDescent="0.25">
      <c r="A171" s="218"/>
      <c r="B171" s="221"/>
      <c r="C171" s="221"/>
      <c r="D171" s="221"/>
      <c r="E171" s="218"/>
      <c r="F171" s="220"/>
      <c r="G171" s="222"/>
      <c r="H171" s="219"/>
      <c r="I171" s="222"/>
      <c r="J171" s="218"/>
      <c r="K171" s="218"/>
      <c r="L171" s="218"/>
      <c r="M171" s="218"/>
      <c r="N171" s="218"/>
      <c r="O171" s="218"/>
      <c r="P171" s="218"/>
      <c r="Q171" s="218"/>
      <c r="R171" s="218"/>
    </row>
    <row r="172" spans="1:18" ht="15.75" customHeight="1" x14ac:dyDescent="0.25">
      <c r="A172" s="218"/>
      <c r="B172" s="221"/>
      <c r="C172" s="221"/>
      <c r="D172" s="221"/>
      <c r="E172" s="218"/>
      <c r="F172" s="220"/>
      <c r="G172" s="222"/>
      <c r="H172" s="219"/>
      <c r="I172" s="222"/>
      <c r="J172" s="218"/>
      <c r="K172" s="218"/>
      <c r="L172" s="218"/>
      <c r="M172" s="218"/>
      <c r="N172" s="218"/>
      <c r="O172" s="218"/>
      <c r="P172" s="218"/>
      <c r="Q172" s="218"/>
      <c r="R172" s="218"/>
    </row>
    <row r="173" spans="1:18" ht="15.75" customHeight="1" x14ac:dyDescent="0.25">
      <c r="A173" s="218"/>
      <c r="B173" s="221"/>
      <c r="C173" s="221"/>
      <c r="D173" s="221"/>
      <c r="E173" s="218"/>
      <c r="F173" s="220"/>
      <c r="G173" s="222"/>
      <c r="H173" s="219"/>
      <c r="I173" s="222"/>
      <c r="J173" s="218"/>
      <c r="K173" s="218"/>
      <c r="L173" s="218"/>
      <c r="M173" s="218"/>
      <c r="N173" s="218"/>
      <c r="O173" s="218"/>
      <c r="P173" s="218"/>
      <c r="Q173" s="218"/>
      <c r="R173" s="218"/>
    </row>
    <row r="174" spans="1:18" ht="15.75" customHeight="1" x14ac:dyDescent="0.25">
      <c r="A174" s="218"/>
      <c r="B174" s="221"/>
      <c r="C174" s="221"/>
      <c r="D174" s="221"/>
      <c r="E174" s="218"/>
      <c r="F174" s="220"/>
      <c r="G174" s="222"/>
      <c r="H174" s="219"/>
      <c r="I174" s="222"/>
      <c r="J174" s="218"/>
      <c r="K174" s="218"/>
      <c r="L174" s="218"/>
      <c r="M174" s="218"/>
      <c r="N174" s="218"/>
      <c r="O174" s="218"/>
      <c r="P174" s="218"/>
      <c r="Q174" s="218"/>
      <c r="R174" s="218"/>
    </row>
    <row r="175" spans="1:18" ht="15.75" customHeight="1" x14ac:dyDescent="0.25">
      <c r="A175" s="218"/>
      <c r="B175" s="221"/>
      <c r="C175" s="221"/>
      <c r="D175" s="221"/>
      <c r="E175" s="218"/>
      <c r="F175" s="220"/>
      <c r="G175" s="222"/>
      <c r="H175" s="219"/>
      <c r="I175" s="222"/>
      <c r="J175" s="218"/>
      <c r="K175" s="218"/>
      <c r="L175" s="218"/>
      <c r="M175" s="218"/>
      <c r="N175" s="218"/>
      <c r="O175" s="218"/>
      <c r="P175" s="218"/>
      <c r="Q175" s="218"/>
      <c r="R175" s="218"/>
    </row>
    <row r="176" spans="1:18" ht="15.75" customHeight="1" x14ac:dyDescent="0.25">
      <c r="A176" s="218"/>
      <c r="B176" s="221"/>
      <c r="C176" s="221"/>
      <c r="D176" s="221"/>
      <c r="E176" s="218"/>
      <c r="F176" s="220"/>
      <c r="G176" s="222"/>
      <c r="H176" s="219"/>
      <c r="I176" s="222"/>
      <c r="J176" s="218"/>
      <c r="K176" s="218"/>
      <c r="L176" s="218"/>
      <c r="M176" s="218"/>
      <c r="N176" s="218"/>
      <c r="O176" s="218"/>
      <c r="P176" s="218"/>
      <c r="Q176" s="218"/>
      <c r="R176" s="218"/>
    </row>
    <row r="177" spans="1:18" ht="15.75" customHeight="1" x14ac:dyDescent="0.25">
      <c r="A177" s="218"/>
      <c r="B177" s="221"/>
      <c r="C177" s="221"/>
      <c r="D177" s="221"/>
      <c r="E177" s="218"/>
      <c r="F177" s="220"/>
      <c r="G177" s="222"/>
      <c r="H177" s="219"/>
      <c r="I177" s="222"/>
      <c r="J177" s="218"/>
      <c r="K177" s="218"/>
      <c r="L177" s="218"/>
      <c r="M177" s="218"/>
      <c r="N177" s="218"/>
      <c r="O177" s="218"/>
      <c r="P177" s="218"/>
      <c r="Q177" s="218"/>
      <c r="R177" s="218"/>
    </row>
    <row r="178" spans="1:18" ht="15.75" customHeight="1" x14ac:dyDescent="0.25">
      <c r="A178" s="218"/>
      <c r="B178" s="221"/>
      <c r="C178" s="221"/>
      <c r="D178" s="221"/>
      <c r="E178" s="218"/>
      <c r="F178" s="220"/>
      <c r="G178" s="222"/>
      <c r="H178" s="219"/>
      <c r="I178" s="222"/>
      <c r="J178" s="218"/>
      <c r="K178" s="218"/>
      <c r="L178" s="218"/>
      <c r="M178" s="218"/>
      <c r="N178" s="218"/>
      <c r="O178" s="218"/>
      <c r="P178" s="218"/>
      <c r="Q178" s="218"/>
      <c r="R178" s="218"/>
    </row>
    <row r="179" spans="1:18" ht="15.75" customHeight="1" x14ac:dyDescent="0.25">
      <c r="A179" s="218"/>
      <c r="B179" s="221"/>
      <c r="C179" s="221"/>
      <c r="D179" s="221"/>
      <c r="E179" s="218"/>
      <c r="F179" s="220"/>
      <c r="G179" s="222"/>
      <c r="H179" s="219"/>
      <c r="I179" s="222"/>
      <c r="J179" s="218"/>
      <c r="K179" s="218"/>
      <c r="L179" s="218"/>
      <c r="M179" s="218"/>
      <c r="N179" s="218"/>
      <c r="O179" s="218"/>
      <c r="P179" s="218"/>
      <c r="Q179" s="218"/>
      <c r="R179" s="218"/>
    </row>
    <row r="180" spans="1:18" ht="15.75" customHeight="1" x14ac:dyDescent="0.25">
      <c r="A180" s="218"/>
      <c r="B180" s="221"/>
      <c r="C180" s="221"/>
      <c r="D180" s="221"/>
      <c r="E180" s="218"/>
      <c r="F180" s="220"/>
      <c r="G180" s="222"/>
      <c r="H180" s="219"/>
      <c r="I180" s="222"/>
      <c r="J180" s="218"/>
      <c r="K180" s="218"/>
      <c r="L180" s="218"/>
      <c r="M180" s="218"/>
      <c r="N180" s="218"/>
      <c r="O180" s="218"/>
      <c r="P180" s="218"/>
      <c r="Q180" s="218"/>
      <c r="R180" s="218"/>
    </row>
    <row r="181" spans="1:18" ht="15.75" customHeight="1" x14ac:dyDescent="0.25">
      <c r="A181" s="218"/>
      <c r="B181" s="221"/>
      <c r="C181" s="221"/>
      <c r="D181" s="221"/>
      <c r="E181" s="218"/>
      <c r="F181" s="220"/>
      <c r="G181" s="222"/>
      <c r="H181" s="219"/>
      <c r="I181" s="222"/>
      <c r="J181" s="218"/>
      <c r="K181" s="218"/>
      <c r="L181" s="218"/>
      <c r="M181" s="218"/>
      <c r="N181" s="218"/>
      <c r="O181" s="218"/>
      <c r="P181" s="218"/>
      <c r="Q181" s="218"/>
      <c r="R181" s="218"/>
    </row>
    <row r="182" spans="1:18" ht="15.75" customHeight="1" x14ac:dyDescent="0.25">
      <c r="A182" s="218"/>
      <c r="B182" s="221"/>
      <c r="C182" s="221"/>
      <c r="D182" s="221"/>
      <c r="E182" s="218"/>
      <c r="F182" s="220"/>
      <c r="G182" s="222"/>
      <c r="H182" s="219"/>
      <c r="I182" s="222"/>
      <c r="J182" s="218"/>
      <c r="K182" s="218"/>
      <c r="L182" s="218"/>
      <c r="M182" s="218"/>
      <c r="N182" s="218"/>
      <c r="O182" s="218"/>
      <c r="P182" s="218"/>
      <c r="Q182" s="218"/>
      <c r="R182" s="218"/>
    </row>
    <row r="183" spans="1:18" ht="15.75" customHeight="1" x14ac:dyDescent="0.25">
      <c r="A183" s="218"/>
      <c r="B183" s="221"/>
      <c r="C183" s="221"/>
      <c r="D183" s="221"/>
      <c r="E183" s="218"/>
      <c r="F183" s="220"/>
      <c r="G183" s="222"/>
      <c r="H183" s="219"/>
      <c r="I183" s="222"/>
      <c r="J183" s="218"/>
      <c r="K183" s="218"/>
      <c r="L183" s="218"/>
      <c r="M183" s="218"/>
      <c r="N183" s="218"/>
      <c r="O183" s="218"/>
      <c r="P183" s="218"/>
      <c r="Q183" s="218"/>
      <c r="R183" s="218"/>
    </row>
    <row r="184" spans="1:18" ht="15.75" customHeight="1" x14ac:dyDescent="0.25">
      <c r="A184" s="218"/>
      <c r="B184" s="221"/>
      <c r="C184" s="221"/>
      <c r="D184" s="221"/>
      <c r="E184" s="218"/>
      <c r="F184" s="220"/>
      <c r="G184" s="222"/>
      <c r="H184" s="219"/>
      <c r="I184" s="222"/>
      <c r="J184" s="218"/>
      <c r="K184" s="218"/>
      <c r="L184" s="218"/>
      <c r="M184" s="218"/>
      <c r="N184" s="218"/>
      <c r="O184" s="218"/>
      <c r="P184" s="218"/>
      <c r="Q184" s="218"/>
      <c r="R184" s="218"/>
    </row>
    <row r="185" spans="1:18" ht="15.75" customHeight="1" x14ac:dyDescent="0.25">
      <c r="A185" s="218"/>
      <c r="B185" s="221"/>
      <c r="C185" s="221"/>
      <c r="D185" s="221"/>
      <c r="E185" s="218"/>
      <c r="F185" s="220"/>
      <c r="G185" s="222"/>
      <c r="H185" s="219"/>
      <c r="I185" s="222"/>
      <c r="J185" s="218"/>
      <c r="K185" s="218"/>
      <c r="L185" s="218"/>
      <c r="M185" s="218"/>
      <c r="N185" s="218"/>
      <c r="O185" s="218"/>
      <c r="P185" s="218"/>
      <c r="Q185" s="218"/>
      <c r="R185" s="218"/>
    </row>
    <row r="186" spans="1:18" ht="15.75" customHeight="1" x14ac:dyDescent="0.25">
      <c r="A186" s="218"/>
      <c r="B186" s="221"/>
      <c r="C186" s="221"/>
      <c r="D186" s="221"/>
      <c r="E186" s="218"/>
      <c r="F186" s="220"/>
      <c r="G186" s="222"/>
      <c r="H186" s="219"/>
      <c r="I186" s="222"/>
      <c r="J186" s="218"/>
      <c r="K186" s="218"/>
      <c r="L186" s="218"/>
      <c r="M186" s="218"/>
      <c r="N186" s="218"/>
      <c r="O186" s="218"/>
      <c r="P186" s="218"/>
      <c r="Q186" s="218"/>
      <c r="R186" s="218"/>
    </row>
    <row r="187" spans="1:18" ht="15.75" customHeight="1" x14ac:dyDescent="0.25">
      <c r="A187" s="218"/>
      <c r="B187" s="221"/>
      <c r="C187" s="221"/>
      <c r="D187" s="221"/>
      <c r="E187" s="218"/>
      <c r="F187" s="220"/>
      <c r="G187" s="222"/>
      <c r="H187" s="219"/>
      <c r="I187" s="222"/>
      <c r="J187" s="218"/>
      <c r="K187" s="218"/>
      <c r="L187" s="218"/>
      <c r="M187" s="218"/>
      <c r="N187" s="218"/>
      <c r="O187" s="218"/>
      <c r="P187" s="218"/>
      <c r="Q187" s="218"/>
      <c r="R187" s="218"/>
    </row>
    <row r="188" spans="1:18" ht="15.75" customHeight="1" x14ac:dyDescent="0.25">
      <c r="A188" s="218"/>
      <c r="B188" s="221"/>
      <c r="C188" s="221"/>
      <c r="D188" s="221"/>
      <c r="E188" s="218"/>
      <c r="F188" s="220"/>
      <c r="G188" s="222"/>
      <c r="H188" s="219"/>
      <c r="I188" s="222"/>
      <c r="J188" s="218"/>
      <c r="K188" s="218"/>
      <c r="L188" s="218"/>
      <c r="M188" s="218"/>
      <c r="N188" s="218"/>
      <c r="O188" s="218"/>
      <c r="P188" s="218"/>
      <c r="Q188" s="218"/>
      <c r="R188" s="218"/>
    </row>
    <row r="189" spans="1:18" ht="15.75" customHeight="1" x14ac:dyDescent="0.25">
      <c r="A189" s="218"/>
      <c r="B189" s="221"/>
      <c r="C189" s="221"/>
      <c r="D189" s="221"/>
      <c r="E189" s="218"/>
      <c r="F189" s="220"/>
      <c r="G189" s="222"/>
      <c r="H189" s="219"/>
      <c r="I189" s="222"/>
      <c r="J189" s="218"/>
      <c r="K189" s="218"/>
      <c r="L189" s="218"/>
      <c r="M189" s="218"/>
      <c r="N189" s="218"/>
      <c r="O189" s="218"/>
      <c r="P189" s="218"/>
      <c r="Q189" s="218"/>
      <c r="R189" s="218"/>
    </row>
    <row r="190" spans="1:18" ht="15.75" customHeight="1" x14ac:dyDescent="0.25">
      <c r="A190" s="218"/>
      <c r="B190" s="221"/>
      <c r="C190" s="221"/>
      <c r="D190" s="221"/>
      <c r="E190" s="218"/>
      <c r="F190" s="220"/>
      <c r="G190" s="222"/>
      <c r="H190" s="219"/>
      <c r="I190" s="222"/>
      <c r="J190" s="218"/>
      <c r="K190" s="218"/>
      <c r="L190" s="218"/>
      <c r="M190" s="218"/>
      <c r="N190" s="218"/>
      <c r="O190" s="218"/>
      <c r="P190" s="218"/>
      <c r="Q190" s="218"/>
      <c r="R190" s="218"/>
    </row>
    <row r="191" spans="1:18" ht="15.75" customHeight="1" x14ac:dyDescent="0.25">
      <c r="A191" s="218"/>
      <c r="B191" s="221"/>
      <c r="C191" s="221"/>
      <c r="D191" s="221"/>
      <c r="E191" s="218"/>
      <c r="F191" s="220"/>
      <c r="G191" s="222"/>
      <c r="H191" s="219"/>
      <c r="I191" s="222"/>
      <c r="J191" s="218"/>
      <c r="K191" s="218"/>
      <c r="L191" s="218"/>
      <c r="M191" s="218"/>
      <c r="N191" s="218"/>
      <c r="O191" s="218"/>
      <c r="P191" s="218"/>
      <c r="Q191" s="218"/>
      <c r="R191" s="218"/>
    </row>
    <row r="192" spans="1:18" ht="15.75" customHeight="1" x14ac:dyDescent="0.25">
      <c r="A192" s="218"/>
      <c r="B192" s="221"/>
      <c r="C192" s="221"/>
      <c r="D192" s="221"/>
      <c r="E192" s="218"/>
      <c r="F192" s="220"/>
      <c r="G192" s="222"/>
      <c r="H192" s="219"/>
      <c r="I192" s="222"/>
      <c r="J192" s="218"/>
      <c r="K192" s="218"/>
      <c r="L192" s="218"/>
      <c r="M192" s="218"/>
      <c r="N192" s="218"/>
      <c r="O192" s="218"/>
      <c r="P192" s="218"/>
      <c r="Q192" s="218"/>
      <c r="R192" s="218"/>
    </row>
    <row r="193" spans="1:18" ht="15.75" customHeight="1" x14ac:dyDescent="0.25">
      <c r="A193" s="218"/>
      <c r="B193" s="221"/>
      <c r="C193" s="221"/>
      <c r="D193" s="221"/>
      <c r="E193" s="218"/>
      <c r="F193" s="220"/>
      <c r="G193" s="222"/>
      <c r="H193" s="219"/>
      <c r="I193" s="222"/>
      <c r="J193" s="218"/>
      <c r="K193" s="218"/>
      <c r="L193" s="218"/>
      <c r="M193" s="218"/>
      <c r="N193" s="218"/>
      <c r="O193" s="218"/>
      <c r="P193" s="218"/>
      <c r="Q193" s="218"/>
      <c r="R193" s="218"/>
    </row>
    <row r="194" spans="1:18" ht="15.75" customHeight="1" x14ac:dyDescent="0.25">
      <c r="A194" s="218"/>
      <c r="B194" s="221"/>
      <c r="C194" s="221"/>
      <c r="D194" s="221"/>
      <c r="E194" s="218"/>
      <c r="F194" s="220"/>
      <c r="G194" s="222"/>
      <c r="H194" s="219"/>
      <c r="I194" s="222"/>
      <c r="J194" s="218"/>
      <c r="K194" s="218"/>
      <c r="L194" s="218"/>
      <c r="M194" s="218"/>
      <c r="N194" s="218"/>
      <c r="O194" s="218"/>
      <c r="P194" s="218"/>
      <c r="Q194" s="218"/>
      <c r="R194" s="218"/>
    </row>
    <row r="195" spans="1:18" ht="15.75" customHeight="1" x14ac:dyDescent="0.25">
      <c r="A195" s="218"/>
      <c r="B195" s="221"/>
      <c r="C195" s="221"/>
      <c r="D195" s="221"/>
      <c r="E195" s="218"/>
      <c r="F195" s="220"/>
      <c r="G195" s="222"/>
      <c r="H195" s="219"/>
      <c r="I195" s="222"/>
      <c r="J195" s="218"/>
      <c r="K195" s="218"/>
      <c r="L195" s="218"/>
      <c r="M195" s="218"/>
      <c r="N195" s="218"/>
      <c r="O195" s="218"/>
      <c r="P195" s="218"/>
      <c r="Q195" s="218"/>
      <c r="R195" s="218"/>
    </row>
    <row r="196" spans="1:18" ht="15.75" customHeight="1" x14ac:dyDescent="0.25">
      <c r="A196" s="218"/>
      <c r="B196" s="221"/>
      <c r="C196" s="221"/>
      <c r="D196" s="221"/>
      <c r="E196" s="218"/>
      <c r="F196" s="220"/>
      <c r="G196" s="222"/>
      <c r="H196" s="219"/>
      <c r="I196" s="222"/>
      <c r="J196" s="218"/>
      <c r="K196" s="218"/>
      <c r="L196" s="218"/>
      <c r="M196" s="218"/>
      <c r="N196" s="218"/>
      <c r="O196" s="218"/>
      <c r="P196" s="218"/>
      <c r="Q196" s="218"/>
      <c r="R196" s="218"/>
    </row>
    <row r="197" spans="1:18" ht="15.75" customHeight="1" x14ac:dyDescent="0.25">
      <c r="A197" s="218"/>
      <c r="B197" s="221"/>
      <c r="C197" s="221"/>
      <c r="D197" s="221"/>
      <c r="E197" s="218"/>
      <c r="F197" s="220"/>
      <c r="G197" s="222"/>
      <c r="H197" s="219"/>
      <c r="I197" s="222"/>
      <c r="J197" s="218"/>
      <c r="K197" s="218"/>
      <c r="L197" s="218"/>
      <c r="M197" s="218"/>
      <c r="N197" s="218"/>
      <c r="O197" s="218"/>
      <c r="P197" s="218"/>
      <c r="Q197" s="218"/>
      <c r="R197" s="218"/>
    </row>
    <row r="198" spans="1:18" ht="15.75" customHeight="1" x14ac:dyDescent="0.25">
      <c r="A198" s="218"/>
      <c r="B198" s="221"/>
      <c r="C198" s="221"/>
      <c r="D198" s="221"/>
      <c r="E198" s="218"/>
      <c r="F198" s="220"/>
      <c r="G198" s="222"/>
      <c r="H198" s="219"/>
      <c r="I198" s="222"/>
      <c r="J198" s="218"/>
      <c r="K198" s="218"/>
      <c r="L198" s="218"/>
      <c r="M198" s="218"/>
      <c r="N198" s="218"/>
      <c r="O198" s="218"/>
      <c r="P198" s="218"/>
      <c r="Q198" s="218"/>
      <c r="R198" s="218"/>
    </row>
    <row r="199" spans="1:18" ht="15.75" customHeight="1" x14ac:dyDescent="0.25">
      <c r="A199" s="218"/>
      <c r="B199" s="221"/>
      <c r="C199" s="221"/>
      <c r="D199" s="221"/>
      <c r="E199" s="218"/>
      <c r="F199" s="220"/>
      <c r="G199" s="222"/>
      <c r="H199" s="219"/>
      <c r="I199" s="222"/>
      <c r="J199" s="218"/>
      <c r="K199" s="218"/>
      <c r="L199" s="218"/>
      <c r="M199" s="218"/>
      <c r="N199" s="218"/>
      <c r="O199" s="218"/>
      <c r="P199" s="218"/>
      <c r="Q199" s="218"/>
      <c r="R199" s="218"/>
    </row>
    <row r="200" spans="1:18" ht="15.75" customHeight="1" x14ac:dyDescent="0.25">
      <c r="A200" s="218"/>
      <c r="B200" s="221"/>
      <c r="C200" s="221"/>
      <c r="D200" s="221"/>
      <c r="E200" s="218"/>
      <c r="F200" s="220"/>
      <c r="G200" s="222"/>
      <c r="H200" s="219"/>
      <c r="I200" s="222"/>
      <c r="J200" s="218"/>
      <c r="K200" s="218"/>
      <c r="L200" s="218"/>
      <c r="M200" s="218"/>
      <c r="N200" s="218"/>
      <c r="O200" s="218"/>
      <c r="P200" s="218"/>
      <c r="Q200" s="218"/>
      <c r="R200" s="218"/>
    </row>
    <row r="201" spans="1:18" ht="15.75" customHeight="1" x14ac:dyDescent="0.25">
      <c r="A201" s="218"/>
      <c r="B201" s="221"/>
      <c r="C201" s="221"/>
      <c r="D201" s="221"/>
      <c r="E201" s="218"/>
      <c r="F201" s="220"/>
      <c r="G201" s="222"/>
      <c r="H201" s="219"/>
      <c r="I201" s="222"/>
      <c r="J201" s="218"/>
      <c r="K201" s="218"/>
      <c r="L201" s="218"/>
      <c r="M201" s="218"/>
      <c r="N201" s="218"/>
      <c r="O201" s="218"/>
      <c r="P201" s="218"/>
      <c r="Q201" s="218"/>
      <c r="R201" s="218"/>
    </row>
    <row r="202" spans="1:18" ht="15.75" customHeight="1" x14ac:dyDescent="0.25">
      <c r="A202" s="218"/>
      <c r="B202" s="221"/>
      <c r="C202" s="221"/>
      <c r="D202" s="221"/>
      <c r="E202" s="218"/>
      <c r="F202" s="220"/>
      <c r="G202" s="222"/>
      <c r="H202" s="219"/>
      <c r="I202" s="222"/>
      <c r="J202" s="218"/>
      <c r="K202" s="218"/>
      <c r="L202" s="218"/>
      <c r="M202" s="218"/>
      <c r="N202" s="218"/>
      <c r="O202" s="218"/>
      <c r="P202" s="218"/>
      <c r="Q202" s="218"/>
      <c r="R202" s="218"/>
    </row>
    <row r="203" spans="1:18" ht="15.75" customHeight="1" x14ac:dyDescent="0.25">
      <c r="A203" s="218"/>
      <c r="B203" s="221"/>
      <c r="C203" s="221"/>
      <c r="D203" s="221"/>
      <c r="E203" s="218"/>
      <c r="F203" s="220"/>
      <c r="G203" s="222"/>
      <c r="H203" s="219"/>
      <c r="I203" s="222"/>
      <c r="J203" s="218"/>
      <c r="K203" s="218"/>
      <c r="L203" s="218"/>
      <c r="M203" s="218"/>
      <c r="N203" s="218"/>
      <c r="O203" s="218"/>
      <c r="P203" s="218"/>
      <c r="Q203" s="218"/>
      <c r="R203" s="218"/>
    </row>
    <row r="204" spans="1:18" ht="15.75" customHeight="1" x14ac:dyDescent="0.25">
      <c r="A204" s="218"/>
      <c r="B204" s="221"/>
      <c r="C204" s="221"/>
      <c r="D204" s="221"/>
      <c r="E204" s="218"/>
      <c r="F204" s="220"/>
      <c r="G204" s="222"/>
      <c r="H204" s="219"/>
      <c r="I204" s="222"/>
      <c r="J204" s="218"/>
      <c r="K204" s="218"/>
      <c r="L204" s="218"/>
      <c r="M204" s="218"/>
      <c r="N204" s="218"/>
      <c r="O204" s="218"/>
      <c r="P204" s="218"/>
      <c r="Q204" s="218"/>
      <c r="R204" s="218"/>
    </row>
    <row r="205" spans="1:18" ht="15.75" customHeight="1" x14ac:dyDescent="0.25">
      <c r="A205" s="218"/>
      <c r="B205" s="221"/>
      <c r="C205" s="221"/>
      <c r="D205" s="221"/>
      <c r="E205" s="218"/>
      <c r="F205" s="220"/>
      <c r="G205" s="218"/>
      <c r="H205" s="219"/>
      <c r="I205" s="218"/>
      <c r="J205" s="218"/>
      <c r="K205" s="218"/>
      <c r="L205" s="218"/>
      <c r="M205" s="218"/>
      <c r="N205" s="218"/>
      <c r="O205" s="218"/>
      <c r="P205" s="218"/>
      <c r="Q205" s="218"/>
      <c r="R205" s="218"/>
    </row>
    <row r="206" spans="1:18" ht="15.75" customHeight="1" x14ac:dyDescent="0.25">
      <c r="A206" s="218"/>
      <c r="B206" s="221"/>
      <c r="C206" s="221"/>
      <c r="D206" s="221"/>
      <c r="E206" s="218"/>
      <c r="F206" s="220"/>
      <c r="G206" s="218"/>
      <c r="H206" s="219"/>
      <c r="I206" s="218"/>
      <c r="J206" s="218"/>
      <c r="K206" s="218"/>
      <c r="L206" s="218"/>
      <c r="M206" s="218"/>
      <c r="N206" s="218"/>
      <c r="O206" s="218"/>
      <c r="P206" s="218"/>
      <c r="Q206" s="218"/>
      <c r="R206" s="218"/>
    </row>
    <row r="207" spans="1:18" ht="15.75" customHeight="1" x14ac:dyDescent="0.25">
      <c r="A207" s="218"/>
      <c r="B207" s="221"/>
      <c r="C207" s="221"/>
      <c r="D207" s="221"/>
      <c r="E207" s="218"/>
      <c r="F207" s="220"/>
      <c r="G207" s="218"/>
      <c r="H207" s="219"/>
      <c r="I207" s="218"/>
      <c r="J207" s="218"/>
      <c r="K207" s="218"/>
      <c r="L207" s="218"/>
      <c r="M207" s="218"/>
      <c r="N207" s="218"/>
      <c r="O207" s="218"/>
      <c r="P207" s="218"/>
      <c r="Q207" s="218"/>
      <c r="R207" s="218"/>
    </row>
    <row r="208" spans="1:18" ht="15.75" customHeight="1" x14ac:dyDescent="0.25">
      <c r="A208" s="218"/>
      <c r="B208" s="221"/>
      <c r="C208" s="221"/>
      <c r="D208" s="221"/>
      <c r="E208" s="218"/>
      <c r="F208" s="220"/>
      <c r="G208" s="218"/>
      <c r="H208" s="219"/>
      <c r="I208" s="218"/>
      <c r="J208" s="218"/>
      <c r="K208" s="218"/>
      <c r="L208" s="218"/>
      <c r="M208" s="218"/>
      <c r="N208" s="218"/>
      <c r="O208" s="218"/>
      <c r="P208" s="218"/>
      <c r="Q208" s="218"/>
      <c r="R208" s="218"/>
    </row>
    <row r="209" spans="1:18" ht="15.75" customHeight="1" x14ac:dyDescent="0.25">
      <c r="A209" s="218"/>
      <c r="B209" s="221"/>
      <c r="C209" s="221"/>
      <c r="D209" s="221"/>
      <c r="E209" s="218"/>
      <c r="F209" s="220"/>
      <c r="G209" s="218"/>
      <c r="H209" s="219"/>
      <c r="I209" s="218"/>
      <c r="J209" s="218"/>
      <c r="K209" s="218"/>
      <c r="L209" s="218"/>
      <c r="M209" s="218"/>
      <c r="N209" s="218"/>
      <c r="O209" s="218"/>
      <c r="P209" s="218"/>
      <c r="Q209" s="218"/>
      <c r="R209" s="218"/>
    </row>
    <row r="210" spans="1:18" ht="15.75" customHeight="1" x14ac:dyDescent="0.25">
      <c r="A210" s="218"/>
      <c r="B210" s="221"/>
      <c r="C210" s="221"/>
      <c r="D210" s="221"/>
      <c r="E210" s="218"/>
      <c r="F210" s="220"/>
      <c r="G210" s="218"/>
      <c r="H210" s="219"/>
      <c r="I210" s="218"/>
      <c r="J210" s="218"/>
      <c r="K210" s="218"/>
      <c r="L210" s="218"/>
      <c r="M210" s="218"/>
      <c r="N210" s="218"/>
      <c r="O210" s="218"/>
      <c r="P210" s="218"/>
      <c r="Q210" s="218"/>
      <c r="R210" s="218"/>
    </row>
    <row r="211" spans="1:18" ht="15.75" customHeight="1" x14ac:dyDescent="0.25">
      <c r="A211" s="218"/>
      <c r="B211" s="221"/>
      <c r="C211" s="221"/>
      <c r="D211" s="221"/>
      <c r="E211" s="218"/>
      <c r="F211" s="220"/>
      <c r="G211" s="218"/>
      <c r="H211" s="219"/>
      <c r="I211" s="218"/>
      <c r="J211" s="218"/>
      <c r="K211" s="218"/>
      <c r="L211" s="218"/>
      <c r="M211" s="218"/>
      <c r="N211" s="218"/>
      <c r="O211" s="218"/>
      <c r="P211" s="218"/>
      <c r="Q211" s="218"/>
      <c r="R211" s="218"/>
    </row>
    <row r="212" spans="1:18" ht="15.75" customHeight="1" x14ac:dyDescent="0.25">
      <c r="A212" s="218"/>
      <c r="B212" s="221"/>
      <c r="C212" s="221"/>
      <c r="D212" s="221"/>
      <c r="E212" s="218"/>
      <c r="F212" s="220"/>
      <c r="G212" s="218"/>
      <c r="H212" s="219"/>
      <c r="I212" s="218"/>
      <c r="J212" s="218"/>
      <c r="K212" s="218"/>
      <c r="L212" s="218"/>
      <c r="M212" s="218"/>
      <c r="N212" s="218"/>
      <c r="O212" s="218"/>
      <c r="P212" s="218"/>
      <c r="Q212" s="218"/>
      <c r="R212" s="218"/>
    </row>
    <row r="213" spans="1:18" ht="15.75" customHeight="1" x14ac:dyDescent="0.25">
      <c r="A213" s="218"/>
      <c r="B213" s="221"/>
      <c r="C213" s="221"/>
      <c r="D213" s="221"/>
      <c r="E213" s="218"/>
      <c r="F213" s="220"/>
      <c r="G213" s="218"/>
      <c r="H213" s="219"/>
      <c r="I213" s="218"/>
      <c r="J213" s="218"/>
      <c r="K213" s="218"/>
      <c r="L213" s="218"/>
      <c r="M213" s="218"/>
      <c r="N213" s="218"/>
      <c r="O213" s="218"/>
      <c r="P213" s="218"/>
      <c r="Q213" s="218"/>
      <c r="R213" s="218"/>
    </row>
    <row r="214" spans="1:18" ht="15.75" customHeight="1" x14ac:dyDescent="0.25">
      <c r="A214" s="218"/>
      <c r="B214" s="221"/>
      <c r="C214" s="221"/>
      <c r="D214" s="221"/>
      <c r="E214" s="218"/>
      <c r="F214" s="220"/>
      <c r="G214" s="218"/>
      <c r="H214" s="219"/>
      <c r="I214" s="218"/>
      <c r="J214" s="218"/>
      <c r="K214" s="218"/>
      <c r="L214" s="218"/>
      <c r="M214" s="218"/>
      <c r="N214" s="218"/>
      <c r="O214" s="218"/>
      <c r="P214" s="218"/>
      <c r="Q214" s="218"/>
      <c r="R214" s="218"/>
    </row>
    <row r="215" spans="1:18" ht="15.75" customHeight="1" x14ac:dyDescent="0.25">
      <c r="A215" s="218"/>
      <c r="B215" s="221"/>
      <c r="C215" s="221"/>
      <c r="D215" s="221"/>
      <c r="E215" s="218"/>
      <c r="F215" s="220"/>
      <c r="G215" s="218"/>
      <c r="H215" s="219"/>
      <c r="I215" s="218"/>
      <c r="J215" s="218"/>
      <c r="K215" s="218"/>
      <c r="L215" s="218"/>
      <c r="M215" s="218"/>
      <c r="N215" s="218"/>
      <c r="O215" s="218"/>
      <c r="P215" s="218"/>
      <c r="Q215" s="218"/>
      <c r="R215" s="218"/>
    </row>
    <row r="216" spans="1:18" ht="15.75" customHeight="1" x14ac:dyDescent="0.25">
      <c r="A216" s="218"/>
      <c r="B216" s="221"/>
      <c r="C216" s="221"/>
      <c r="D216" s="221"/>
      <c r="E216" s="218"/>
      <c r="F216" s="220"/>
      <c r="G216" s="218"/>
      <c r="H216" s="219"/>
      <c r="I216" s="218"/>
      <c r="J216" s="218"/>
      <c r="K216" s="218"/>
      <c r="L216" s="218"/>
      <c r="M216" s="218"/>
      <c r="N216" s="218"/>
      <c r="O216" s="218"/>
      <c r="P216" s="218"/>
      <c r="Q216" s="218"/>
      <c r="R216" s="218"/>
    </row>
    <row r="217" spans="1:18" ht="15.75" customHeight="1" x14ac:dyDescent="0.25">
      <c r="A217" s="218"/>
      <c r="B217" s="221"/>
      <c r="C217" s="221"/>
      <c r="D217" s="221"/>
      <c r="E217" s="218"/>
      <c r="F217" s="220"/>
      <c r="G217" s="218"/>
      <c r="H217" s="219"/>
      <c r="I217" s="218"/>
      <c r="J217" s="218"/>
      <c r="K217" s="218"/>
      <c r="L217" s="218"/>
      <c r="M217" s="218"/>
      <c r="N217" s="218"/>
      <c r="O217" s="218"/>
      <c r="P217" s="218"/>
      <c r="Q217" s="218"/>
      <c r="R217" s="218"/>
    </row>
    <row r="218" spans="1:18" ht="15.75" customHeight="1" x14ac:dyDescent="0.25">
      <c r="A218" s="218"/>
      <c r="B218" s="221"/>
      <c r="C218" s="221"/>
      <c r="D218" s="221"/>
      <c r="E218" s="218"/>
      <c r="F218" s="220"/>
      <c r="G218" s="218"/>
      <c r="H218" s="219"/>
      <c r="I218" s="218"/>
      <c r="J218" s="218"/>
      <c r="K218" s="218"/>
      <c r="L218" s="218"/>
      <c r="M218" s="218"/>
      <c r="N218" s="218"/>
      <c r="O218" s="218"/>
      <c r="P218" s="218"/>
      <c r="Q218" s="218"/>
      <c r="R218" s="218"/>
    </row>
    <row r="219" spans="1:18" ht="15.75" customHeight="1" x14ac:dyDescent="0.25">
      <c r="A219" s="218"/>
      <c r="B219" s="221"/>
      <c r="C219" s="221"/>
      <c r="D219" s="221"/>
      <c r="E219" s="218"/>
      <c r="F219" s="220"/>
      <c r="G219" s="218"/>
      <c r="H219" s="219"/>
      <c r="I219" s="218"/>
      <c r="J219" s="218"/>
      <c r="K219" s="218"/>
      <c r="L219" s="218"/>
      <c r="M219" s="218"/>
      <c r="N219" s="218"/>
      <c r="O219" s="218"/>
      <c r="P219" s="218"/>
      <c r="Q219" s="218"/>
      <c r="R219" s="218"/>
    </row>
    <row r="220" spans="1:18" ht="15.75" customHeight="1" x14ac:dyDescent="0.25">
      <c r="A220" s="218"/>
      <c r="B220" s="221"/>
      <c r="C220" s="221"/>
      <c r="D220" s="221"/>
      <c r="E220" s="218"/>
      <c r="F220" s="220"/>
      <c r="G220" s="218"/>
      <c r="H220" s="219"/>
      <c r="I220" s="218"/>
      <c r="J220" s="218"/>
      <c r="K220" s="218"/>
      <c r="L220" s="218"/>
      <c r="M220" s="218"/>
      <c r="N220" s="218"/>
      <c r="O220" s="218"/>
      <c r="P220" s="218"/>
      <c r="Q220" s="218"/>
      <c r="R220" s="218"/>
    </row>
    <row r="221" spans="1:18" ht="15.75" customHeight="1" x14ac:dyDescent="0.25">
      <c r="A221" s="218"/>
      <c r="B221" s="221"/>
      <c r="C221" s="221"/>
      <c r="D221" s="221"/>
      <c r="E221" s="218"/>
      <c r="F221" s="220"/>
      <c r="G221" s="218"/>
      <c r="H221" s="219"/>
      <c r="I221" s="218"/>
      <c r="J221" s="218"/>
      <c r="K221" s="218"/>
      <c r="L221" s="218"/>
      <c r="M221" s="218"/>
      <c r="N221" s="218"/>
      <c r="O221" s="218"/>
      <c r="P221" s="218"/>
      <c r="Q221" s="218"/>
      <c r="R221" s="218"/>
    </row>
    <row r="222" spans="1:18" ht="15.75" customHeight="1" x14ac:dyDescent="0.25">
      <c r="A222" s="218"/>
      <c r="B222" s="221"/>
      <c r="C222" s="221"/>
      <c r="D222" s="221"/>
      <c r="E222" s="218"/>
      <c r="F222" s="220"/>
      <c r="G222" s="218"/>
      <c r="H222" s="219"/>
      <c r="I222" s="218"/>
      <c r="J222" s="218"/>
      <c r="K222" s="218"/>
      <c r="L222" s="218"/>
      <c r="M222" s="218"/>
      <c r="N222" s="218"/>
      <c r="O222" s="218"/>
      <c r="P222" s="218"/>
      <c r="Q222" s="218"/>
      <c r="R222" s="218"/>
    </row>
    <row r="223" spans="1:18" ht="15.75" customHeight="1" x14ac:dyDescent="0.25">
      <c r="A223" s="218"/>
      <c r="B223" s="221"/>
      <c r="C223" s="221"/>
      <c r="D223" s="221"/>
      <c r="E223" s="218"/>
      <c r="F223" s="220"/>
      <c r="G223" s="218"/>
      <c r="H223" s="219"/>
      <c r="I223" s="218"/>
      <c r="J223" s="218"/>
      <c r="K223" s="218"/>
      <c r="L223" s="218"/>
      <c r="M223" s="218"/>
      <c r="N223" s="218"/>
      <c r="O223" s="218"/>
      <c r="P223" s="218"/>
      <c r="Q223" s="218"/>
      <c r="R223" s="218"/>
    </row>
    <row r="224" spans="1:18" ht="15.75" customHeight="1" x14ac:dyDescent="0.25">
      <c r="A224" s="218"/>
      <c r="B224" s="221"/>
      <c r="C224" s="221"/>
      <c r="D224" s="221"/>
      <c r="E224" s="218"/>
      <c r="F224" s="220"/>
      <c r="G224" s="218"/>
      <c r="H224" s="219"/>
      <c r="I224" s="218"/>
      <c r="J224" s="218"/>
      <c r="K224" s="218"/>
      <c r="L224" s="218"/>
      <c r="M224" s="218"/>
      <c r="N224" s="218"/>
      <c r="O224" s="218"/>
      <c r="P224" s="218"/>
      <c r="Q224" s="218"/>
      <c r="R224" s="218"/>
    </row>
    <row r="225" spans="1:18" ht="15.75" customHeight="1" x14ac:dyDescent="0.25">
      <c r="A225" s="218"/>
      <c r="B225" s="221"/>
      <c r="C225" s="221"/>
      <c r="D225" s="221"/>
      <c r="E225" s="218"/>
      <c r="F225" s="220"/>
      <c r="G225" s="218"/>
      <c r="H225" s="219"/>
      <c r="I225" s="218"/>
      <c r="J225" s="218"/>
      <c r="K225" s="218"/>
      <c r="L225" s="218"/>
      <c r="M225" s="218"/>
      <c r="N225" s="218"/>
      <c r="O225" s="218"/>
      <c r="P225" s="218"/>
      <c r="Q225" s="218"/>
      <c r="R225" s="218"/>
    </row>
    <row r="226" spans="1:18" ht="15.75" customHeight="1" x14ac:dyDescent="0.25">
      <c r="A226" s="218"/>
      <c r="B226" s="221"/>
      <c r="C226" s="221"/>
      <c r="D226" s="221"/>
      <c r="E226" s="218"/>
      <c r="F226" s="220"/>
      <c r="G226" s="218"/>
      <c r="H226" s="219"/>
      <c r="I226" s="218"/>
      <c r="J226" s="218"/>
      <c r="K226" s="218"/>
      <c r="L226" s="218"/>
      <c r="M226" s="218"/>
      <c r="N226" s="218"/>
      <c r="O226" s="218"/>
      <c r="P226" s="218"/>
      <c r="Q226" s="218"/>
      <c r="R226" s="218"/>
    </row>
    <row r="227" spans="1:18" ht="15.75" customHeight="1" x14ac:dyDescent="0.25">
      <c r="A227" s="218"/>
      <c r="B227" s="221"/>
      <c r="C227" s="221"/>
      <c r="D227" s="221"/>
      <c r="E227" s="218"/>
      <c r="F227" s="220"/>
      <c r="G227" s="218"/>
      <c r="H227" s="219"/>
      <c r="I227" s="218"/>
      <c r="J227" s="218"/>
      <c r="K227" s="218"/>
      <c r="L227" s="218"/>
      <c r="M227" s="218"/>
      <c r="N227" s="218"/>
      <c r="O227" s="218"/>
      <c r="P227" s="218"/>
      <c r="Q227" s="218"/>
      <c r="R227" s="218"/>
    </row>
    <row r="228" spans="1:18" ht="15.75" customHeight="1" x14ac:dyDescent="0.25">
      <c r="A228" s="218"/>
      <c r="B228" s="221"/>
      <c r="C228" s="221"/>
      <c r="D228" s="221"/>
      <c r="E228" s="218"/>
      <c r="F228" s="220"/>
      <c r="G228" s="218"/>
      <c r="H228" s="219"/>
      <c r="I228" s="218"/>
      <c r="J228" s="218"/>
      <c r="K228" s="218"/>
      <c r="L228" s="218"/>
      <c r="M228" s="218"/>
      <c r="N228" s="218"/>
      <c r="O228" s="218"/>
      <c r="P228" s="218"/>
      <c r="Q228" s="218"/>
      <c r="R228" s="218"/>
    </row>
    <row r="229" spans="1:18" ht="15.75" customHeight="1" x14ac:dyDescent="0.25">
      <c r="A229" s="218"/>
      <c r="B229" s="221"/>
      <c r="C229" s="221"/>
      <c r="D229" s="221"/>
      <c r="E229" s="218"/>
      <c r="F229" s="220"/>
      <c r="G229" s="218"/>
      <c r="H229" s="219"/>
      <c r="I229" s="218"/>
      <c r="J229" s="218"/>
      <c r="K229" s="218"/>
      <c r="L229" s="218"/>
      <c r="M229" s="218"/>
      <c r="N229" s="218"/>
      <c r="O229" s="218"/>
      <c r="P229" s="218"/>
      <c r="Q229" s="218"/>
      <c r="R229" s="218"/>
    </row>
    <row r="230" spans="1:18" ht="15.75" customHeight="1" x14ac:dyDescent="0.25">
      <c r="A230" s="218"/>
      <c r="B230" s="221"/>
      <c r="C230" s="221"/>
      <c r="D230" s="221"/>
      <c r="E230" s="218"/>
      <c r="F230" s="220"/>
      <c r="G230" s="218"/>
      <c r="H230" s="219"/>
      <c r="I230" s="218"/>
      <c r="J230" s="218"/>
      <c r="K230" s="218"/>
      <c r="L230" s="218"/>
      <c r="M230" s="218"/>
      <c r="N230" s="218"/>
      <c r="O230" s="218"/>
      <c r="P230" s="218"/>
      <c r="Q230" s="218"/>
      <c r="R230" s="218"/>
    </row>
    <row r="231" spans="1:18" ht="15.75" customHeight="1" x14ac:dyDescent="0.25">
      <c r="A231" s="218"/>
      <c r="B231" s="221"/>
      <c r="C231" s="221"/>
      <c r="D231" s="221"/>
      <c r="E231" s="218"/>
      <c r="F231" s="220"/>
      <c r="G231" s="218"/>
      <c r="H231" s="219"/>
      <c r="I231" s="218"/>
      <c r="J231" s="218"/>
      <c r="K231" s="218"/>
      <c r="L231" s="218"/>
      <c r="M231" s="218"/>
      <c r="N231" s="218"/>
      <c r="O231" s="218"/>
      <c r="P231" s="218"/>
      <c r="Q231" s="218"/>
      <c r="R231" s="218"/>
    </row>
    <row r="232" spans="1:18" ht="15.75" customHeight="1" x14ac:dyDescent="0.25">
      <c r="A232" s="218"/>
      <c r="B232" s="221"/>
      <c r="C232" s="221"/>
      <c r="D232" s="221"/>
      <c r="E232" s="218"/>
      <c r="F232" s="220"/>
      <c r="G232" s="218"/>
      <c r="H232" s="219"/>
      <c r="I232" s="218"/>
      <c r="J232" s="218"/>
      <c r="K232" s="218"/>
      <c r="L232" s="218"/>
      <c r="M232" s="218"/>
      <c r="N232" s="218"/>
      <c r="O232" s="218"/>
      <c r="P232" s="218"/>
      <c r="Q232" s="218"/>
      <c r="R232" s="218"/>
    </row>
    <row r="233" spans="1:18" ht="15.75" customHeight="1" x14ac:dyDescent="0.25">
      <c r="A233" s="218"/>
      <c r="B233" s="221"/>
      <c r="C233" s="221"/>
      <c r="D233" s="221"/>
      <c r="E233" s="218"/>
      <c r="F233" s="220"/>
      <c r="G233" s="218"/>
      <c r="H233" s="219"/>
      <c r="I233" s="218"/>
      <c r="J233" s="218"/>
      <c r="K233" s="218"/>
      <c r="L233" s="218"/>
      <c r="M233" s="218"/>
      <c r="N233" s="218"/>
      <c r="O233" s="218"/>
      <c r="P233" s="218"/>
      <c r="Q233" s="218"/>
      <c r="R233" s="218"/>
    </row>
    <row r="234" spans="1:18" ht="15.75" customHeight="1" x14ac:dyDescent="0.25">
      <c r="A234" s="218"/>
      <c r="B234" s="221"/>
      <c r="C234" s="221"/>
      <c r="D234" s="221"/>
      <c r="E234" s="218"/>
      <c r="F234" s="220"/>
      <c r="G234" s="218"/>
      <c r="H234" s="219"/>
      <c r="I234" s="218"/>
      <c r="J234" s="218"/>
      <c r="K234" s="218"/>
      <c r="L234" s="218"/>
      <c r="M234" s="218"/>
      <c r="N234" s="218"/>
      <c r="O234" s="218"/>
      <c r="P234" s="218"/>
      <c r="Q234" s="218"/>
      <c r="R234" s="218"/>
    </row>
    <row r="235" spans="1:18" ht="15.75" customHeight="1" x14ac:dyDescent="0.25">
      <c r="A235" s="218"/>
      <c r="B235" s="221"/>
      <c r="C235" s="221"/>
      <c r="D235" s="221"/>
      <c r="E235" s="218"/>
      <c r="F235" s="220"/>
      <c r="G235" s="218"/>
      <c r="H235" s="219"/>
      <c r="I235" s="218"/>
      <c r="J235" s="218"/>
      <c r="K235" s="218"/>
      <c r="L235" s="218"/>
      <c r="M235" s="218"/>
      <c r="N235" s="218"/>
      <c r="O235" s="218"/>
      <c r="P235" s="218"/>
      <c r="Q235" s="218"/>
      <c r="R235" s="218"/>
    </row>
    <row r="236" spans="1:18" ht="15.75" customHeight="1" x14ac:dyDescent="0.25">
      <c r="A236" s="218"/>
      <c r="B236" s="221"/>
      <c r="C236" s="221"/>
      <c r="D236" s="221"/>
      <c r="E236" s="218"/>
      <c r="F236" s="220"/>
      <c r="G236" s="218"/>
      <c r="H236" s="219"/>
      <c r="I236" s="218"/>
      <c r="J236" s="218"/>
      <c r="K236" s="218"/>
      <c r="L236" s="218"/>
      <c r="M236" s="218"/>
      <c r="N236" s="218"/>
      <c r="O236" s="218"/>
      <c r="P236" s="218"/>
      <c r="Q236" s="218"/>
      <c r="R236" s="218"/>
    </row>
    <row r="237" spans="1:18" ht="15.75" customHeight="1" x14ac:dyDescent="0.25">
      <c r="A237" s="218"/>
      <c r="B237" s="221"/>
      <c r="C237" s="221"/>
      <c r="D237" s="221"/>
      <c r="E237" s="218"/>
      <c r="F237" s="220"/>
      <c r="G237" s="218"/>
      <c r="H237" s="219"/>
      <c r="I237" s="218"/>
      <c r="J237" s="218"/>
      <c r="K237" s="218"/>
      <c r="L237" s="218"/>
      <c r="M237" s="218"/>
      <c r="N237" s="218"/>
      <c r="O237" s="218"/>
      <c r="P237" s="218"/>
      <c r="Q237" s="218"/>
      <c r="R237" s="218"/>
    </row>
    <row r="238" spans="1:18" ht="15.75" customHeight="1" x14ac:dyDescent="0.25">
      <c r="A238" s="218"/>
      <c r="B238" s="221"/>
      <c r="C238" s="221"/>
      <c r="D238" s="221"/>
      <c r="E238" s="218"/>
      <c r="F238" s="220"/>
      <c r="G238" s="218"/>
      <c r="H238" s="219"/>
      <c r="I238" s="218"/>
      <c r="J238" s="218"/>
      <c r="K238" s="218"/>
      <c r="L238" s="218"/>
      <c r="M238" s="218"/>
      <c r="N238" s="218"/>
      <c r="O238" s="218"/>
      <c r="P238" s="218"/>
      <c r="Q238" s="218"/>
      <c r="R238" s="218"/>
    </row>
    <row r="239" spans="1:18" ht="15.75" customHeight="1" x14ac:dyDescent="0.25">
      <c r="A239" s="218"/>
      <c r="B239" s="221"/>
      <c r="C239" s="221"/>
      <c r="D239" s="221"/>
      <c r="E239" s="218"/>
      <c r="F239" s="220"/>
      <c r="G239" s="218"/>
      <c r="H239" s="219"/>
      <c r="I239" s="218"/>
      <c r="J239" s="218"/>
      <c r="K239" s="218"/>
      <c r="L239" s="218"/>
      <c r="M239" s="218"/>
      <c r="N239" s="218"/>
      <c r="O239" s="218"/>
      <c r="P239" s="218"/>
      <c r="Q239" s="218"/>
      <c r="R239" s="218"/>
    </row>
    <row r="240" spans="1:18" ht="15.75" customHeight="1" x14ac:dyDescent="0.25">
      <c r="A240" s="218"/>
      <c r="B240" s="221"/>
      <c r="C240" s="221"/>
      <c r="D240" s="221"/>
      <c r="E240" s="218"/>
      <c r="F240" s="220"/>
      <c r="G240" s="218"/>
      <c r="H240" s="219"/>
      <c r="I240" s="218"/>
      <c r="J240" s="218"/>
      <c r="K240" s="218"/>
      <c r="L240" s="218"/>
      <c r="M240" s="218"/>
      <c r="N240" s="218"/>
      <c r="O240" s="218"/>
      <c r="P240" s="218"/>
      <c r="Q240" s="218"/>
      <c r="R240" s="218"/>
    </row>
    <row r="241" spans="1:18" ht="15.75" customHeight="1" x14ac:dyDescent="0.25">
      <c r="A241" s="218"/>
      <c r="B241" s="221"/>
      <c r="C241" s="221"/>
      <c r="D241" s="221"/>
      <c r="E241" s="218"/>
      <c r="F241" s="220"/>
      <c r="G241" s="218"/>
      <c r="H241" s="219"/>
      <c r="I241" s="218"/>
      <c r="J241" s="218"/>
      <c r="K241" s="218"/>
      <c r="L241" s="218"/>
      <c r="M241" s="218"/>
      <c r="N241" s="218"/>
      <c r="O241" s="218"/>
      <c r="P241" s="218"/>
      <c r="Q241" s="218"/>
      <c r="R241" s="218"/>
    </row>
    <row r="242" spans="1:18" ht="15.75" customHeight="1" x14ac:dyDescent="0.25">
      <c r="A242" s="218"/>
      <c r="B242" s="221"/>
      <c r="C242" s="221"/>
      <c r="D242" s="221"/>
      <c r="E242" s="218"/>
      <c r="F242" s="220"/>
      <c r="G242" s="218"/>
      <c r="H242" s="219"/>
      <c r="I242" s="218"/>
      <c r="J242" s="218"/>
      <c r="K242" s="218"/>
      <c r="L242" s="218"/>
      <c r="M242" s="218"/>
      <c r="N242" s="218"/>
      <c r="O242" s="218"/>
      <c r="P242" s="218"/>
      <c r="Q242" s="218"/>
      <c r="R242" s="218"/>
    </row>
    <row r="243" spans="1:18" ht="15.75" customHeight="1" x14ac:dyDescent="0.25">
      <c r="A243" s="218"/>
      <c r="B243" s="221"/>
      <c r="C243" s="221"/>
      <c r="D243" s="221"/>
      <c r="E243" s="218"/>
      <c r="F243" s="220"/>
      <c r="G243" s="218"/>
      <c r="H243" s="219"/>
      <c r="I243" s="218"/>
      <c r="J243" s="218"/>
      <c r="K243" s="218"/>
      <c r="L243" s="218"/>
      <c r="M243" s="218"/>
      <c r="N243" s="218"/>
      <c r="O243" s="218"/>
      <c r="P243" s="218"/>
      <c r="Q243" s="218"/>
      <c r="R243" s="218"/>
    </row>
    <row r="244" spans="1:18" ht="15.75" customHeight="1" x14ac:dyDescent="0.25">
      <c r="A244" s="218"/>
      <c r="B244" s="221"/>
      <c r="C244" s="221"/>
      <c r="D244" s="221"/>
      <c r="E244" s="218"/>
      <c r="F244" s="220"/>
      <c r="G244" s="218"/>
      <c r="H244" s="219"/>
      <c r="I244" s="218"/>
      <c r="J244" s="218"/>
      <c r="K244" s="218"/>
      <c r="L244" s="218"/>
      <c r="M244" s="218"/>
      <c r="N244" s="218"/>
      <c r="O244" s="218"/>
      <c r="P244" s="218"/>
      <c r="Q244" s="218"/>
      <c r="R244" s="218"/>
    </row>
    <row r="245" spans="1:18" ht="15.75" customHeight="1" x14ac:dyDescent="0.25">
      <c r="A245" s="218"/>
      <c r="B245" s="221"/>
      <c r="C245" s="221"/>
      <c r="D245" s="221"/>
      <c r="E245" s="218"/>
      <c r="F245" s="220"/>
      <c r="G245" s="218"/>
      <c r="H245" s="219"/>
      <c r="I245" s="218"/>
      <c r="J245" s="218"/>
      <c r="K245" s="218"/>
      <c r="L245" s="218"/>
      <c r="M245" s="218"/>
      <c r="N245" s="218"/>
      <c r="O245" s="218"/>
      <c r="P245" s="218"/>
      <c r="Q245" s="218"/>
      <c r="R245" s="218"/>
    </row>
    <row r="246" spans="1:18" ht="15.75" customHeight="1" x14ac:dyDescent="0.25">
      <c r="A246" s="218"/>
      <c r="B246" s="221"/>
      <c r="C246" s="221"/>
      <c r="D246" s="221"/>
      <c r="E246" s="218"/>
      <c r="F246" s="220"/>
      <c r="G246" s="218"/>
      <c r="H246" s="219"/>
      <c r="I246" s="218"/>
      <c r="J246" s="218"/>
      <c r="K246" s="218"/>
      <c r="L246" s="218"/>
      <c r="M246" s="218"/>
      <c r="N246" s="218"/>
      <c r="O246" s="218"/>
      <c r="P246" s="218"/>
      <c r="Q246" s="218"/>
      <c r="R246" s="218"/>
    </row>
    <row r="247" spans="1:18" ht="15.75" customHeight="1" x14ac:dyDescent="0.25">
      <c r="A247" s="218"/>
      <c r="B247" s="221"/>
      <c r="C247" s="221"/>
      <c r="D247" s="221"/>
      <c r="E247" s="218"/>
      <c r="F247" s="220"/>
      <c r="G247" s="218"/>
      <c r="H247" s="219"/>
      <c r="I247" s="218"/>
      <c r="J247" s="218"/>
      <c r="K247" s="218"/>
      <c r="L247" s="218"/>
      <c r="M247" s="218"/>
      <c r="N247" s="218"/>
      <c r="O247" s="218"/>
      <c r="P247" s="218"/>
      <c r="Q247" s="218"/>
      <c r="R247" s="218"/>
    </row>
    <row r="248" spans="1:18" ht="15.75" customHeight="1" x14ac:dyDescent="0.25">
      <c r="A248" s="218"/>
      <c r="B248" s="221"/>
      <c r="C248" s="221"/>
      <c r="D248" s="221"/>
      <c r="E248" s="218"/>
      <c r="F248" s="220"/>
      <c r="G248" s="218"/>
      <c r="H248" s="219"/>
      <c r="I248" s="218"/>
      <c r="J248" s="218"/>
      <c r="K248" s="218"/>
      <c r="L248" s="218"/>
      <c r="M248" s="218"/>
      <c r="N248" s="218"/>
      <c r="O248" s="218"/>
      <c r="P248" s="218"/>
      <c r="Q248" s="218"/>
      <c r="R248" s="218"/>
    </row>
    <row r="249" spans="1:18" ht="15.75" customHeight="1" x14ac:dyDescent="0.25">
      <c r="A249" s="218"/>
      <c r="B249" s="221"/>
      <c r="C249" s="221"/>
      <c r="D249" s="221"/>
      <c r="E249" s="218"/>
      <c r="F249" s="220"/>
      <c r="G249" s="218"/>
      <c r="H249" s="219"/>
      <c r="I249" s="218"/>
      <c r="J249" s="218"/>
      <c r="K249" s="218"/>
      <c r="L249" s="218"/>
      <c r="M249" s="218"/>
      <c r="N249" s="218"/>
      <c r="O249" s="218"/>
      <c r="P249" s="218"/>
      <c r="Q249" s="218"/>
      <c r="R249" s="218"/>
    </row>
    <row r="250" spans="1:18" ht="15.75" customHeight="1" x14ac:dyDescent="0.25">
      <c r="A250" s="218"/>
      <c r="B250" s="221"/>
      <c r="C250" s="221"/>
      <c r="D250" s="221"/>
      <c r="E250" s="218"/>
      <c r="F250" s="220"/>
      <c r="G250" s="218"/>
      <c r="H250" s="219"/>
      <c r="I250" s="218"/>
      <c r="J250" s="218"/>
      <c r="K250" s="218"/>
      <c r="L250" s="218"/>
      <c r="M250" s="218"/>
      <c r="N250" s="218"/>
      <c r="O250" s="218"/>
      <c r="P250" s="218"/>
      <c r="Q250" s="218"/>
      <c r="R250" s="218"/>
    </row>
    <row r="251" spans="1:18" ht="15.75" customHeight="1" x14ac:dyDescent="0.25">
      <c r="A251" s="218"/>
      <c r="B251" s="221"/>
      <c r="C251" s="221"/>
      <c r="D251" s="221"/>
      <c r="E251" s="218"/>
      <c r="F251" s="220"/>
      <c r="G251" s="218"/>
      <c r="H251" s="219"/>
      <c r="I251" s="218"/>
      <c r="J251" s="218"/>
      <c r="K251" s="218"/>
      <c r="L251" s="218"/>
      <c r="M251" s="218"/>
      <c r="N251" s="218"/>
      <c r="O251" s="218"/>
      <c r="P251" s="218"/>
      <c r="Q251" s="218"/>
      <c r="R251" s="218"/>
    </row>
    <row r="252" spans="1:18" ht="15.75" customHeight="1" x14ac:dyDescent="0.25">
      <c r="A252" s="218"/>
      <c r="B252" s="221"/>
      <c r="C252" s="221"/>
      <c r="D252" s="221"/>
      <c r="E252" s="218"/>
      <c r="F252" s="220"/>
      <c r="G252" s="218"/>
      <c r="H252" s="219"/>
      <c r="I252" s="218"/>
      <c r="J252" s="218"/>
      <c r="K252" s="218"/>
      <c r="L252" s="218"/>
      <c r="M252" s="218"/>
      <c r="N252" s="218"/>
      <c r="O252" s="218"/>
      <c r="P252" s="218"/>
      <c r="Q252" s="218"/>
      <c r="R252" s="218"/>
    </row>
    <row r="253" spans="1:18" ht="15.75" customHeight="1" x14ac:dyDescent="0.25">
      <c r="A253" s="218"/>
      <c r="B253" s="221"/>
      <c r="C253" s="221"/>
      <c r="D253" s="221"/>
      <c r="E253" s="218"/>
      <c r="F253" s="220"/>
      <c r="G253" s="218"/>
      <c r="H253" s="219"/>
      <c r="I253" s="218"/>
      <c r="J253" s="218"/>
      <c r="K253" s="218"/>
      <c r="L253" s="218"/>
      <c r="M253" s="218"/>
      <c r="N253" s="218"/>
      <c r="O253" s="218"/>
      <c r="P253" s="218"/>
      <c r="Q253" s="218"/>
      <c r="R253" s="218"/>
    </row>
    <row r="254" spans="1:18" ht="15.75" customHeight="1" x14ac:dyDescent="0.25">
      <c r="A254" s="218"/>
      <c r="B254" s="221"/>
      <c r="C254" s="221"/>
      <c r="D254" s="221"/>
      <c r="E254" s="218"/>
      <c r="F254" s="220"/>
      <c r="G254" s="218"/>
      <c r="H254" s="219"/>
      <c r="I254" s="218"/>
      <c r="J254" s="218"/>
      <c r="K254" s="218"/>
      <c r="L254" s="218"/>
      <c r="M254" s="218"/>
      <c r="N254" s="218"/>
      <c r="O254" s="218"/>
      <c r="P254" s="218"/>
      <c r="Q254" s="218"/>
      <c r="R254" s="218"/>
    </row>
    <row r="255" spans="1:18" ht="15.75" customHeight="1" x14ac:dyDescent="0.25">
      <c r="A255" s="218"/>
      <c r="B255" s="221"/>
      <c r="C255" s="221"/>
      <c r="D255" s="221"/>
      <c r="E255" s="218"/>
      <c r="F255" s="220"/>
      <c r="G255" s="218"/>
      <c r="H255" s="219"/>
      <c r="I255" s="218"/>
      <c r="J255" s="218"/>
      <c r="K255" s="218"/>
      <c r="L255" s="218"/>
      <c r="M255" s="218"/>
      <c r="N255" s="218"/>
      <c r="O255" s="218"/>
      <c r="P255" s="218"/>
      <c r="Q255" s="218"/>
      <c r="R255" s="218"/>
    </row>
    <row r="256" spans="1:18" ht="15.75" customHeight="1" x14ac:dyDescent="0.25">
      <c r="A256" s="218"/>
      <c r="B256" s="221"/>
      <c r="C256" s="221"/>
      <c r="D256" s="221"/>
      <c r="E256" s="218"/>
      <c r="F256" s="220"/>
      <c r="G256" s="218"/>
      <c r="H256" s="219"/>
      <c r="I256" s="218"/>
      <c r="J256" s="218"/>
      <c r="K256" s="218"/>
      <c r="L256" s="218"/>
      <c r="M256" s="218"/>
      <c r="N256" s="218"/>
      <c r="O256" s="218"/>
      <c r="P256" s="218"/>
      <c r="Q256" s="218"/>
      <c r="R256" s="218"/>
    </row>
    <row r="257" spans="1:18" ht="15.75" customHeight="1" x14ac:dyDescent="0.25">
      <c r="A257" s="218"/>
      <c r="B257" s="221"/>
      <c r="C257" s="221"/>
      <c r="D257" s="221"/>
      <c r="E257" s="218"/>
      <c r="F257" s="220"/>
      <c r="G257" s="218"/>
      <c r="H257" s="219"/>
      <c r="I257" s="218"/>
      <c r="J257" s="218"/>
      <c r="K257" s="218"/>
      <c r="L257" s="218"/>
      <c r="M257" s="218"/>
      <c r="N257" s="218"/>
      <c r="O257" s="218"/>
      <c r="P257" s="218"/>
      <c r="Q257" s="218"/>
      <c r="R257" s="218"/>
    </row>
    <row r="258" spans="1:18" ht="15.75" customHeight="1" x14ac:dyDescent="0.25">
      <c r="A258" s="218"/>
      <c r="B258" s="221"/>
      <c r="C258" s="221"/>
      <c r="D258" s="221"/>
      <c r="E258" s="218"/>
      <c r="F258" s="220"/>
      <c r="G258" s="218"/>
      <c r="H258" s="219"/>
      <c r="I258" s="218"/>
      <c r="J258" s="218"/>
      <c r="K258" s="218"/>
      <c r="L258" s="218"/>
      <c r="M258" s="218"/>
      <c r="N258" s="218"/>
      <c r="O258" s="218"/>
      <c r="P258" s="218"/>
      <c r="Q258" s="218"/>
      <c r="R258" s="218"/>
    </row>
    <row r="259" spans="1:18" ht="15.75" customHeight="1" x14ac:dyDescent="0.25">
      <c r="A259" s="218"/>
      <c r="B259" s="221"/>
      <c r="C259" s="221"/>
      <c r="D259" s="221"/>
      <c r="E259" s="218"/>
      <c r="F259" s="220"/>
      <c r="G259" s="218"/>
      <c r="H259" s="219"/>
      <c r="I259" s="218"/>
      <c r="J259" s="218"/>
      <c r="K259" s="218"/>
      <c r="L259" s="218"/>
      <c r="M259" s="218"/>
      <c r="N259" s="218"/>
      <c r="O259" s="218"/>
      <c r="P259" s="218"/>
      <c r="Q259" s="218"/>
      <c r="R259" s="218"/>
    </row>
    <row r="260" spans="1:18" ht="15.75" customHeight="1" x14ac:dyDescent="0.25">
      <c r="A260" s="218"/>
      <c r="B260" s="221"/>
      <c r="C260" s="221"/>
      <c r="D260" s="221"/>
      <c r="E260" s="218"/>
      <c r="F260" s="220"/>
      <c r="G260" s="218"/>
      <c r="H260" s="219"/>
      <c r="I260" s="218"/>
      <c r="J260" s="218"/>
      <c r="K260" s="218"/>
      <c r="L260" s="218"/>
      <c r="M260" s="218"/>
      <c r="N260" s="218"/>
      <c r="O260" s="218"/>
      <c r="P260" s="218"/>
      <c r="Q260" s="218"/>
      <c r="R260" s="218"/>
    </row>
    <row r="261" spans="1:18" ht="15.75" customHeight="1" x14ac:dyDescent="0.25">
      <c r="A261" s="218"/>
      <c r="B261" s="221"/>
      <c r="C261" s="221"/>
      <c r="D261" s="221"/>
      <c r="E261" s="218"/>
      <c r="F261" s="220"/>
      <c r="G261" s="218"/>
      <c r="H261" s="219"/>
      <c r="I261" s="218"/>
      <c r="J261" s="218"/>
      <c r="K261" s="218"/>
      <c r="L261" s="218"/>
      <c r="M261" s="218"/>
      <c r="N261" s="218"/>
      <c r="O261" s="218"/>
      <c r="P261" s="218"/>
      <c r="Q261" s="218"/>
      <c r="R261" s="218"/>
    </row>
    <row r="262" spans="1:18" ht="15.75" customHeight="1" x14ac:dyDescent="0.25">
      <c r="A262" s="218"/>
      <c r="B262" s="221"/>
      <c r="C262" s="221"/>
      <c r="D262" s="221"/>
      <c r="E262" s="218"/>
      <c r="F262" s="220"/>
      <c r="G262" s="218"/>
      <c r="H262" s="219"/>
      <c r="I262" s="218"/>
      <c r="J262" s="218"/>
      <c r="K262" s="218"/>
      <c r="L262" s="218"/>
      <c r="M262" s="218"/>
      <c r="N262" s="218"/>
      <c r="O262" s="218"/>
      <c r="P262" s="218"/>
      <c r="Q262" s="218"/>
      <c r="R262" s="218"/>
    </row>
    <row r="263" spans="1:18" ht="15.75" customHeight="1" x14ac:dyDescent="0.25">
      <c r="A263" s="218"/>
      <c r="B263" s="221"/>
      <c r="C263" s="221"/>
      <c r="D263" s="221"/>
      <c r="E263" s="218"/>
      <c r="F263" s="220"/>
      <c r="G263" s="218"/>
      <c r="H263" s="219"/>
      <c r="I263" s="218"/>
      <c r="J263" s="218"/>
      <c r="K263" s="218"/>
      <c r="L263" s="218"/>
      <c r="M263" s="218"/>
      <c r="N263" s="218"/>
      <c r="O263" s="218"/>
      <c r="P263" s="218"/>
      <c r="Q263" s="218"/>
      <c r="R263" s="218"/>
    </row>
    <row r="264" spans="1:18" ht="15.75" customHeight="1" x14ac:dyDescent="0.25">
      <c r="A264" s="218"/>
      <c r="B264" s="221"/>
      <c r="C264" s="221"/>
      <c r="D264" s="221"/>
      <c r="E264" s="218"/>
      <c r="F264" s="220"/>
      <c r="G264" s="218"/>
      <c r="H264" s="219"/>
      <c r="I264" s="218"/>
      <c r="J264" s="218"/>
      <c r="K264" s="218"/>
      <c r="L264" s="218"/>
      <c r="M264" s="218"/>
      <c r="N264" s="218"/>
      <c r="O264" s="218"/>
      <c r="P264" s="218"/>
      <c r="Q264" s="218"/>
      <c r="R264" s="218"/>
    </row>
    <row r="265" spans="1:18" ht="15.75" customHeight="1" x14ac:dyDescent="0.25">
      <c r="A265" s="218"/>
      <c r="B265" s="221"/>
      <c r="C265" s="221"/>
      <c r="D265" s="221"/>
      <c r="E265" s="218"/>
      <c r="F265" s="220"/>
      <c r="G265" s="218"/>
      <c r="H265" s="219"/>
      <c r="I265" s="218"/>
      <c r="J265" s="218"/>
      <c r="K265" s="218"/>
      <c r="L265" s="218"/>
      <c r="M265" s="218"/>
      <c r="N265" s="218"/>
      <c r="O265" s="218"/>
      <c r="P265" s="218"/>
      <c r="Q265" s="218"/>
      <c r="R265" s="218"/>
    </row>
    <row r="266" spans="1:18" ht="15.75" customHeight="1" x14ac:dyDescent="0.25">
      <c r="A266" s="218"/>
      <c r="B266" s="221"/>
      <c r="C266" s="221"/>
      <c r="D266" s="221"/>
      <c r="E266" s="218"/>
      <c r="F266" s="220"/>
      <c r="G266" s="218"/>
      <c r="H266" s="219"/>
      <c r="I266" s="218"/>
      <c r="J266" s="218"/>
      <c r="K266" s="218"/>
      <c r="L266" s="218"/>
      <c r="M266" s="218"/>
      <c r="N266" s="218"/>
      <c r="O266" s="218"/>
      <c r="P266" s="218"/>
      <c r="Q266" s="218"/>
      <c r="R266" s="218"/>
    </row>
    <row r="267" spans="1:18" ht="15.75" customHeight="1" x14ac:dyDescent="0.25">
      <c r="A267" s="218"/>
      <c r="B267" s="221"/>
      <c r="C267" s="221"/>
      <c r="D267" s="221"/>
      <c r="E267" s="218"/>
      <c r="F267" s="220"/>
      <c r="G267" s="218"/>
      <c r="H267" s="219"/>
      <c r="I267" s="218"/>
      <c r="J267" s="218"/>
      <c r="K267" s="218"/>
      <c r="L267" s="218"/>
      <c r="M267" s="218"/>
      <c r="N267" s="218"/>
      <c r="O267" s="218"/>
      <c r="P267" s="218"/>
      <c r="Q267" s="218"/>
      <c r="R267" s="218"/>
    </row>
    <row r="268" spans="1:18" ht="15.75" customHeight="1" x14ac:dyDescent="0.25">
      <c r="A268" s="218"/>
      <c r="B268" s="221"/>
      <c r="C268" s="221"/>
      <c r="D268" s="221"/>
      <c r="E268" s="218"/>
      <c r="F268" s="220"/>
      <c r="G268" s="218"/>
      <c r="H268" s="219"/>
      <c r="I268" s="218"/>
      <c r="J268" s="218"/>
      <c r="K268" s="218"/>
      <c r="L268" s="218"/>
      <c r="M268" s="218"/>
      <c r="N268" s="218"/>
      <c r="O268" s="218"/>
      <c r="P268" s="218"/>
      <c r="Q268" s="218"/>
      <c r="R268" s="218"/>
    </row>
    <row r="269" spans="1:18" ht="15.75" customHeight="1" x14ac:dyDescent="0.25">
      <c r="A269" s="218"/>
      <c r="B269" s="221"/>
      <c r="C269" s="221"/>
      <c r="D269" s="221"/>
      <c r="E269" s="218"/>
      <c r="F269" s="220"/>
      <c r="G269" s="218"/>
      <c r="H269" s="219"/>
      <c r="I269" s="218"/>
      <c r="J269" s="218"/>
      <c r="K269" s="218"/>
      <c r="L269" s="218"/>
      <c r="M269" s="218"/>
      <c r="N269" s="218"/>
      <c r="O269" s="218"/>
      <c r="P269" s="218"/>
      <c r="Q269" s="218"/>
      <c r="R269" s="218"/>
    </row>
    <row r="270" spans="1:18" ht="15.75" customHeight="1" x14ac:dyDescent="0.25">
      <c r="A270" s="218"/>
      <c r="B270" s="221"/>
      <c r="C270" s="221"/>
      <c r="D270" s="221"/>
      <c r="E270" s="218"/>
      <c r="F270" s="220"/>
      <c r="G270" s="218"/>
      <c r="H270" s="219"/>
      <c r="I270" s="218"/>
      <c r="J270" s="218"/>
      <c r="K270" s="218"/>
      <c r="L270" s="218"/>
      <c r="M270" s="218"/>
      <c r="N270" s="218"/>
      <c r="O270" s="218"/>
      <c r="P270" s="218"/>
      <c r="Q270" s="218"/>
      <c r="R270" s="218"/>
    </row>
    <row r="271" spans="1:18" ht="15.75" customHeight="1" x14ac:dyDescent="0.25">
      <c r="A271" s="218"/>
      <c r="B271" s="221"/>
      <c r="C271" s="221"/>
      <c r="D271" s="221"/>
      <c r="E271" s="218"/>
      <c r="F271" s="220"/>
      <c r="G271" s="218"/>
      <c r="H271" s="219"/>
      <c r="I271" s="218"/>
      <c r="J271" s="218"/>
      <c r="K271" s="218"/>
      <c r="L271" s="218"/>
      <c r="M271" s="218"/>
      <c r="N271" s="218"/>
      <c r="O271" s="218"/>
      <c r="P271" s="218"/>
      <c r="Q271" s="218"/>
      <c r="R271" s="218"/>
    </row>
    <row r="272" spans="1:18" ht="15.75" customHeight="1" x14ac:dyDescent="0.25">
      <c r="A272" s="218"/>
      <c r="B272" s="221"/>
      <c r="C272" s="221"/>
      <c r="D272" s="221"/>
      <c r="E272" s="218"/>
      <c r="F272" s="220"/>
      <c r="G272" s="218"/>
      <c r="H272" s="219"/>
      <c r="I272" s="218"/>
      <c r="J272" s="218"/>
      <c r="K272" s="218"/>
      <c r="L272" s="218"/>
      <c r="M272" s="218"/>
      <c r="N272" s="218"/>
      <c r="O272" s="218"/>
      <c r="P272" s="218"/>
      <c r="Q272" s="218"/>
      <c r="R272" s="218"/>
    </row>
    <row r="273" spans="1:18" ht="15.75" customHeight="1" x14ac:dyDescent="0.25">
      <c r="A273" s="218"/>
      <c r="B273" s="221"/>
      <c r="C273" s="221"/>
      <c r="D273" s="221"/>
      <c r="E273" s="218"/>
      <c r="F273" s="220"/>
      <c r="G273" s="218"/>
      <c r="H273" s="219"/>
      <c r="I273" s="218"/>
      <c r="J273" s="218"/>
      <c r="K273" s="218"/>
      <c r="L273" s="218"/>
      <c r="M273" s="218"/>
      <c r="N273" s="218"/>
      <c r="O273" s="218"/>
      <c r="P273" s="218"/>
      <c r="Q273" s="218"/>
      <c r="R273" s="218"/>
    </row>
    <row r="274" spans="1:18" ht="15.75" customHeight="1" x14ac:dyDescent="0.25">
      <c r="A274" s="218"/>
      <c r="B274" s="221"/>
      <c r="C274" s="221"/>
      <c r="D274" s="221"/>
      <c r="E274" s="218"/>
      <c r="F274" s="220"/>
      <c r="G274" s="218"/>
      <c r="H274" s="219"/>
      <c r="I274" s="218"/>
      <c r="J274" s="218"/>
      <c r="K274" s="218"/>
      <c r="L274" s="218"/>
      <c r="M274" s="218"/>
      <c r="N274" s="218"/>
      <c r="O274" s="218"/>
      <c r="P274" s="218"/>
      <c r="Q274" s="218"/>
      <c r="R274" s="218"/>
    </row>
    <row r="275" spans="1:18" ht="15.75" customHeight="1" x14ac:dyDescent="0.25">
      <c r="A275" s="218"/>
      <c r="B275" s="221"/>
      <c r="C275" s="221"/>
      <c r="D275" s="221"/>
      <c r="E275" s="218"/>
      <c r="F275" s="220"/>
      <c r="G275" s="218"/>
      <c r="H275" s="219"/>
      <c r="I275" s="218"/>
      <c r="J275" s="218"/>
      <c r="K275" s="218"/>
      <c r="L275" s="218"/>
      <c r="M275" s="218"/>
      <c r="N275" s="218"/>
      <c r="O275" s="218"/>
      <c r="P275" s="218"/>
      <c r="Q275" s="218"/>
      <c r="R275" s="218"/>
    </row>
    <row r="276" spans="1:18" ht="15.75" customHeight="1" x14ac:dyDescent="0.25">
      <c r="A276" s="218"/>
      <c r="B276" s="221"/>
      <c r="C276" s="221"/>
      <c r="D276" s="221"/>
      <c r="E276" s="218"/>
      <c r="F276" s="220"/>
      <c r="G276" s="218"/>
      <c r="H276" s="219"/>
      <c r="I276" s="218"/>
      <c r="J276" s="218"/>
      <c r="K276" s="218"/>
      <c r="L276" s="218"/>
      <c r="M276" s="218"/>
      <c r="N276" s="218"/>
      <c r="O276" s="218"/>
      <c r="P276" s="218"/>
      <c r="Q276" s="218"/>
      <c r="R276" s="218"/>
    </row>
    <row r="277" spans="1:18" ht="15.75" customHeight="1" x14ac:dyDescent="0.25">
      <c r="A277" s="218"/>
      <c r="B277" s="221"/>
      <c r="C277" s="221"/>
      <c r="D277" s="221"/>
      <c r="E277" s="218"/>
      <c r="F277" s="220"/>
      <c r="G277" s="218"/>
      <c r="H277" s="219"/>
      <c r="I277" s="218"/>
      <c r="J277" s="218"/>
      <c r="K277" s="218"/>
      <c r="L277" s="218"/>
      <c r="M277" s="218"/>
      <c r="N277" s="218"/>
      <c r="O277" s="218"/>
      <c r="P277" s="218"/>
      <c r="Q277" s="218"/>
      <c r="R277" s="218"/>
    </row>
    <row r="278" spans="1:18" ht="15.75" customHeight="1" x14ac:dyDescent="0.25">
      <c r="A278" s="218"/>
      <c r="B278" s="221"/>
      <c r="C278" s="221"/>
      <c r="D278" s="221"/>
      <c r="E278" s="218"/>
      <c r="F278" s="220"/>
      <c r="G278" s="218"/>
      <c r="H278" s="219"/>
      <c r="I278" s="218"/>
      <c r="J278" s="218"/>
      <c r="K278" s="218"/>
      <c r="L278" s="218"/>
      <c r="M278" s="218"/>
      <c r="N278" s="218"/>
      <c r="O278" s="218"/>
      <c r="P278" s="218"/>
      <c r="Q278" s="218"/>
      <c r="R278" s="218"/>
    </row>
    <row r="279" spans="1:18" ht="15.75" customHeight="1" x14ac:dyDescent="0.25">
      <c r="A279" s="218"/>
      <c r="B279" s="221"/>
      <c r="C279" s="221"/>
      <c r="D279" s="221"/>
      <c r="E279" s="218"/>
      <c r="F279" s="220"/>
      <c r="G279" s="218"/>
      <c r="H279" s="219"/>
      <c r="I279" s="218"/>
      <c r="J279" s="218"/>
      <c r="K279" s="218"/>
      <c r="L279" s="218"/>
      <c r="M279" s="218"/>
      <c r="N279" s="218"/>
      <c r="O279" s="218"/>
      <c r="P279" s="218"/>
      <c r="Q279" s="218"/>
      <c r="R279" s="218"/>
    </row>
    <row r="280" spans="1:18" ht="15.75" customHeight="1" x14ac:dyDescent="0.25">
      <c r="A280" s="218"/>
      <c r="B280" s="221"/>
      <c r="C280" s="221"/>
      <c r="D280" s="221"/>
      <c r="E280" s="218"/>
      <c r="F280" s="220"/>
      <c r="G280" s="218"/>
      <c r="H280" s="219"/>
      <c r="I280" s="218"/>
      <c r="J280" s="218"/>
      <c r="K280" s="218"/>
      <c r="L280" s="218"/>
      <c r="M280" s="218"/>
      <c r="N280" s="218"/>
      <c r="O280" s="218"/>
      <c r="P280" s="218"/>
      <c r="Q280" s="218"/>
      <c r="R280" s="218"/>
    </row>
    <row r="281" spans="1:18" ht="15.75" customHeight="1" x14ac:dyDescent="0.25">
      <c r="A281" s="218"/>
      <c r="B281" s="221"/>
      <c r="C281" s="221"/>
      <c r="D281" s="221"/>
      <c r="E281" s="218"/>
      <c r="F281" s="220"/>
      <c r="G281" s="218"/>
      <c r="H281" s="219"/>
      <c r="I281" s="218"/>
      <c r="J281" s="218"/>
      <c r="K281" s="218"/>
      <c r="L281" s="218"/>
      <c r="M281" s="218"/>
      <c r="N281" s="218"/>
      <c r="O281" s="218"/>
      <c r="P281" s="218"/>
      <c r="Q281" s="218"/>
      <c r="R281" s="218"/>
    </row>
    <row r="282" spans="1:18" ht="15.75" customHeight="1" x14ac:dyDescent="0.25">
      <c r="A282" s="218"/>
      <c r="B282" s="221"/>
      <c r="C282" s="221"/>
      <c r="D282" s="221"/>
      <c r="E282" s="218"/>
      <c r="F282" s="220"/>
      <c r="G282" s="218"/>
      <c r="H282" s="219"/>
      <c r="I282" s="218"/>
      <c r="J282" s="218"/>
      <c r="K282" s="218"/>
      <c r="L282" s="218"/>
      <c r="M282" s="218"/>
      <c r="N282" s="218"/>
      <c r="O282" s="218"/>
      <c r="P282" s="218"/>
      <c r="Q282" s="218"/>
      <c r="R282" s="218"/>
    </row>
    <row r="283" spans="1:18" ht="15.75" customHeight="1" x14ac:dyDescent="0.25">
      <c r="A283" s="218"/>
      <c r="B283" s="221"/>
      <c r="C283" s="221"/>
      <c r="D283" s="221"/>
      <c r="E283" s="218"/>
      <c r="F283" s="220"/>
      <c r="G283" s="218"/>
      <c r="H283" s="219"/>
      <c r="I283" s="218"/>
      <c r="J283" s="218"/>
      <c r="K283" s="218"/>
      <c r="L283" s="218"/>
      <c r="M283" s="218"/>
      <c r="N283" s="218"/>
      <c r="O283" s="218"/>
      <c r="P283" s="218"/>
      <c r="Q283" s="218"/>
      <c r="R283" s="218"/>
    </row>
    <row r="284" spans="1:18" ht="15.75" customHeight="1" x14ac:dyDescent="0.25">
      <c r="A284" s="218"/>
      <c r="B284" s="221"/>
      <c r="C284" s="221"/>
      <c r="D284" s="221"/>
      <c r="E284" s="218"/>
      <c r="F284" s="220"/>
      <c r="G284" s="218"/>
      <c r="H284" s="219"/>
      <c r="I284" s="218"/>
      <c r="J284" s="218"/>
      <c r="K284" s="218"/>
      <c r="L284" s="218"/>
      <c r="M284" s="218"/>
      <c r="N284" s="218"/>
      <c r="O284" s="218"/>
      <c r="P284" s="218"/>
      <c r="Q284" s="218"/>
      <c r="R284" s="218"/>
    </row>
    <row r="285" spans="1:18" ht="15.75" customHeight="1" x14ac:dyDescent="0.25">
      <c r="A285" s="218"/>
      <c r="B285" s="221"/>
      <c r="C285" s="221"/>
      <c r="D285" s="221"/>
      <c r="E285" s="218"/>
      <c r="F285" s="220"/>
      <c r="G285" s="218"/>
      <c r="H285" s="219"/>
      <c r="I285" s="218"/>
      <c r="J285" s="218"/>
      <c r="K285" s="218"/>
      <c r="L285" s="218"/>
      <c r="M285" s="218"/>
      <c r="N285" s="218"/>
      <c r="O285" s="218"/>
      <c r="P285" s="218"/>
      <c r="Q285" s="218"/>
      <c r="R285" s="218"/>
    </row>
    <row r="286" spans="1:18" ht="15.75" customHeight="1" x14ac:dyDescent="0.25">
      <c r="A286" s="218"/>
      <c r="B286" s="221"/>
      <c r="C286" s="221"/>
      <c r="D286" s="221"/>
      <c r="E286" s="218"/>
      <c r="F286" s="220"/>
      <c r="G286" s="218"/>
      <c r="H286" s="219"/>
      <c r="I286" s="218"/>
      <c r="J286" s="218"/>
      <c r="K286" s="218"/>
      <c r="L286" s="218"/>
      <c r="M286" s="218"/>
      <c r="N286" s="218"/>
      <c r="O286" s="218"/>
      <c r="P286" s="218"/>
      <c r="Q286" s="218"/>
      <c r="R286" s="218"/>
    </row>
    <row r="287" spans="1:18" ht="15.75" customHeight="1" x14ac:dyDescent="0.25">
      <c r="A287" s="218"/>
      <c r="B287" s="221"/>
      <c r="C287" s="221"/>
      <c r="D287" s="221"/>
      <c r="E287" s="218"/>
      <c r="F287" s="220"/>
      <c r="G287" s="218"/>
      <c r="H287" s="219"/>
      <c r="I287" s="218"/>
      <c r="J287" s="218"/>
      <c r="K287" s="218"/>
      <c r="L287" s="218"/>
      <c r="M287" s="218"/>
      <c r="N287" s="218"/>
      <c r="O287" s="218"/>
      <c r="P287" s="218"/>
      <c r="Q287" s="218"/>
      <c r="R287" s="218"/>
    </row>
    <row r="288" spans="1:18" ht="15.75" customHeight="1" x14ac:dyDescent="0.25">
      <c r="A288" s="218"/>
      <c r="B288" s="221"/>
      <c r="C288" s="221"/>
      <c r="D288" s="221"/>
      <c r="E288" s="218"/>
      <c r="F288" s="220"/>
      <c r="G288" s="218"/>
      <c r="H288" s="219"/>
      <c r="I288" s="218"/>
      <c r="J288" s="218"/>
      <c r="K288" s="218"/>
      <c r="L288" s="218"/>
      <c r="M288" s="218"/>
      <c r="N288" s="218"/>
      <c r="O288" s="218"/>
      <c r="P288" s="218"/>
      <c r="Q288" s="218"/>
      <c r="R288" s="218"/>
    </row>
    <row r="289" spans="1:18" ht="15.75" customHeight="1" x14ac:dyDescent="0.25">
      <c r="A289" s="218"/>
      <c r="B289" s="221"/>
      <c r="C289" s="221"/>
      <c r="D289" s="221"/>
      <c r="E289" s="218"/>
      <c r="F289" s="220"/>
      <c r="G289" s="218"/>
      <c r="H289" s="219"/>
      <c r="I289" s="218"/>
      <c r="J289" s="218"/>
      <c r="K289" s="218"/>
      <c r="L289" s="218"/>
      <c r="M289" s="218"/>
      <c r="N289" s="218"/>
      <c r="O289" s="218"/>
      <c r="P289" s="218"/>
      <c r="Q289" s="218"/>
      <c r="R289" s="218"/>
    </row>
    <row r="290" spans="1:18" ht="15.75" customHeight="1" x14ac:dyDescent="0.25">
      <c r="A290" s="218"/>
      <c r="B290" s="221"/>
      <c r="C290" s="221"/>
      <c r="D290" s="221"/>
      <c r="E290" s="218"/>
      <c r="F290" s="220"/>
      <c r="G290" s="218"/>
      <c r="H290" s="219"/>
      <c r="I290" s="218"/>
      <c r="J290" s="218"/>
      <c r="K290" s="218"/>
      <c r="L290" s="218"/>
      <c r="M290" s="218"/>
      <c r="N290" s="218"/>
      <c r="O290" s="218"/>
      <c r="P290" s="218"/>
      <c r="Q290" s="218"/>
      <c r="R290" s="218"/>
    </row>
    <row r="291" spans="1:18" ht="15.75" customHeight="1" x14ac:dyDescent="0.25">
      <c r="A291" s="218"/>
      <c r="B291" s="221"/>
      <c r="C291" s="221"/>
      <c r="D291" s="221"/>
      <c r="E291" s="218"/>
      <c r="F291" s="220"/>
      <c r="G291" s="218"/>
      <c r="H291" s="219"/>
      <c r="I291" s="218"/>
      <c r="J291" s="218"/>
      <c r="K291" s="218"/>
      <c r="L291" s="218"/>
      <c r="M291" s="218"/>
      <c r="N291" s="218"/>
      <c r="O291" s="218"/>
      <c r="P291" s="218"/>
      <c r="Q291" s="218"/>
      <c r="R291" s="218"/>
    </row>
    <row r="292" spans="1:18" ht="15.75" customHeight="1" x14ac:dyDescent="0.25">
      <c r="A292" s="218"/>
      <c r="B292" s="221"/>
      <c r="C292" s="221"/>
      <c r="D292" s="221"/>
      <c r="E292" s="218"/>
      <c r="F292" s="220"/>
      <c r="G292" s="218"/>
      <c r="H292" s="219"/>
      <c r="I292" s="218"/>
      <c r="J292" s="218"/>
      <c r="K292" s="218"/>
      <c r="L292" s="218"/>
      <c r="M292" s="218"/>
      <c r="N292" s="218"/>
      <c r="O292" s="218"/>
      <c r="P292" s="218"/>
      <c r="Q292" s="218"/>
      <c r="R292" s="218"/>
    </row>
    <row r="293" spans="1:18" ht="15.75" customHeight="1" x14ac:dyDescent="0.25">
      <c r="A293" s="218"/>
      <c r="B293" s="221"/>
      <c r="C293" s="221"/>
      <c r="D293" s="221"/>
      <c r="E293" s="218"/>
      <c r="F293" s="220"/>
      <c r="G293" s="218"/>
      <c r="H293" s="219"/>
      <c r="I293" s="218"/>
      <c r="J293" s="218"/>
      <c r="K293" s="218"/>
      <c r="L293" s="218"/>
      <c r="M293" s="218"/>
      <c r="N293" s="218"/>
      <c r="O293" s="218"/>
      <c r="P293" s="218"/>
      <c r="Q293" s="218"/>
      <c r="R293" s="218"/>
    </row>
    <row r="294" spans="1:18" ht="15.75" customHeight="1" x14ac:dyDescent="0.25">
      <c r="A294" s="218"/>
      <c r="B294" s="221"/>
      <c r="C294" s="221"/>
      <c r="D294" s="221"/>
      <c r="E294" s="218"/>
      <c r="F294" s="220"/>
      <c r="G294" s="218"/>
      <c r="H294" s="219"/>
      <c r="I294" s="218"/>
      <c r="J294" s="218"/>
      <c r="K294" s="218"/>
      <c r="L294" s="218"/>
      <c r="M294" s="218"/>
      <c r="N294" s="218"/>
      <c r="O294" s="218"/>
      <c r="P294" s="218"/>
      <c r="Q294" s="218"/>
      <c r="R294" s="218"/>
    </row>
    <row r="295" spans="1:18" ht="15.75" customHeight="1" x14ac:dyDescent="0.25">
      <c r="A295" s="218"/>
      <c r="B295" s="221"/>
      <c r="C295" s="221"/>
      <c r="D295" s="221"/>
      <c r="E295" s="218"/>
      <c r="F295" s="220"/>
      <c r="G295" s="218"/>
      <c r="H295" s="219"/>
      <c r="I295" s="218"/>
      <c r="J295" s="218"/>
      <c r="K295" s="218"/>
      <c r="L295" s="218"/>
      <c r="M295" s="218"/>
      <c r="N295" s="218"/>
      <c r="O295" s="218"/>
      <c r="P295" s="218"/>
      <c r="Q295" s="218"/>
      <c r="R295" s="218"/>
    </row>
    <row r="296" spans="1:18" ht="15.75" customHeight="1" x14ac:dyDescent="0.25">
      <c r="A296" s="218"/>
      <c r="B296" s="221"/>
      <c r="C296" s="221"/>
      <c r="D296" s="221"/>
      <c r="E296" s="218"/>
      <c r="F296" s="220"/>
      <c r="G296" s="218"/>
      <c r="H296" s="219"/>
      <c r="I296" s="218"/>
      <c r="J296" s="218"/>
      <c r="K296" s="218"/>
      <c r="L296" s="218"/>
      <c r="M296" s="218"/>
      <c r="N296" s="218"/>
      <c r="O296" s="218"/>
      <c r="P296" s="218"/>
      <c r="Q296" s="218"/>
      <c r="R296" s="218"/>
    </row>
    <row r="297" spans="1:18" ht="15.75" customHeight="1" x14ac:dyDescent="0.25">
      <c r="A297" s="218"/>
      <c r="B297" s="221"/>
      <c r="C297" s="221"/>
      <c r="D297" s="221"/>
      <c r="E297" s="218"/>
      <c r="F297" s="220"/>
      <c r="G297" s="218"/>
      <c r="H297" s="219"/>
      <c r="I297" s="218"/>
      <c r="J297" s="218"/>
      <c r="K297" s="218"/>
      <c r="L297" s="218"/>
      <c r="M297" s="218"/>
      <c r="N297" s="218"/>
      <c r="O297" s="218"/>
      <c r="P297" s="218"/>
      <c r="Q297" s="218"/>
      <c r="R297" s="218"/>
    </row>
    <row r="298" spans="1:18" ht="15.75" customHeight="1" x14ac:dyDescent="0.25">
      <c r="A298" s="218"/>
      <c r="B298" s="221"/>
      <c r="C298" s="221"/>
      <c r="D298" s="221"/>
      <c r="E298" s="218"/>
      <c r="F298" s="220"/>
      <c r="G298" s="218"/>
      <c r="H298" s="219"/>
      <c r="I298" s="218"/>
      <c r="J298" s="218"/>
      <c r="K298" s="218"/>
      <c r="L298" s="218"/>
      <c r="M298" s="218"/>
      <c r="N298" s="218"/>
      <c r="O298" s="218"/>
      <c r="P298" s="218"/>
      <c r="Q298" s="218"/>
      <c r="R298" s="218"/>
    </row>
    <row r="299" spans="1:18" ht="15.75" customHeight="1" x14ac:dyDescent="0.25">
      <c r="A299" s="218"/>
      <c r="B299" s="221"/>
      <c r="C299" s="221"/>
      <c r="D299" s="221"/>
      <c r="E299" s="218"/>
      <c r="F299" s="220"/>
      <c r="G299" s="218"/>
      <c r="H299" s="219"/>
      <c r="I299" s="218"/>
      <c r="J299" s="218"/>
      <c r="K299" s="218"/>
      <c r="L299" s="218"/>
      <c r="M299" s="218"/>
      <c r="N299" s="218"/>
      <c r="O299" s="218"/>
      <c r="P299" s="218"/>
      <c r="Q299" s="218"/>
      <c r="R299" s="218"/>
    </row>
    <row r="300" spans="1:18" ht="15.75" customHeight="1" x14ac:dyDescent="0.25">
      <c r="A300" s="218"/>
      <c r="B300" s="221"/>
      <c r="C300" s="221"/>
      <c r="D300" s="221"/>
      <c r="E300" s="218"/>
      <c r="F300" s="220"/>
      <c r="G300" s="218"/>
      <c r="H300" s="219"/>
      <c r="I300" s="218"/>
      <c r="J300" s="218"/>
      <c r="K300" s="218"/>
      <c r="L300" s="218"/>
      <c r="M300" s="218"/>
      <c r="N300" s="218"/>
      <c r="O300" s="218"/>
      <c r="P300" s="218"/>
      <c r="Q300" s="218"/>
      <c r="R300" s="218"/>
    </row>
    <row r="301" spans="1:18" ht="15.75" customHeight="1" x14ac:dyDescent="0.25">
      <c r="A301" s="218"/>
      <c r="B301" s="221"/>
      <c r="C301" s="221"/>
      <c r="D301" s="221"/>
      <c r="E301" s="218"/>
      <c r="F301" s="220"/>
      <c r="G301" s="218"/>
      <c r="H301" s="219"/>
      <c r="I301" s="218"/>
      <c r="J301" s="218"/>
      <c r="K301" s="218"/>
      <c r="L301" s="218"/>
      <c r="M301" s="218"/>
      <c r="N301" s="218"/>
      <c r="O301" s="218"/>
      <c r="P301" s="218"/>
      <c r="Q301" s="218"/>
      <c r="R301" s="218"/>
    </row>
    <row r="302" spans="1:18" ht="15.75" customHeight="1" x14ac:dyDescent="0.25">
      <c r="A302" s="218"/>
      <c r="B302" s="221"/>
      <c r="C302" s="221"/>
      <c r="D302" s="221"/>
      <c r="E302" s="218"/>
      <c r="F302" s="220"/>
      <c r="G302" s="218"/>
      <c r="H302" s="219"/>
      <c r="I302" s="218"/>
      <c r="J302" s="218"/>
      <c r="K302" s="218"/>
      <c r="L302" s="218"/>
      <c r="M302" s="218"/>
      <c r="N302" s="218"/>
      <c r="O302" s="218"/>
      <c r="P302" s="218"/>
      <c r="Q302" s="218"/>
      <c r="R302" s="218"/>
    </row>
    <row r="303" spans="1:18" ht="15.75" customHeight="1" x14ac:dyDescent="0.25">
      <c r="A303" s="218"/>
      <c r="B303" s="221"/>
      <c r="C303" s="221"/>
      <c r="D303" s="221"/>
      <c r="E303" s="218"/>
      <c r="F303" s="220"/>
      <c r="G303" s="218"/>
      <c r="H303" s="219"/>
      <c r="I303" s="218"/>
      <c r="J303" s="218"/>
      <c r="K303" s="218"/>
      <c r="L303" s="218"/>
      <c r="M303" s="218"/>
      <c r="N303" s="218"/>
      <c r="O303" s="218"/>
      <c r="P303" s="218"/>
      <c r="Q303" s="218"/>
      <c r="R303" s="218"/>
    </row>
    <row r="304" spans="1:18" ht="15.75" customHeight="1" x14ac:dyDescent="0.25">
      <c r="A304" s="218"/>
      <c r="B304" s="221"/>
      <c r="C304" s="221"/>
      <c r="D304" s="221"/>
      <c r="E304" s="218"/>
      <c r="F304" s="220"/>
      <c r="G304" s="218"/>
      <c r="H304" s="219"/>
      <c r="I304" s="218"/>
      <c r="J304" s="218"/>
      <c r="K304" s="218"/>
      <c r="L304" s="218"/>
      <c r="M304" s="218"/>
      <c r="N304" s="218"/>
      <c r="O304" s="218"/>
      <c r="P304" s="218"/>
      <c r="Q304" s="218"/>
      <c r="R304" s="218"/>
    </row>
    <row r="305" spans="1:18" ht="15.75" customHeight="1" x14ac:dyDescent="0.25">
      <c r="A305" s="218"/>
      <c r="B305" s="221"/>
      <c r="C305" s="221"/>
      <c r="D305" s="221"/>
      <c r="E305" s="218"/>
      <c r="F305" s="220"/>
      <c r="G305" s="218"/>
      <c r="H305" s="219"/>
      <c r="I305" s="218"/>
      <c r="J305" s="218"/>
      <c r="K305" s="218"/>
      <c r="L305" s="218"/>
      <c r="M305" s="218"/>
      <c r="N305" s="218"/>
      <c r="O305" s="218"/>
      <c r="P305" s="218"/>
      <c r="Q305" s="218"/>
      <c r="R305" s="218"/>
    </row>
    <row r="306" spans="1:18" ht="15.75" customHeight="1" x14ac:dyDescent="0.25">
      <c r="A306" s="218"/>
      <c r="B306" s="221"/>
      <c r="C306" s="221"/>
      <c r="D306" s="221"/>
      <c r="E306" s="218"/>
      <c r="F306" s="220"/>
      <c r="G306" s="218"/>
      <c r="H306" s="219"/>
      <c r="I306" s="218"/>
      <c r="J306" s="218"/>
      <c r="K306" s="218"/>
      <c r="L306" s="218"/>
      <c r="M306" s="218"/>
      <c r="N306" s="218"/>
      <c r="O306" s="218"/>
      <c r="P306" s="218"/>
      <c r="Q306" s="218"/>
      <c r="R306" s="218"/>
    </row>
    <row r="307" spans="1:18" ht="15.75" customHeight="1" x14ac:dyDescent="0.25">
      <c r="A307" s="218"/>
      <c r="B307" s="221"/>
      <c r="C307" s="221"/>
      <c r="D307" s="221"/>
      <c r="E307" s="218"/>
      <c r="F307" s="220"/>
      <c r="G307" s="218"/>
      <c r="H307" s="219"/>
      <c r="I307" s="218"/>
      <c r="J307" s="218"/>
      <c r="K307" s="218"/>
      <c r="L307" s="218"/>
      <c r="M307" s="218"/>
      <c r="N307" s="218"/>
      <c r="O307" s="218"/>
      <c r="P307" s="218"/>
      <c r="Q307" s="218"/>
      <c r="R307" s="218"/>
    </row>
    <row r="308" spans="1:18" ht="15.75" customHeight="1" x14ac:dyDescent="0.25">
      <c r="A308" s="218"/>
      <c r="B308" s="221"/>
      <c r="C308" s="221"/>
      <c r="D308" s="221"/>
      <c r="E308" s="218"/>
      <c r="F308" s="220"/>
      <c r="G308" s="218"/>
      <c r="H308" s="219"/>
      <c r="I308" s="218"/>
      <c r="J308" s="218"/>
      <c r="K308" s="218"/>
      <c r="L308" s="218"/>
      <c r="M308" s="218"/>
      <c r="N308" s="218"/>
      <c r="O308" s="218"/>
      <c r="P308" s="218"/>
      <c r="Q308" s="218"/>
      <c r="R308" s="218"/>
    </row>
    <row r="309" spans="1:18" ht="15.75" customHeight="1" x14ac:dyDescent="0.25">
      <c r="A309" s="218"/>
      <c r="B309" s="221"/>
      <c r="C309" s="221"/>
      <c r="D309" s="221"/>
      <c r="E309" s="218"/>
      <c r="F309" s="220"/>
      <c r="G309" s="218"/>
      <c r="H309" s="219"/>
      <c r="I309" s="218"/>
      <c r="J309" s="218"/>
      <c r="K309" s="218"/>
      <c r="L309" s="218"/>
      <c r="M309" s="218"/>
      <c r="N309" s="218"/>
      <c r="O309" s="218"/>
      <c r="P309" s="218"/>
      <c r="Q309" s="218"/>
      <c r="R309" s="218"/>
    </row>
    <row r="310" spans="1:18" ht="15.75" customHeight="1" x14ac:dyDescent="0.25">
      <c r="A310" s="218"/>
      <c r="B310" s="221"/>
      <c r="C310" s="221"/>
      <c r="D310" s="221"/>
      <c r="E310" s="218"/>
      <c r="F310" s="220"/>
      <c r="G310" s="218"/>
      <c r="H310" s="219"/>
      <c r="I310" s="218"/>
      <c r="J310" s="218"/>
      <c r="K310" s="218"/>
      <c r="L310" s="218"/>
      <c r="M310" s="218"/>
      <c r="N310" s="218"/>
      <c r="O310" s="218"/>
      <c r="P310" s="218"/>
      <c r="Q310" s="218"/>
      <c r="R310" s="218"/>
    </row>
    <row r="311" spans="1:18" ht="15.75" customHeight="1" x14ac:dyDescent="0.25">
      <c r="A311" s="218"/>
      <c r="B311" s="221"/>
      <c r="C311" s="221"/>
      <c r="D311" s="221"/>
      <c r="E311" s="218"/>
      <c r="F311" s="220"/>
      <c r="G311" s="218"/>
      <c r="H311" s="219"/>
      <c r="I311" s="218"/>
      <c r="J311" s="218"/>
      <c r="K311" s="218"/>
      <c r="L311" s="218"/>
      <c r="M311" s="218"/>
      <c r="N311" s="218"/>
      <c r="O311" s="218"/>
      <c r="P311" s="218"/>
      <c r="Q311" s="218"/>
      <c r="R311" s="218"/>
    </row>
    <row r="312" spans="1:18" ht="15.75" customHeight="1" x14ac:dyDescent="0.25">
      <c r="A312" s="218"/>
      <c r="B312" s="221"/>
      <c r="C312" s="221"/>
      <c r="D312" s="221"/>
      <c r="E312" s="218"/>
      <c r="F312" s="220"/>
      <c r="G312" s="218"/>
      <c r="H312" s="219"/>
      <c r="I312" s="218"/>
      <c r="J312" s="218"/>
      <c r="K312" s="218"/>
      <c r="L312" s="218"/>
      <c r="M312" s="218"/>
      <c r="N312" s="218"/>
      <c r="O312" s="218"/>
      <c r="P312" s="218"/>
      <c r="Q312" s="218"/>
      <c r="R312" s="218"/>
    </row>
    <row r="313" spans="1:18" ht="15.75" customHeight="1" x14ac:dyDescent="0.25">
      <c r="A313" s="218"/>
      <c r="B313" s="221"/>
      <c r="C313" s="221"/>
      <c r="D313" s="221"/>
      <c r="E313" s="218"/>
      <c r="F313" s="220"/>
      <c r="G313" s="218"/>
      <c r="H313" s="219"/>
      <c r="I313" s="218"/>
      <c r="J313" s="218"/>
      <c r="K313" s="218"/>
      <c r="L313" s="218"/>
      <c r="M313" s="218"/>
      <c r="N313" s="218"/>
      <c r="O313" s="218"/>
      <c r="P313" s="218"/>
      <c r="Q313" s="218"/>
      <c r="R313" s="218"/>
    </row>
    <row r="314" spans="1:18" ht="15.75" customHeight="1" x14ac:dyDescent="0.25">
      <c r="A314" s="218"/>
      <c r="B314" s="221"/>
      <c r="C314" s="221"/>
      <c r="D314" s="221"/>
      <c r="E314" s="218"/>
      <c r="F314" s="220"/>
      <c r="G314" s="218"/>
      <c r="H314" s="219"/>
      <c r="I314" s="218"/>
      <c r="J314" s="218"/>
      <c r="K314" s="218"/>
      <c r="L314" s="218"/>
      <c r="M314" s="218"/>
      <c r="N314" s="218"/>
      <c r="O314" s="218"/>
      <c r="P314" s="218"/>
      <c r="Q314" s="218"/>
      <c r="R314" s="218"/>
    </row>
    <row r="315" spans="1:18" ht="15.75" customHeight="1" x14ac:dyDescent="0.25">
      <c r="A315" s="218"/>
      <c r="B315" s="221"/>
      <c r="C315" s="221"/>
      <c r="D315" s="221"/>
      <c r="E315" s="218"/>
      <c r="F315" s="220"/>
      <c r="G315" s="218"/>
      <c r="H315" s="219"/>
      <c r="I315" s="218"/>
      <c r="J315" s="218"/>
      <c r="K315" s="218"/>
      <c r="L315" s="218"/>
      <c r="M315" s="218"/>
      <c r="N315" s="218"/>
      <c r="O315" s="218"/>
      <c r="P315" s="218"/>
      <c r="Q315" s="218"/>
      <c r="R315" s="218"/>
    </row>
    <row r="316" spans="1:18" ht="15.75" customHeight="1" x14ac:dyDescent="0.25">
      <c r="A316" s="218"/>
      <c r="B316" s="221"/>
      <c r="C316" s="221"/>
      <c r="D316" s="221"/>
      <c r="E316" s="218"/>
      <c r="F316" s="220"/>
      <c r="G316" s="218"/>
      <c r="H316" s="219"/>
      <c r="I316" s="218"/>
      <c r="J316" s="218"/>
      <c r="K316" s="218"/>
      <c r="L316" s="218"/>
      <c r="M316" s="218"/>
      <c r="N316" s="218"/>
      <c r="O316" s="218"/>
      <c r="P316" s="218"/>
      <c r="Q316" s="218"/>
      <c r="R316" s="218"/>
    </row>
    <row r="317" spans="1:18" ht="15.75" customHeight="1" x14ac:dyDescent="0.25">
      <c r="A317" s="218"/>
      <c r="B317" s="221"/>
      <c r="C317" s="221"/>
      <c r="D317" s="221"/>
      <c r="E317" s="218"/>
      <c r="F317" s="220"/>
      <c r="G317" s="218"/>
      <c r="H317" s="219"/>
      <c r="I317" s="218"/>
      <c r="J317" s="218"/>
      <c r="K317" s="218"/>
      <c r="L317" s="218"/>
      <c r="M317" s="218"/>
      <c r="N317" s="218"/>
      <c r="O317" s="218"/>
      <c r="P317" s="218"/>
      <c r="Q317" s="218"/>
      <c r="R317" s="218"/>
    </row>
    <row r="318" spans="1:18" ht="15.75" customHeight="1" x14ac:dyDescent="0.25">
      <c r="A318" s="218"/>
      <c r="B318" s="221"/>
      <c r="C318" s="221"/>
      <c r="D318" s="221"/>
      <c r="E318" s="218"/>
      <c r="F318" s="220"/>
      <c r="G318" s="218"/>
      <c r="H318" s="219"/>
      <c r="I318" s="218"/>
      <c r="J318" s="218"/>
      <c r="K318" s="218"/>
      <c r="L318" s="218"/>
      <c r="M318" s="218"/>
      <c r="N318" s="218"/>
      <c r="O318" s="218"/>
      <c r="P318" s="218"/>
      <c r="Q318" s="218"/>
      <c r="R318" s="218"/>
    </row>
    <row r="319" spans="1:18" ht="15.75" customHeight="1" x14ac:dyDescent="0.25">
      <c r="A319" s="218"/>
      <c r="B319" s="221"/>
      <c r="C319" s="221"/>
      <c r="D319" s="221"/>
      <c r="E319" s="218"/>
      <c r="F319" s="220"/>
      <c r="G319" s="218"/>
      <c r="H319" s="219"/>
      <c r="I319" s="218"/>
      <c r="J319" s="218"/>
      <c r="K319" s="218"/>
      <c r="L319" s="218"/>
      <c r="M319" s="218"/>
      <c r="N319" s="218"/>
      <c r="O319" s="218"/>
      <c r="P319" s="218"/>
      <c r="Q319" s="218"/>
      <c r="R319" s="218"/>
    </row>
    <row r="320" spans="1:18" ht="15.75" customHeight="1" x14ac:dyDescent="0.25">
      <c r="A320" s="218"/>
      <c r="B320" s="221"/>
      <c r="C320" s="221"/>
      <c r="D320" s="221"/>
      <c r="E320" s="218"/>
      <c r="F320" s="220"/>
      <c r="G320" s="218"/>
      <c r="H320" s="219"/>
      <c r="I320" s="218"/>
      <c r="J320" s="218"/>
      <c r="K320" s="218"/>
      <c r="L320" s="218"/>
      <c r="M320" s="218"/>
      <c r="N320" s="218"/>
      <c r="O320" s="218"/>
      <c r="P320" s="218"/>
      <c r="Q320" s="218"/>
      <c r="R320" s="218"/>
    </row>
    <row r="321" spans="1:18" ht="15.75" customHeight="1" x14ac:dyDescent="0.25">
      <c r="A321" s="218"/>
      <c r="B321" s="221"/>
      <c r="C321" s="221"/>
      <c r="D321" s="221"/>
      <c r="E321" s="218"/>
      <c r="F321" s="220"/>
      <c r="G321" s="218"/>
      <c r="H321" s="219"/>
      <c r="I321" s="218"/>
      <c r="J321" s="218"/>
      <c r="K321" s="218"/>
      <c r="L321" s="218"/>
      <c r="M321" s="218"/>
      <c r="N321" s="218"/>
      <c r="O321" s="218"/>
      <c r="P321" s="218"/>
      <c r="Q321" s="218"/>
      <c r="R321" s="218"/>
    </row>
    <row r="322" spans="1:18" ht="15.75" customHeight="1" x14ac:dyDescent="0.25">
      <c r="A322" s="218"/>
      <c r="B322" s="221"/>
      <c r="C322" s="221"/>
      <c r="D322" s="221"/>
      <c r="E322" s="218"/>
      <c r="F322" s="220"/>
      <c r="G322" s="218"/>
      <c r="H322" s="219"/>
      <c r="I322" s="218"/>
      <c r="J322" s="218"/>
      <c r="K322" s="218"/>
      <c r="L322" s="218"/>
      <c r="M322" s="218"/>
      <c r="N322" s="218"/>
      <c r="O322" s="218"/>
      <c r="P322" s="218"/>
      <c r="Q322" s="218"/>
      <c r="R322" s="218"/>
    </row>
    <row r="323" spans="1:18" ht="15.75" customHeight="1" x14ac:dyDescent="0.25">
      <c r="A323" s="218"/>
      <c r="B323" s="221"/>
      <c r="C323" s="221"/>
      <c r="D323" s="221"/>
      <c r="E323" s="218"/>
      <c r="F323" s="220"/>
      <c r="G323" s="218"/>
      <c r="H323" s="219"/>
      <c r="I323" s="218"/>
      <c r="J323" s="218"/>
      <c r="K323" s="218"/>
      <c r="L323" s="218"/>
      <c r="M323" s="218"/>
      <c r="N323" s="218"/>
      <c r="O323" s="218"/>
      <c r="P323" s="218"/>
      <c r="Q323" s="218"/>
      <c r="R323" s="218"/>
    </row>
    <row r="324" spans="1:18" ht="15.75" customHeight="1" x14ac:dyDescent="0.25">
      <c r="A324" s="218"/>
      <c r="B324" s="221"/>
      <c r="C324" s="221"/>
      <c r="D324" s="221"/>
      <c r="E324" s="218"/>
      <c r="F324" s="220"/>
      <c r="G324" s="218"/>
      <c r="H324" s="219"/>
      <c r="I324" s="218"/>
      <c r="J324" s="218"/>
      <c r="K324" s="218"/>
      <c r="L324" s="218"/>
      <c r="M324" s="218"/>
      <c r="N324" s="218"/>
      <c r="O324" s="218"/>
      <c r="P324" s="218"/>
      <c r="Q324" s="218"/>
      <c r="R324" s="218"/>
    </row>
    <row r="325" spans="1:18" ht="15.75" customHeight="1" x14ac:dyDescent="0.25">
      <c r="A325" s="218"/>
      <c r="B325" s="221"/>
      <c r="C325" s="221"/>
      <c r="D325" s="221"/>
      <c r="E325" s="218"/>
      <c r="F325" s="220"/>
      <c r="G325" s="218"/>
      <c r="H325" s="219"/>
      <c r="I325" s="218"/>
      <c r="J325" s="218"/>
      <c r="K325" s="218"/>
      <c r="L325" s="218"/>
      <c r="M325" s="218"/>
      <c r="N325" s="218"/>
      <c r="O325" s="218"/>
      <c r="P325" s="218"/>
      <c r="Q325" s="218"/>
      <c r="R325" s="218"/>
    </row>
    <row r="326" spans="1:18" ht="15.75" customHeight="1" x14ac:dyDescent="0.25">
      <c r="A326" s="218"/>
      <c r="B326" s="221"/>
      <c r="C326" s="221"/>
      <c r="D326" s="221"/>
      <c r="E326" s="218"/>
      <c r="F326" s="220"/>
      <c r="G326" s="218"/>
      <c r="H326" s="219"/>
      <c r="I326" s="218"/>
      <c r="J326" s="218"/>
      <c r="K326" s="218"/>
      <c r="L326" s="218"/>
      <c r="M326" s="218"/>
      <c r="N326" s="218"/>
      <c r="O326" s="218"/>
      <c r="P326" s="218"/>
      <c r="Q326" s="218"/>
      <c r="R326" s="218"/>
    </row>
    <row r="327" spans="1:18" ht="15.75" customHeight="1" x14ac:dyDescent="0.25">
      <c r="A327" s="218"/>
      <c r="B327" s="221"/>
      <c r="C327" s="221"/>
      <c r="D327" s="221"/>
      <c r="E327" s="218"/>
      <c r="F327" s="220"/>
      <c r="G327" s="218"/>
      <c r="H327" s="219"/>
      <c r="I327" s="218"/>
      <c r="J327" s="218"/>
      <c r="K327" s="218"/>
      <c r="L327" s="218"/>
      <c r="M327" s="218"/>
      <c r="N327" s="218"/>
      <c r="O327" s="218"/>
      <c r="P327" s="218"/>
      <c r="Q327" s="218"/>
      <c r="R327" s="218"/>
    </row>
    <row r="328" spans="1:18" ht="15.75" customHeight="1" x14ac:dyDescent="0.25">
      <c r="A328" s="218"/>
      <c r="B328" s="221"/>
      <c r="C328" s="221"/>
      <c r="D328" s="221"/>
      <c r="E328" s="218"/>
      <c r="F328" s="220"/>
      <c r="G328" s="218"/>
      <c r="H328" s="219"/>
      <c r="I328" s="218"/>
      <c r="J328" s="218"/>
      <c r="K328" s="218"/>
      <c r="L328" s="218"/>
      <c r="M328" s="218"/>
      <c r="N328" s="218"/>
      <c r="O328" s="218"/>
      <c r="P328" s="218"/>
      <c r="Q328" s="218"/>
      <c r="R328" s="218"/>
    </row>
    <row r="329" spans="1:18" ht="15.75" customHeight="1" x14ac:dyDescent="0.25">
      <c r="A329" s="218"/>
      <c r="B329" s="221"/>
      <c r="C329" s="221"/>
      <c r="D329" s="221"/>
      <c r="E329" s="218"/>
      <c r="F329" s="220"/>
      <c r="G329" s="218"/>
      <c r="H329" s="219"/>
      <c r="I329" s="218"/>
      <c r="J329" s="218"/>
      <c r="K329" s="218"/>
      <c r="L329" s="218"/>
      <c r="M329" s="218"/>
      <c r="N329" s="218"/>
      <c r="O329" s="218"/>
      <c r="P329" s="218"/>
      <c r="Q329" s="218"/>
      <c r="R329" s="218"/>
    </row>
    <row r="330" spans="1:18" ht="15.75" customHeight="1" x14ac:dyDescent="0.25">
      <c r="A330" s="218"/>
      <c r="B330" s="221"/>
      <c r="C330" s="221"/>
      <c r="D330" s="221"/>
      <c r="E330" s="218"/>
      <c r="F330" s="220"/>
      <c r="G330" s="218"/>
      <c r="H330" s="219"/>
      <c r="I330" s="218"/>
      <c r="J330" s="218"/>
      <c r="K330" s="218"/>
      <c r="L330" s="218"/>
      <c r="M330" s="218"/>
      <c r="N330" s="218"/>
      <c r="O330" s="218"/>
      <c r="P330" s="218"/>
      <c r="Q330" s="218"/>
      <c r="R330" s="218"/>
    </row>
    <row r="331" spans="1:18" ht="15.75" customHeight="1" x14ac:dyDescent="0.25">
      <c r="A331" s="218"/>
      <c r="B331" s="221"/>
      <c r="C331" s="221"/>
      <c r="D331" s="221"/>
      <c r="E331" s="218"/>
      <c r="F331" s="220"/>
      <c r="G331" s="218"/>
      <c r="H331" s="219"/>
      <c r="I331" s="218"/>
      <c r="J331" s="218"/>
      <c r="K331" s="218"/>
      <c r="L331" s="218"/>
      <c r="M331" s="218"/>
      <c r="N331" s="218"/>
      <c r="O331" s="218"/>
      <c r="P331" s="218"/>
      <c r="Q331" s="218"/>
      <c r="R331" s="218"/>
    </row>
    <row r="332" spans="1:18" ht="15.75" customHeight="1" x14ac:dyDescent="0.25">
      <c r="A332" s="218"/>
      <c r="B332" s="221"/>
      <c r="C332" s="221"/>
      <c r="D332" s="221"/>
      <c r="E332" s="218"/>
      <c r="F332" s="220"/>
      <c r="G332" s="218"/>
      <c r="H332" s="219"/>
      <c r="I332" s="218"/>
      <c r="J332" s="218"/>
      <c r="K332" s="218"/>
      <c r="L332" s="218"/>
      <c r="M332" s="218"/>
      <c r="N332" s="218"/>
      <c r="O332" s="218"/>
      <c r="P332" s="218"/>
      <c r="Q332" s="218"/>
      <c r="R332" s="218"/>
    </row>
    <row r="333" spans="1:18" ht="15.75" customHeight="1" x14ac:dyDescent="0.25">
      <c r="A333" s="218"/>
      <c r="B333" s="221"/>
      <c r="C333" s="221"/>
      <c r="D333" s="221"/>
      <c r="E333" s="218"/>
      <c r="F333" s="220"/>
      <c r="G333" s="218"/>
      <c r="H333" s="219"/>
      <c r="I333" s="218"/>
      <c r="J333" s="218"/>
      <c r="K333" s="218"/>
      <c r="L333" s="218"/>
      <c r="M333" s="218"/>
      <c r="N333" s="218"/>
      <c r="O333" s="218"/>
      <c r="P333" s="218"/>
      <c r="Q333" s="218"/>
      <c r="R333" s="218"/>
    </row>
    <row r="334" spans="1:18" ht="15.75" customHeight="1" x14ac:dyDescent="0.25">
      <c r="A334" s="218"/>
      <c r="B334" s="221"/>
      <c r="C334" s="221"/>
      <c r="D334" s="221"/>
      <c r="E334" s="218"/>
      <c r="F334" s="220"/>
      <c r="G334" s="218"/>
      <c r="H334" s="219"/>
      <c r="I334" s="218"/>
      <c r="J334" s="218"/>
      <c r="K334" s="218"/>
      <c r="L334" s="218"/>
      <c r="M334" s="218"/>
      <c r="N334" s="218"/>
      <c r="O334" s="218"/>
      <c r="P334" s="218"/>
      <c r="Q334" s="218"/>
      <c r="R334" s="218"/>
    </row>
    <row r="335" spans="1:18" ht="15.75" customHeight="1" x14ac:dyDescent="0.25">
      <c r="A335" s="218"/>
      <c r="B335" s="221"/>
      <c r="C335" s="221"/>
      <c r="D335" s="221"/>
      <c r="E335" s="218"/>
      <c r="F335" s="220"/>
      <c r="G335" s="218"/>
      <c r="H335" s="219"/>
      <c r="I335" s="218"/>
      <c r="J335" s="218"/>
      <c r="K335" s="218"/>
      <c r="L335" s="218"/>
      <c r="M335" s="218"/>
      <c r="N335" s="218"/>
      <c r="O335" s="218"/>
      <c r="P335" s="218"/>
      <c r="Q335" s="218"/>
      <c r="R335" s="218"/>
    </row>
    <row r="336" spans="1:18" ht="15.75" customHeight="1" x14ac:dyDescent="0.25">
      <c r="A336" s="218"/>
      <c r="B336" s="221"/>
      <c r="C336" s="221"/>
      <c r="D336" s="221"/>
      <c r="E336" s="218"/>
      <c r="F336" s="220"/>
      <c r="G336" s="218"/>
      <c r="H336" s="219"/>
      <c r="I336" s="218"/>
      <c r="J336" s="218"/>
      <c r="K336" s="218"/>
      <c r="L336" s="218"/>
      <c r="M336" s="218"/>
      <c r="N336" s="218"/>
      <c r="O336" s="218"/>
      <c r="P336" s="218"/>
      <c r="Q336" s="218"/>
      <c r="R336" s="218"/>
    </row>
    <row r="337" spans="1:18" ht="15.75" customHeight="1" x14ac:dyDescent="0.25">
      <c r="A337" s="218"/>
      <c r="B337" s="221"/>
      <c r="C337" s="221"/>
      <c r="D337" s="221"/>
      <c r="E337" s="218"/>
      <c r="F337" s="220"/>
      <c r="G337" s="218"/>
      <c r="H337" s="219"/>
      <c r="I337" s="218"/>
      <c r="J337" s="218"/>
      <c r="K337" s="218"/>
      <c r="L337" s="218"/>
      <c r="M337" s="218"/>
      <c r="N337" s="218"/>
      <c r="O337" s="218"/>
      <c r="P337" s="218"/>
      <c r="Q337" s="218"/>
      <c r="R337" s="218"/>
    </row>
    <row r="338" spans="1:18" ht="15.75" customHeight="1" x14ac:dyDescent="0.25">
      <c r="A338" s="218"/>
      <c r="B338" s="221"/>
      <c r="C338" s="221"/>
      <c r="D338" s="221"/>
      <c r="E338" s="218"/>
      <c r="F338" s="220"/>
      <c r="G338" s="218"/>
      <c r="H338" s="219"/>
      <c r="I338" s="218"/>
      <c r="J338" s="218"/>
      <c r="K338" s="218"/>
      <c r="L338" s="218"/>
      <c r="M338" s="218"/>
      <c r="N338" s="218"/>
      <c r="O338" s="218"/>
      <c r="P338" s="218"/>
      <c r="Q338" s="218"/>
      <c r="R338" s="218"/>
    </row>
    <row r="339" spans="1:18" ht="15.75" customHeight="1" x14ac:dyDescent="0.25">
      <c r="A339" s="218"/>
      <c r="B339" s="221"/>
      <c r="C339" s="221"/>
      <c r="D339" s="221"/>
      <c r="E339" s="218"/>
      <c r="F339" s="220"/>
      <c r="G339" s="218"/>
      <c r="H339" s="219"/>
      <c r="I339" s="218"/>
      <c r="J339" s="218"/>
      <c r="K339" s="218"/>
      <c r="L339" s="218"/>
      <c r="M339" s="218"/>
      <c r="N339" s="218"/>
      <c r="O339" s="218"/>
      <c r="P339" s="218"/>
      <c r="Q339" s="218"/>
      <c r="R339" s="218"/>
    </row>
    <row r="340" spans="1:18" ht="15.75" customHeight="1" x14ac:dyDescent="0.25">
      <c r="A340" s="218"/>
      <c r="B340" s="221"/>
      <c r="C340" s="221"/>
      <c r="D340" s="221"/>
      <c r="E340" s="218"/>
      <c r="F340" s="220"/>
      <c r="G340" s="218"/>
      <c r="H340" s="219"/>
      <c r="I340" s="218"/>
      <c r="J340" s="218"/>
      <c r="K340" s="218"/>
      <c r="L340" s="218"/>
      <c r="M340" s="218"/>
      <c r="N340" s="218"/>
      <c r="O340" s="218"/>
      <c r="P340" s="218"/>
      <c r="Q340" s="218"/>
      <c r="R340" s="218"/>
    </row>
    <row r="341" spans="1:18" ht="15.75" customHeight="1" x14ac:dyDescent="0.25">
      <c r="A341" s="218"/>
      <c r="B341" s="221"/>
      <c r="C341" s="221"/>
      <c r="D341" s="221"/>
      <c r="E341" s="218"/>
      <c r="F341" s="220"/>
      <c r="G341" s="218"/>
      <c r="H341" s="219"/>
      <c r="I341" s="218"/>
      <c r="J341" s="218"/>
      <c r="K341" s="218"/>
      <c r="L341" s="218"/>
      <c r="M341" s="218"/>
      <c r="N341" s="218"/>
      <c r="O341" s="218"/>
      <c r="P341" s="218"/>
      <c r="Q341" s="218"/>
      <c r="R341" s="218"/>
    </row>
    <row r="342" spans="1:18" ht="15.75" customHeight="1" x14ac:dyDescent="0.25">
      <c r="A342" s="218"/>
      <c r="B342" s="221"/>
      <c r="C342" s="221"/>
      <c r="D342" s="221"/>
      <c r="E342" s="218"/>
      <c r="F342" s="220"/>
      <c r="G342" s="218"/>
      <c r="H342" s="219"/>
      <c r="I342" s="218"/>
      <c r="J342" s="218"/>
      <c r="K342" s="218"/>
      <c r="L342" s="218"/>
      <c r="M342" s="218"/>
      <c r="N342" s="218"/>
      <c r="O342" s="218"/>
      <c r="P342" s="218"/>
      <c r="Q342" s="218"/>
      <c r="R342" s="218"/>
    </row>
    <row r="343" spans="1:18" ht="15.75" customHeight="1" x14ac:dyDescent="0.25">
      <c r="A343" s="218"/>
      <c r="B343" s="221"/>
      <c r="C343" s="221"/>
      <c r="D343" s="221"/>
      <c r="E343" s="218"/>
      <c r="F343" s="220"/>
      <c r="G343" s="218"/>
      <c r="H343" s="219"/>
      <c r="I343" s="218"/>
      <c r="J343" s="218"/>
      <c r="K343" s="218"/>
      <c r="L343" s="218"/>
      <c r="M343" s="218"/>
      <c r="N343" s="218"/>
      <c r="O343" s="218"/>
      <c r="P343" s="218"/>
      <c r="Q343" s="218"/>
      <c r="R343" s="218"/>
    </row>
    <row r="344" spans="1:18" ht="15.75" customHeight="1" x14ac:dyDescent="0.25">
      <c r="A344" s="218"/>
      <c r="B344" s="221"/>
      <c r="C344" s="221"/>
      <c r="D344" s="221"/>
      <c r="E344" s="218"/>
      <c r="F344" s="220"/>
      <c r="G344" s="218"/>
      <c r="H344" s="219"/>
      <c r="I344" s="218"/>
      <c r="J344" s="218"/>
      <c r="K344" s="218"/>
      <c r="L344" s="218"/>
      <c r="M344" s="218"/>
      <c r="N344" s="218"/>
      <c r="O344" s="218"/>
      <c r="P344" s="218"/>
      <c r="Q344" s="218"/>
      <c r="R344" s="218"/>
    </row>
    <row r="345" spans="1:18" ht="15.75" customHeight="1" x14ac:dyDescent="0.25">
      <c r="A345" s="218"/>
      <c r="B345" s="221"/>
      <c r="C345" s="221"/>
      <c r="D345" s="221"/>
      <c r="E345" s="218"/>
      <c r="F345" s="220"/>
      <c r="G345" s="218"/>
      <c r="H345" s="219"/>
      <c r="I345" s="218"/>
      <c r="J345" s="218"/>
      <c r="K345" s="218"/>
      <c r="L345" s="218"/>
      <c r="M345" s="218"/>
      <c r="N345" s="218"/>
      <c r="O345" s="218"/>
      <c r="P345" s="218"/>
      <c r="Q345" s="218"/>
      <c r="R345" s="218"/>
    </row>
    <row r="346" spans="1:18" ht="15.75" customHeight="1" x14ac:dyDescent="0.25">
      <c r="A346" s="218"/>
      <c r="B346" s="221"/>
      <c r="C346" s="221"/>
      <c r="D346" s="221"/>
      <c r="E346" s="218"/>
      <c r="F346" s="220"/>
      <c r="G346" s="218"/>
      <c r="H346" s="219"/>
      <c r="I346" s="218"/>
      <c r="J346" s="218"/>
      <c r="K346" s="218"/>
      <c r="L346" s="218"/>
      <c r="M346" s="218"/>
      <c r="N346" s="218"/>
      <c r="O346" s="218"/>
      <c r="P346" s="218"/>
      <c r="Q346" s="218"/>
      <c r="R346" s="218"/>
    </row>
    <row r="347" spans="1:18" ht="15.75" customHeight="1" x14ac:dyDescent="0.25">
      <c r="A347" s="218"/>
      <c r="B347" s="221"/>
      <c r="C347" s="221"/>
      <c r="D347" s="221"/>
      <c r="E347" s="218"/>
      <c r="F347" s="220"/>
      <c r="G347" s="218"/>
      <c r="H347" s="219"/>
      <c r="I347" s="218"/>
      <c r="J347" s="218"/>
      <c r="K347" s="218"/>
      <c r="L347" s="218"/>
      <c r="M347" s="218"/>
      <c r="N347" s="218"/>
      <c r="O347" s="218"/>
      <c r="P347" s="218"/>
      <c r="Q347" s="218"/>
      <c r="R347" s="218"/>
    </row>
    <row r="348" spans="1:18" ht="15.75" customHeight="1" x14ac:dyDescent="0.25">
      <c r="A348" s="218"/>
      <c r="B348" s="221"/>
      <c r="C348" s="221"/>
      <c r="D348" s="221"/>
      <c r="E348" s="218"/>
      <c r="F348" s="220"/>
      <c r="G348" s="218"/>
      <c r="H348" s="219"/>
      <c r="I348" s="218"/>
      <c r="J348" s="218"/>
      <c r="K348" s="218"/>
      <c r="L348" s="218"/>
      <c r="M348" s="218"/>
      <c r="N348" s="218"/>
      <c r="O348" s="218"/>
      <c r="P348" s="218"/>
      <c r="Q348" s="218"/>
      <c r="R348" s="218"/>
    </row>
    <row r="349" spans="1:18" ht="15.75" customHeight="1" x14ac:dyDescent="0.25">
      <c r="A349" s="218"/>
      <c r="B349" s="221"/>
      <c r="C349" s="221"/>
      <c r="D349" s="221"/>
      <c r="E349" s="218"/>
      <c r="F349" s="220"/>
      <c r="G349" s="218"/>
      <c r="H349" s="219"/>
      <c r="I349" s="218"/>
      <c r="J349" s="218"/>
      <c r="K349" s="218"/>
      <c r="L349" s="218"/>
      <c r="M349" s="218"/>
      <c r="N349" s="218"/>
      <c r="O349" s="218"/>
      <c r="P349" s="218"/>
      <c r="Q349" s="218"/>
      <c r="R349" s="218"/>
    </row>
    <row r="350" spans="1:18" ht="15.75" customHeight="1" x14ac:dyDescent="0.25">
      <c r="A350" s="218"/>
      <c r="B350" s="221"/>
      <c r="C350" s="221"/>
      <c r="D350" s="221"/>
      <c r="E350" s="218"/>
      <c r="F350" s="220"/>
      <c r="G350" s="218"/>
      <c r="H350" s="219"/>
      <c r="I350" s="218"/>
      <c r="J350" s="218"/>
      <c r="K350" s="218"/>
      <c r="L350" s="218"/>
      <c r="M350" s="218"/>
      <c r="N350" s="218"/>
      <c r="O350" s="218"/>
      <c r="P350" s="218"/>
      <c r="Q350" s="218"/>
      <c r="R350" s="218"/>
    </row>
    <row r="351" spans="1:18" ht="15.75" customHeight="1" x14ac:dyDescent="0.25">
      <c r="A351" s="218"/>
      <c r="B351" s="221"/>
      <c r="C351" s="221"/>
      <c r="D351" s="221"/>
      <c r="E351" s="218"/>
      <c r="F351" s="220"/>
      <c r="G351" s="218"/>
      <c r="H351" s="219"/>
      <c r="I351" s="218"/>
      <c r="J351" s="218"/>
      <c r="K351" s="218"/>
      <c r="L351" s="218"/>
      <c r="M351" s="218"/>
      <c r="N351" s="218"/>
      <c r="O351" s="218"/>
      <c r="P351" s="218"/>
      <c r="Q351" s="218"/>
      <c r="R351" s="218"/>
    </row>
    <row r="352" spans="1:18" ht="15.75" customHeight="1" x14ac:dyDescent="0.25">
      <c r="A352" s="218"/>
      <c r="B352" s="221"/>
      <c r="C352" s="221"/>
      <c r="D352" s="221"/>
      <c r="E352" s="218"/>
      <c r="F352" s="220"/>
      <c r="G352" s="218"/>
      <c r="H352" s="219"/>
      <c r="I352" s="218"/>
      <c r="J352" s="218"/>
      <c r="K352" s="218"/>
      <c r="L352" s="218"/>
      <c r="M352" s="218"/>
      <c r="N352" s="218"/>
      <c r="O352" s="218"/>
      <c r="P352" s="218"/>
      <c r="Q352" s="218"/>
      <c r="R352" s="218"/>
    </row>
    <row r="353" spans="1:18" ht="15.75" customHeight="1" x14ac:dyDescent="0.25">
      <c r="A353" s="218"/>
      <c r="B353" s="221"/>
      <c r="C353" s="221"/>
      <c r="D353" s="221"/>
      <c r="E353" s="218"/>
      <c r="F353" s="220"/>
      <c r="G353" s="218"/>
      <c r="H353" s="219"/>
      <c r="I353" s="218"/>
      <c r="J353" s="218"/>
      <c r="K353" s="218"/>
      <c r="L353" s="218"/>
      <c r="M353" s="218"/>
      <c r="N353" s="218"/>
      <c r="O353" s="218"/>
      <c r="P353" s="218"/>
      <c r="Q353" s="218"/>
      <c r="R353" s="218"/>
    </row>
    <row r="354" spans="1:18" ht="15.75" customHeight="1" x14ac:dyDescent="0.25">
      <c r="A354" s="218"/>
      <c r="B354" s="221"/>
      <c r="C354" s="221"/>
      <c r="D354" s="221"/>
      <c r="E354" s="218"/>
      <c r="F354" s="220"/>
      <c r="G354" s="218"/>
      <c r="H354" s="219"/>
      <c r="I354" s="218"/>
      <c r="J354" s="218"/>
      <c r="K354" s="218"/>
      <c r="L354" s="218"/>
      <c r="M354" s="218"/>
      <c r="N354" s="218"/>
      <c r="O354" s="218"/>
      <c r="P354" s="218"/>
      <c r="Q354" s="218"/>
      <c r="R354" s="218"/>
    </row>
    <row r="355" spans="1:18" ht="15.75" customHeight="1" x14ac:dyDescent="0.25">
      <c r="A355" s="218"/>
      <c r="B355" s="221"/>
      <c r="C355" s="221"/>
      <c r="D355" s="221"/>
      <c r="E355" s="218"/>
      <c r="F355" s="220"/>
      <c r="G355" s="218"/>
      <c r="H355" s="219"/>
      <c r="I355" s="218"/>
      <c r="J355" s="218"/>
      <c r="K355" s="218"/>
      <c r="L355" s="218"/>
      <c r="M355" s="218"/>
      <c r="N355" s="218"/>
      <c r="O355" s="218"/>
      <c r="P355" s="218"/>
      <c r="Q355" s="218"/>
      <c r="R355" s="218"/>
    </row>
    <row r="356" spans="1:18" ht="15.75" customHeight="1" x14ac:dyDescent="0.25">
      <c r="A356" s="218"/>
      <c r="B356" s="221"/>
      <c r="C356" s="221"/>
      <c r="D356" s="221"/>
      <c r="E356" s="218"/>
      <c r="F356" s="220"/>
      <c r="G356" s="218"/>
      <c r="H356" s="219"/>
      <c r="I356" s="218"/>
      <c r="J356" s="218"/>
      <c r="K356" s="218"/>
      <c r="L356" s="218"/>
      <c r="M356" s="218"/>
      <c r="N356" s="218"/>
      <c r="O356" s="218"/>
      <c r="P356" s="218"/>
      <c r="Q356" s="218"/>
      <c r="R356" s="218"/>
    </row>
    <row r="357" spans="1:18" ht="15.75" customHeight="1" x14ac:dyDescent="0.25">
      <c r="A357" s="218"/>
      <c r="B357" s="221"/>
      <c r="C357" s="221"/>
      <c r="D357" s="221"/>
      <c r="E357" s="218"/>
      <c r="F357" s="220"/>
      <c r="G357" s="218"/>
      <c r="H357" s="219"/>
      <c r="I357" s="218"/>
      <c r="J357" s="218"/>
      <c r="K357" s="218"/>
      <c r="L357" s="218"/>
      <c r="M357" s="218"/>
      <c r="N357" s="218"/>
      <c r="O357" s="218"/>
      <c r="P357" s="218"/>
      <c r="Q357" s="218"/>
      <c r="R357" s="218"/>
    </row>
    <row r="358" spans="1:18" ht="15.75" customHeight="1" x14ac:dyDescent="0.25">
      <c r="A358" s="218"/>
      <c r="B358" s="221"/>
      <c r="C358" s="221"/>
      <c r="D358" s="221"/>
      <c r="E358" s="218"/>
      <c r="F358" s="220"/>
      <c r="G358" s="218"/>
      <c r="H358" s="219"/>
      <c r="I358" s="218"/>
      <c r="J358" s="218"/>
      <c r="K358" s="218"/>
      <c r="L358" s="218"/>
      <c r="M358" s="218"/>
      <c r="N358" s="218"/>
      <c r="O358" s="218"/>
      <c r="P358" s="218"/>
      <c r="Q358" s="218"/>
      <c r="R358" s="218"/>
    </row>
    <row r="359" spans="1:18" ht="15.75" customHeight="1" x14ac:dyDescent="0.25">
      <c r="A359" s="218"/>
      <c r="B359" s="221"/>
      <c r="C359" s="221"/>
      <c r="D359" s="221"/>
      <c r="E359" s="218"/>
      <c r="F359" s="220"/>
      <c r="G359" s="218"/>
      <c r="H359" s="219"/>
      <c r="I359" s="218"/>
      <c r="J359" s="218"/>
      <c r="K359" s="218"/>
      <c r="L359" s="218"/>
      <c r="M359" s="218"/>
      <c r="N359" s="218"/>
      <c r="O359" s="218"/>
      <c r="P359" s="218"/>
      <c r="Q359" s="218"/>
      <c r="R359" s="218"/>
    </row>
    <row r="360" spans="1:18" ht="15.75" customHeight="1" x14ac:dyDescent="0.25">
      <c r="A360" s="218"/>
      <c r="B360" s="221"/>
      <c r="C360" s="221"/>
      <c r="D360" s="221"/>
      <c r="E360" s="218"/>
      <c r="F360" s="220"/>
      <c r="G360" s="218"/>
      <c r="H360" s="219"/>
      <c r="I360" s="218"/>
      <c r="J360" s="218"/>
      <c r="K360" s="218"/>
      <c r="L360" s="218"/>
      <c r="M360" s="218"/>
      <c r="N360" s="218"/>
      <c r="O360" s="218"/>
      <c r="P360" s="218"/>
      <c r="Q360" s="218"/>
      <c r="R360" s="218"/>
    </row>
    <row r="361" spans="1:18" ht="15.75" customHeight="1" x14ac:dyDescent="0.25">
      <c r="A361" s="218"/>
      <c r="B361" s="221"/>
      <c r="C361" s="221"/>
      <c r="D361" s="221"/>
      <c r="E361" s="218"/>
      <c r="F361" s="220"/>
      <c r="G361" s="218"/>
      <c r="H361" s="219"/>
      <c r="I361" s="218"/>
      <c r="J361" s="218"/>
      <c r="K361" s="218"/>
      <c r="L361" s="218"/>
      <c r="M361" s="218"/>
      <c r="N361" s="218"/>
      <c r="O361" s="218"/>
      <c r="P361" s="218"/>
      <c r="Q361" s="218"/>
      <c r="R361" s="218"/>
    </row>
    <row r="362" spans="1:18" ht="15.75" customHeight="1" x14ac:dyDescent="0.25">
      <c r="A362" s="218"/>
      <c r="B362" s="221"/>
      <c r="C362" s="221"/>
      <c r="D362" s="221"/>
      <c r="E362" s="218"/>
      <c r="F362" s="220"/>
      <c r="G362" s="218"/>
      <c r="H362" s="219"/>
      <c r="I362" s="218"/>
      <c r="J362" s="218"/>
      <c r="K362" s="218"/>
      <c r="L362" s="218"/>
      <c r="M362" s="218"/>
      <c r="N362" s="218"/>
      <c r="O362" s="218"/>
      <c r="P362" s="218"/>
      <c r="Q362" s="218"/>
      <c r="R362" s="218"/>
    </row>
    <row r="363" spans="1:18" ht="15.75" customHeight="1" x14ac:dyDescent="0.25">
      <c r="A363" s="218"/>
      <c r="B363" s="221"/>
      <c r="C363" s="221"/>
      <c r="D363" s="221"/>
      <c r="E363" s="218"/>
      <c r="F363" s="220"/>
      <c r="G363" s="218"/>
      <c r="H363" s="219"/>
      <c r="I363" s="218"/>
      <c r="J363" s="218"/>
      <c r="K363" s="218"/>
      <c r="L363" s="218"/>
      <c r="M363" s="218"/>
      <c r="N363" s="218"/>
      <c r="O363" s="218"/>
      <c r="P363" s="218"/>
      <c r="Q363" s="218"/>
      <c r="R363" s="218"/>
    </row>
    <row r="364" spans="1:18" ht="15.75" customHeight="1" x14ac:dyDescent="0.25">
      <c r="A364" s="218"/>
      <c r="B364" s="221"/>
      <c r="C364" s="221"/>
      <c r="D364" s="221"/>
      <c r="E364" s="218"/>
      <c r="F364" s="220"/>
      <c r="G364" s="218"/>
      <c r="H364" s="219"/>
      <c r="I364" s="218"/>
      <c r="J364" s="218"/>
      <c r="K364" s="218"/>
      <c r="L364" s="218"/>
      <c r="M364" s="218"/>
      <c r="N364" s="218"/>
      <c r="O364" s="218"/>
      <c r="P364" s="218"/>
      <c r="Q364" s="218"/>
      <c r="R364" s="218"/>
    </row>
    <row r="365" spans="1:18" ht="15.75" customHeight="1" x14ac:dyDescent="0.25">
      <c r="A365" s="218"/>
      <c r="B365" s="221"/>
      <c r="C365" s="221"/>
      <c r="D365" s="221"/>
      <c r="E365" s="218"/>
      <c r="F365" s="220"/>
      <c r="G365" s="218"/>
      <c r="H365" s="219"/>
      <c r="I365" s="218"/>
      <c r="J365" s="218"/>
      <c r="K365" s="218"/>
      <c r="L365" s="218"/>
      <c r="M365" s="218"/>
      <c r="N365" s="218"/>
      <c r="O365" s="218"/>
      <c r="P365" s="218"/>
      <c r="Q365" s="218"/>
      <c r="R365" s="218"/>
    </row>
    <row r="366" spans="1:18" ht="15.75" customHeight="1" x14ac:dyDescent="0.25">
      <c r="A366" s="218"/>
      <c r="B366" s="221"/>
      <c r="C366" s="221"/>
      <c r="D366" s="221"/>
      <c r="E366" s="218"/>
      <c r="F366" s="220"/>
      <c r="G366" s="218"/>
      <c r="H366" s="219"/>
      <c r="I366" s="218"/>
      <c r="J366" s="218"/>
      <c r="K366" s="218"/>
      <c r="L366" s="218"/>
      <c r="M366" s="218"/>
      <c r="N366" s="218"/>
      <c r="O366" s="218"/>
      <c r="P366" s="218"/>
      <c r="Q366" s="218"/>
      <c r="R366" s="218"/>
    </row>
    <row r="367" spans="1:18" ht="15.75" customHeight="1" x14ac:dyDescent="0.25">
      <c r="A367" s="218"/>
      <c r="B367" s="221"/>
      <c r="C367" s="221"/>
      <c r="D367" s="221"/>
      <c r="E367" s="218"/>
      <c r="F367" s="220"/>
      <c r="G367" s="218"/>
      <c r="H367" s="219"/>
      <c r="I367" s="218"/>
      <c r="J367" s="218"/>
      <c r="K367" s="218"/>
      <c r="L367" s="218"/>
      <c r="M367" s="218"/>
      <c r="N367" s="218"/>
      <c r="O367" s="218"/>
      <c r="P367" s="218"/>
      <c r="Q367" s="218"/>
      <c r="R367" s="218"/>
    </row>
    <row r="368" spans="1:18" ht="15.75" customHeight="1" x14ac:dyDescent="0.25">
      <c r="A368" s="218"/>
      <c r="B368" s="221"/>
      <c r="C368" s="221"/>
      <c r="D368" s="221"/>
      <c r="E368" s="218"/>
      <c r="F368" s="220"/>
      <c r="G368" s="218"/>
      <c r="H368" s="219"/>
      <c r="I368" s="218"/>
      <c r="J368" s="218"/>
      <c r="K368" s="218"/>
      <c r="L368" s="218"/>
      <c r="M368" s="218"/>
      <c r="N368" s="218"/>
      <c r="O368" s="218"/>
      <c r="P368" s="218"/>
      <c r="Q368" s="218"/>
      <c r="R368" s="218"/>
    </row>
    <row r="369" spans="1:18" ht="15.75" customHeight="1" x14ac:dyDescent="0.25">
      <c r="A369" s="218"/>
      <c r="B369" s="221"/>
      <c r="C369" s="221"/>
      <c r="D369" s="221"/>
      <c r="E369" s="218"/>
      <c r="F369" s="220"/>
      <c r="G369" s="218"/>
      <c r="H369" s="219"/>
      <c r="I369" s="218"/>
      <c r="J369" s="218"/>
      <c r="K369" s="218"/>
      <c r="L369" s="218"/>
      <c r="M369" s="218"/>
      <c r="N369" s="218"/>
      <c r="O369" s="218"/>
      <c r="P369" s="218"/>
      <c r="Q369" s="218"/>
      <c r="R369" s="218"/>
    </row>
    <row r="370" spans="1:18" ht="15.75" customHeight="1" x14ac:dyDescent="0.25">
      <c r="A370" s="218"/>
      <c r="B370" s="221"/>
      <c r="C370" s="221"/>
      <c r="D370" s="221"/>
      <c r="E370" s="218"/>
      <c r="F370" s="220"/>
      <c r="G370" s="218"/>
      <c r="H370" s="219"/>
      <c r="I370" s="218"/>
      <c r="J370" s="218"/>
      <c r="K370" s="218"/>
      <c r="L370" s="218"/>
      <c r="M370" s="218"/>
      <c r="N370" s="218"/>
      <c r="O370" s="218"/>
      <c r="P370" s="218"/>
      <c r="Q370" s="218"/>
      <c r="R370" s="218"/>
    </row>
    <row r="371" spans="1:18" ht="15.75" customHeight="1" x14ac:dyDescent="0.25">
      <c r="A371" s="218"/>
      <c r="B371" s="221"/>
      <c r="C371" s="221"/>
      <c r="D371" s="221"/>
      <c r="E371" s="218"/>
      <c r="F371" s="220"/>
      <c r="G371" s="218"/>
      <c r="H371" s="219"/>
      <c r="I371" s="218"/>
      <c r="J371" s="218"/>
      <c r="K371" s="218"/>
      <c r="L371" s="218"/>
      <c r="M371" s="218"/>
      <c r="N371" s="218"/>
      <c r="O371" s="218"/>
      <c r="P371" s="218"/>
      <c r="Q371" s="218"/>
      <c r="R371" s="218"/>
    </row>
    <row r="372" spans="1:18" ht="15.75" customHeight="1" x14ac:dyDescent="0.25">
      <c r="A372" s="218"/>
      <c r="B372" s="221"/>
      <c r="C372" s="221"/>
      <c r="D372" s="221"/>
      <c r="E372" s="218"/>
      <c r="F372" s="220"/>
      <c r="G372" s="218"/>
      <c r="H372" s="219"/>
      <c r="I372" s="218"/>
      <c r="J372" s="218"/>
      <c r="K372" s="218"/>
      <c r="L372" s="218"/>
      <c r="M372" s="218"/>
      <c r="N372" s="218"/>
      <c r="O372" s="218"/>
      <c r="P372" s="218"/>
      <c r="Q372" s="218"/>
      <c r="R372" s="218"/>
    </row>
    <row r="373" spans="1:18" ht="15.75" customHeight="1" x14ac:dyDescent="0.25">
      <c r="A373" s="218"/>
      <c r="B373" s="221"/>
      <c r="C373" s="221"/>
      <c r="D373" s="221"/>
      <c r="E373" s="218"/>
      <c r="F373" s="220"/>
      <c r="G373" s="218"/>
      <c r="H373" s="219"/>
      <c r="I373" s="218"/>
      <c r="J373" s="218"/>
      <c r="K373" s="218"/>
      <c r="L373" s="218"/>
      <c r="M373" s="218"/>
      <c r="N373" s="218"/>
      <c r="O373" s="218"/>
      <c r="P373" s="218"/>
      <c r="Q373" s="218"/>
      <c r="R373" s="218"/>
    </row>
    <row r="374" spans="1:18" ht="15.75" customHeight="1" x14ac:dyDescent="0.25">
      <c r="A374" s="218"/>
      <c r="B374" s="221"/>
      <c r="C374" s="221"/>
      <c r="D374" s="221"/>
      <c r="E374" s="218"/>
      <c r="F374" s="220"/>
      <c r="G374" s="218"/>
      <c r="H374" s="219"/>
      <c r="I374" s="218"/>
      <c r="J374" s="218"/>
      <c r="K374" s="218"/>
      <c r="L374" s="218"/>
      <c r="M374" s="218"/>
      <c r="N374" s="218"/>
      <c r="O374" s="218"/>
      <c r="P374" s="218"/>
      <c r="Q374" s="218"/>
      <c r="R374" s="218"/>
    </row>
    <row r="375" spans="1:18" ht="15.75" customHeight="1" x14ac:dyDescent="0.25">
      <c r="A375" s="218"/>
      <c r="B375" s="221"/>
      <c r="C375" s="221"/>
      <c r="D375" s="221"/>
      <c r="E375" s="218"/>
      <c r="F375" s="220"/>
      <c r="G375" s="218"/>
      <c r="H375" s="219"/>
      <c r="I375" s="218"/>
      <c r="J375" s="218"/>
      <c r="K375" s="218"/>
      <c r="L375" s="218"/>
      <c r="M375" s="218"/>
      <c r="N375" s="218"/>
      <c r="O375" s="218"/>
      <c r="P375" s="218"/>
      <c r="Q375" s="218"/>
      <c r="R375" s="218"/>
    </row>
    <row r="376" spans="1:18" ht="15.75" customHeight="1" x14ac:dyDescent="0.25">
      <c r="A376" s="218"/>
      <c r="B376" s="221"/>
      <c r="C376" s="221"/>
      <c r="D376" s="221"/>
      <c r="E376" s="218"/>
      <c r="F376" s="220"/>
      <c r="G376" s="218"/>
      <c r="H376" s="219"/>
      <c r="I376" s="218"/>
      <c r="J376" s="218"/>
      <c r="K376" s="218"/>
      <c r="L376" s="218"/>
      <c r="M376" s="218"/>
      <c r="N376" s="218"/>
      <c r="O376" s="218"/>
      <c r="P376" s="218"/>
      <c r="Q376" s="218"/>
      <c r="R376" s="218"/>
    </row>
    <row r="377" spans="1:18" ht="15.75" customHeight="1" x14ac:dyDescent="0.25">
      <c r="A377" s="218"/>
      <c r="B377" s="221"/>
      <c r="C377" s="221"/>
      <c r="D377" s="221"/>
      <c r="E377" s="218"/>
      <c r="F377" s="220"/>
      <c r="G377" s="218"/>
      <c r="H377" s="219"/>
      <c r="I377" s="218"/>
      <c r="J377" s="218"/>
      <c r="K377" s="218"/>
      <c r="L377" s="218"/>
      <c r="M377" s="218"/>
      <c r="N377" s="218"/>
      <c r="O377" s="218"/>
      <c r="P377" s="218"/>
      <c r="Q377" s="218"/>
      <c r="R377" s="218"/>
    </row>
    <row r="378" spans="1:18" ht="15.75" customHeight="1" x14ac:dyDescent="0.25">
      <c r="A378" s="218"/>
      <c r="B378" s="221"/>
      <c r="C378" s="221"/>
      <c r="D378" s="221"/>
      <c r="E378" s="218"/>
      <c r="F378" s="220"/>
      <c r="G378" s="218"/>
      <c r="H378" s="219"/>
      <c r="I378" s="218"/>
      <c r="J378" s="218"/>
      <c r="K378" s="218"/>
      <c r="L378" s="218"/>
      <c r="M378" s="218"/>
      <c r="N378" s="218"/>
      <c r="O378" s="218"/>
      <c r="P378" s="218"/>
      <c r="Q378" s="218"/>
      <c r="R378" s="218"/>
    </row>
    <row r="379" spans="1:18" ht="15.75" customHeight="1" x14ac:dyDescent="0.25">
      <c r="A379" s="218"/>
      <c r="B379" s="221"/>
      <c r="C379" s="221"/>
      <c r="D379" s="221"/>
      <c r="E379" s="218"/>
      <c r="F379" s="220"/>
      <c r="G379" s="218"/>
      <c r="H379" s="219"/>
      <c r="I379" s="218"/>
      <c r="J379" s="218"/>
      <c r="K379" s="218"/>
      <c r="L379" s="218"/>
      <c r="M379" s="218"/>
      <c r="N379" s="218"/>
      <c r="O379" s="218"/>
      <c r="P379" s="218"/>
      <c r="Q379" s="218"/>
      <c r="R379" s="218"/>
    </row>
    <row r="380" spans="1:18" ht="15.75" customHeight="1" x14ac:dyDescent="0.25">
      <c r="A380" s="218"/>
      <c r="B380" s="221"/>
      <c r="C380" s="221"/>
      <c r="D380" s="221"/>
      <c r="E380" s="218"/>
      <c r="F380" s="220"/>
      <c r="G380" s="218"/>
      <c r="H380" s="219"/>
      <c r="I380" s="218"/>
      <c r="J380" s="218"/>
      <c r="K380" s="218"/>
      <c r="L380" s="218"/>
      <c r="M380" s="218"/>
      <c r="N380" s="218"/>
      <c r="O380" s="218"/>
      <c r="P380" s="218"/>
      <c r="Q380" s="218"/>
      <c r="R380" s="218"/>
    </row>
    <row r="381" spans="1:18" ht="15.75" customHeight="1" x14ac:dyDescent="0.25">
      <c r="A381" s="218"/>
      <c r="B381" s="221"/>
      <c r="C381" s="221"/>
      <c r="D381" s="221"/>
      <c r="E381" s="218"/>
      <c r="F381" s="220"/>
      <c r="G381" s="218"/>
      <c r="H381" s="219"/>
      <c r="I381" s="218"/>
      <c r="J381" s="218"/>
      <c r="K381" s="218"/>
      <c r="L381" s="218"/>
      <c r="M381" s="218"/>
      <c r="N381" s="218"/>
      <c r="O381" s="218"/>
      <c r="P381" s="218"/>
      <c r="Q381" s="218"/>
      <c r="R381" s="218"/>
    </row>
    <row r="382" spans="1:18" ht="15.75" customHeight="1" x14ac:dyDescent="0.25">
      <c r="A382" s="218"/>
      <c r="B382" s="221"/>
      <c r="C382" s="221"/>
      <c r="D382" s="221"/>
      <c r="E382" s="218"/>
      <c r="F382" s="220"/>
      <c r="G382" s="218"/>
      <c r="H382" s="219"/>
      <c r="I382" s="218"/>
      <c r="J382" s="218"/>
      <c r="K382" s="218"/>
      <c r="L382" s="218"/>
      <c r="M382" s="218"/>
      <c r="N382" s="218"/>
      <c r="O382" s="218"/>
      <c r="P382" s="218"/>
      <c r="Q382" s="218"/>
      <c r="R382" s="218"/>
    </row>
    <row r="383" spans="1:18" ht="15.75" customHeight="1" x14ac:dyDescent="0.25">
      <c r="A383" s="218"/>
      <c r="B383" s="221"/>
      <c r="C383" s="221"/>
      <c r="D383" s="221"/>
      <c r="E383" s="218"/>
      <c r="F383" s="220"/>
      <c r="G383" s="218"/>
      <c r="H383" s="219"/>
      <c r="I383" s="218"/>
      <c r="J383" s="218"/>
      <c r="K383" s="218"/>
      <c r="L383" s="218"/>
      <c r="M383" s="218"/>
      <c r="N383" s="218"/>
      <c r="O383" s="218"/>
      <c r="P383" s="218"/>
      <c r="Q383" s="218"/>
      <c r="R383" s="218"/>
    </row>
    <row r="384" spans="1:18" ht="15.75" customHeight="1" x14ac:dyDescent="0.25">
      <c r="A384" s="218"/>
      <c r="B384" s="221"/>
      <c r="C384" s="221"/>
      <c r="D384" s="221"/>
      <c r="E384" s="218"/>
      <c r="F384" s="220"/>
      <c r="G384" s="218"/>
      <c r="H384" s="219"/>
      <c r="I384" s="218"/>
      <c r="J384" s="218"/>
      <c r="K384" s="218"/>
      <c r="L384" s="218"/>
      <c r="M384" s="218"/>
      <c r="N384" s="218"/>
      <c r="O384" s="218"/>
      <c r="P384" s="218"/>
      <c r="Q384" s="218"/>
      <c r="R384" s="218"/>
    </row>
    <row r="385" spans="1:18" ht="15.75" customHeight="1" x14ac:dyDescent="0.25">
      <c r="A385" s="218"/>
      <c r="B385" s="221"/>
      <c r="C385" s="221"/>
      <c r="D385" s="221"/>
      <c r="E385" s="218"/>
      <c r="F385" s="220"/>
      <c r="G385" s="218"/>
      <c r="H385" s="219"/>
      <c r="I385" s="218"/>
      <c r="J385" s="218"/>
      <c r="K385" s="218"/>
      <c r="L385" s="218"/>
      <c r="M385" s="218"/>
      <c r="N385" s="218"/>
      <c r="O385" s="218"/>
      <c r="P385" s="218"/>
      <c r="Q385" s="218"/>
      <c r="R385" s="218"/>
    </row>
    <row r="386" spans="1:18" ht="15.75" customHeight="1" x14ac:dyDescent="0.25">
      <c r="A386" s="218"/>
      <c r="B386" s="221"/>
      <c r="C386" s="221"/>
      <c r="D386" s="221"/>
      <c r="E386" s="218"/>
      <c r="F386" s="220"/>
      <c r="G386" s="218"/>
      <c r="H386" s="219"/>
      <c r="I386" s="218"/>
      <c r="J386" s="218"/>
      <c r="K386" s="218"/>
      <c r="L386" s="218"/>
      <c r="M386" s="218"/>
      <c r="N386" s="218"/>
      <c r="O386" s="218"/>
      <c r="P386" s="218"/>
      <c r="Q386" s="218"/>
      <c r="R386" s="218"/>
    </row>
    <row r="387" spans="1:18" ht="15.75" customHeight="1" x14ac:dyDescent="0.25">
      <c r="A387" s="218"/>
      <c r="B387" s="221"/>
      <c r="C387" s="221"/>
      <c r="D387" s="221"/>
      <c r="E387" s="218"/>
      <c r="F387" s="220"/>
      <c r="G387" s="218"/>
      <c r="H387" s="219"/>
      <c r="I387" s="218"/>
      <c r="J387" s="218"/>
      <c r="K387" s="218"/>
      <c r="L387" s="218"/>
      <c r="M387" s="218"/>
      <c r="N387" s="218"/>
      <c r="O387" s="218"/>
      <c r="P387" s="218"/>
      <c r="Q387" s="218"/>
      <c r="R387" s="218"/>
    </row>
    <row r="388" spans="1:18" ht="15.75" customHeight="1" x14ac:dyDescent="0.25">
      <c r="A388" s="218"/>
      <c r="B388" s="221"/>
      <c r="C388" s="221"/>
      <c r="D388" s="221"/>
      <c r="E388" s="218"/>
      <c r="F388" s="220"/>
      <c r="G388" s="218"/>
      <c r="H388" s="219"/>
      <c r="I388" s="218"/>
      <c r="J388" s="218"/>
      <c r="K388" s="218"/>
      <c r="L388" s="218"/>
      <c r="M388" s="218"/>
      <c r="N388" s="218"/>
      <c r="O388" s="218"/>
      <c r="P388" s="218"/>
      <c r="Q388" s="218"/>
      <c r="R388" s="218"/>
    </row>
    <row r="389" spans="1:18" ht="15.75" customHeight="1" x14ac:dyDescent="0.25">
      <c r="A389" s="218"/>
      <c r="B389" s="221"/>
      <c r="C389" s="221"/>
      <c r="D389" s="221"/>
      <c r="E389" s="218"/>
      <c r="F389" s="220"/>
      <c r="G389" s="218"/>
      <c r="H389" s="219"/>
      <c r="I389" s="218"/>
      <c r="J389" s="218"/>
      <c r="K389" s="218"/>
      <c r="L389" s="218"/>
      <c r="M389" s="218"/>
      <c r="N389" s="218"/>
      <c r="O389" s="218"/>
      <c r="P389" s="218"/>
      <c r="Q389" s="218"/>
      <c r="R389" s="218"/>
    </row>
    <row r="390" spans="1:18" ht="15.75" customHeight="1" x14ac:dyDescent="0.25">
      <c r="A390" s="218"/>
      <c r="B390" s="221"/>
      <c r="C390" s="221"/>
      <c r="D390" s="221"/>
      <c r="E390" s="218"/>
      <c r="F390" s="220"/>
      <c r="G390" s="218"/>
      <c r="H390" s="219"/>
      <c r="I390" s="218"/>
      <c r="J390" s="218"/>
      <c r="K390" s="218"/>
      <c r="L390" s="218"/>
      <c r="M390" s="218"/>
      <c r="N390" s="218"/>
      <c r="O390" s="218"/>
      <c r="P390" s="218"/>
      <c r="Q390" s="218"/>
      <c r="R390" s="218"/>
    </row>
    <row r="391" spans="1:18" ht="15.75" customHeight="1" x14ac:dyDescent="0.25">
      <c r="A391" s="218"/>
      <c r="B391" s="221"/>
      <c r="C391" s="221"/>
      <c r="D391" s="221"/>
      <c r="E391" s="218"/>
      <c r="F391" s="220"/>
      <c r="G391" s="218"/>
      <c r="H391" s="219"/>
      <c r="I391" s="218"/>
      <c r="J391" s="218"/>
      <c r="K391" s="218"/>
      <c r="L391" s="218"/>
      <c r="M391" s="218"/>
      <c r="N391" s="218"/>
      <c r="O391" s="218"/>
      <c r="P391" s="218"/>
      <c r="Q391" s="218"/>
      <c r="R391" s="218"/>
    </row>
    <row r="392" spans="1:18" ht="15.75" customHeight="1" x14ac:dyDescent="0.25">
      <c r="A392" s="218"/>
      <c r="B392" s="221"/>
      <c r="C392" s="221"/>
      <c r="D392" s="221"/>
      <c r="E392" s="218"/>
      <c r="F392" s="220"/>
      <c r="G392" s="218"/>
      <c r="H392" s="219"/>
      <c r="I392" s="218"/>
      <c r="J392" s="218"/>
      <c r="K392" s="218"/>
      <c r="L392" s="218"/>
      <c r="M392" s="218"/>
      <c r="N392" s="218"/>
      <c r="O392" s="218"/>
      <c r="P392" s="218"/>
      <c r="Q392" s="218"/>
      <c r="R392" s="218"/>
    </row>
    <row r="393" spans="1:18" ht="15.75" customHeight="1" x14ac:dyDescent="0.25">
      <c r="A393" s="218"/>
      <c r="B393" s="221"/>
      <c r="C393" s="221"/>
      <c r="D393" s="221"/>
      <c r="E393" s="218"/>
      <c r="F393" s="220"/>
      <c r="G393" s="218"/>
      <c r="H393" s="219"/>
      <c r="I393" s="218"/>
      <c r="J393" s="218"/>
      <c r="K393" s="218"/>
      <c r="L393" s="218"/>
      <c r="M393" s="218"/>
      <c r="N393" s="218"/>
      <c r="O393" s="218"/>
      <c r="P393" s="218"/>
      <c r="Q393" s="218"/>
      <c r="R393" s="218"/>
    </row>
    <row r="394" spans="1:18" ht="15.75" customHeight="1" x14ac:dyDescent="0.25">
      <c r="A394" s="218"/>
      <c r="B394" s="221"/>
      <c r="C394" s="221"/>
      <c r="D394" s="221"/>
      <c r="E394" s="218"/>
      <c r="F394" s="220"/>
      <c r="G394" s="218"/>
      <c r="H394" s="219"/>
      <c r="I394" s="218"/>
      <c r="J394" s="218"/>
      <c r="K394" s="218"/>
      <c r="L394" s="218"/>
      <c r="M394" s="218"/>
      <c r="N394" s="218"/>
      <c r="O394" s="218"/>
      <c r="P394" s="218"/>
      <c r="Q394" s="218"/>
      <c r="R394" s="218"/>
    </row>
    <row r="395" spans="1:18" ht="15.75" customHeight="1" x14ac:dyDescent="0.25">
      <c r="A395" s="218"/>
      <c r="B395" s="221"/>
      <c r="C395" s="221"/>
      <c r="D395" s="221"/>
      <c r="E395" s="218"/>
      <c r="F395" s="220"/>
      <c r="G395" s="218"/>
      <c r="H395" s="219"/>
      <c r="I395" s="218"/>
      <c r="J395" s="218"/>
      <c r="K395" s="218"/>
      <c r="L395" s="218"/>
      <c r="M395" s="218"/>
      <c r="N395" s="218"/>
      <c r="O395" s="218"/>
      <c r="P395" s="218"/>
      <c r="Q395" s="218"/>
      <c r="R395" s="218"/>
    </row>
    <row r="396" spans="1:18" ht="15.75" customHeight="1" x14ac:dyDescent="0.25">
      <c r="A396" s="218"/>
      <c r="B396" s="221"/>
      <c r="C396" s="221"/>
      <c r="D396" s="221"/>
      <c r="E396" s="218"/>
      <c r="F396" s="220"/>
      <c r="G396" s="218"/>
      <c r="H396" s="219"/>
      <c r="I396" s="218"/>
      <c r="J396" s="218"/>
      <c r="K396" s="218"/>
      <c r="L396" s="218"/>
      <c r="M396" s="218"/>
      <c r="N396" s="218"/>
      <c r="O396" s="218"/>
      <c r="P396" s="218"/>
      <c r="Q396" s="218"/>
      <c r="R396" s="218"/>
    </row>
    <row r="397" spans="1:18" ht="15.75" customHeight="1" x14ac:dyDescent="0.25">
      <c r="A397" s="218"/>
      <c r="B397" s="221"/>
      <c r="C397" s="221"/>
      <c r="D397" s="221"/>
      <c r="E397" s="218"/>
      <c r="F397" s="220"/>
      <c r="G397" s="218"/>
      <c r="H397" s="219"/>
      <c r="I397" s="218"/>
      <c r="J397" s="218"/>
      <c r="K397" s="218"/>
      <c r="L397" s="218"/>
      <c r="M397" s="218"/>
      <c r="N397" s="218"/>
      <c r="O397" s="218"/>
      <c r="P397" s="218"/>
      <c r="Q397" s="218"/>
      <c r="R397" s="218"/>
    </row>
    <row r="398" spans="1:18" ht="15.75" customHeight="1" x14ac:dyDescent="0.25">
      <c r="A398" s="218"/>
      <c r="B398" s="221"/>
      <c r="C398" s="221"/>
      <c r="D398" s="221"/>
      <c r="E398" s="218"/>
      <c r="F398" s="220"/>
      <c r="G398" s="218"/>
      <c r="H398" s="219"/>
      <c r="I398" s="218"/>
      <c r="J398" s="218"/>
      <c r="K398" s="218"/>
      <c r="L398" s="218"/>
      <c r="M398" s="218"/>
      <c r="N398" s="218"/>
      <c r="O398" s="218"/>
      <c r="P398" s="218"/>
      <c r="Q398" s="218"/>
      <c r="R398" s="218"/>
    </row>
    <row r="399" spans="1:18" ht="15.75" customHeight="1" x14ac:dyDescent="0.25">
      <c r="A399" s="218"/>
      <c r="B399" s="221"/>
      <c r="C399" s="221"/>
      <c r="D399" s="221"/>
      <c r="E399" s="218"/>
      <c r="F399" s="220"/>
      <c r="G399" s="218"/>
      <c r="H399" s="219"/>
      <c r="I399" s="218"/>
      <c r="J399" s="218"/>
      <c r="K399" s="218"/>
      <c r="L399" s="218"/>
      <c r="M399" s="218"/>
      <c r="N399" s="218"/>
      <c r="O399" s="218"/>
      <c r="P399" s="218"/>
      <c r="Q399" s="218"/>
      <c r="R399" s="218"/>
    </row>
    <row r="400" spans="1:18" ht="15.75" customHeight="1" x14ac:dyDescent="0.25">
      <c r="A400" s="218"/>
      <c r="B400" s="221"/>
      <c r="C400" s="221"/>
      <c r="D400" s="221"/>
      <c r="E400" s="218"/>
      <c r="F400" s="220"/>
      <c r="G400" s="218"/>
      <c r="H400" s="219"/>
      <c r="I400" s="218"/>
      <c r="J400" s="218"/>
      <c r="K400" s="218"/>
      <c r="L400" s="218"/>
      <c r="M400" s="218"/>
      <c r="N400" s="218"/>
      <c r="O400" s="218"/>
      <c r="P400" s="218"/>
      <c r="Q400" s="218"/>
      <c r="R400" s="218"/>
    </row>
    <row r="401" spans="1:18" ht="15.75" customHeight="1" x14ac:dyDescent="0.25">
      <c r="A401" s="218"/>
      <c r="B401" s="221"/>
      <c r="C401" s="221"/>
      <c r="D401" s="221"/>
      <c r="E401" s="218"/>
      <c r="F401" s="220"/>
      <c r="G401" s="218"/>
      <c r="H401" s="219"/>
      <c r="I401" s="218"/>
      <c r="J401" s="218"/>
      <c r="K401" s="218"/>
      <c r="L401" s="218"/>
      <c r="M401" s="218"/>
      <c r="N401" s="218"/>
      <c r="O401" s="218"/>
      <c r="P401" s="218"/>
      <c r="Q401" s="218"/>
      <c r="R401" s="218"/>
    </row>
    <row r="402" spans="1:18" ht="15.75" customHeight="1" x14ac:dyDescent="0.25">
      <c r="A402" s="218"/>
      <c r="B402" s="221"/>
      <c r="C402" s="221"/>
      <c r="D402" s="221"/>
      <c r="E402" s="218"/>
      <c r="F402" s="220"/>
      <c r="G402" s="218"/>
      <c r="H402" s="219"/>
      <c r="I402" s="218"/>
      <c r="J402" s="218"/>
      <c r="K402" s="218"/>
      <c r="L402" s="218"/>
      <c r="M402" s="218"/>
      <c r="N402" s="218"/>
      <c r="O402" s="218"/>
      <c r="P402" s="218"/>
      <c r="Q402" s="218"/>
      <c r="R402" s="218"/>
    </row>
    <row r="403" spans="1:18" ht="15.75" customHeight="1" x14ac:dyDescent="0.25">
      <c r="A403" s="218"/>
      <c r="B403" s="221"/>
      <c r="C403" s="221"/>
      <c r="D403" s="221"/>
      <c r="E403" s="218"/>
      <c r="F403" s="220"/>
      <c r="G403" s="218"/>
      <c r="H403" s="219"/>
      <c r="I403" s="218"/>
      <c r="J403" s="218"/>
      <c r="K403" s="218"/>
      <c r="L403" s="218"/>
      <c r="M403" s="218"/>
      <c r="N403" s="218"/>
      <c r="O403" s="218"/>
      <c r="P403" s="218"/>
      <c r="Q403" s="218"/>
      <c r="R403" s="218"/>
    </row>
    <row r="404" spans="1:18" ht="15.75" customHeight="1" x14ac:dyDescent="0.25">
      <c r="A404" s="218"/>
      <c r="B404" s="221"/>
      <c r="C404" s="221"/>
      <c r="D404" s="221"/>
      <c r="E404" s="218"/>
      <c r="F404" s="220"/>
      <c r="G404" s="218"/>
      <c r="H404" s="219"/>
      <c r="I404" s="218"/>
      <c r="J404" s="218"/>
      <c r="K404" s="218"/>
      <c r="L404" s="218"/>
      <c r="M404" s="218"/>
      <c r="N404" s="218"/>
      <c r="O404" s="218"/>
      <c r="P404" s="218"/>
      <c r="Q404" s="218"/>
      <c r="R404" s="218"/>
    </row>
    <row r="405" spans="1:18" ht="15.75" customHeight="1" x14ac:dyDescent="0.25">
      <c r="A405" s="218"/>
      <c r="B405" s="221"/>
      <c r="C405" s="221"/>
      <c r="D405" s="221"/>
      <c r="E405" s="218"/>
      <c r="F405" s="220"/>
      <c r="G405" s="218"/>
      <c r="H405" s="219"/>
      <c r="I405" s="218"/>
      <c r="J405" s="218"/>
      <c r="K405" s="218"/>
      <c r="L405" s="218"/>
      <c r="M405" s="218"/>
      <c r="N405" s="218"/>
      <c r="O405" s="218"/>
      <c r="P405" s="218"/>
      <c r="Q405" s="218"/>
      <c r="R405" s="218"/>
    </row>
    <row r="406" spans="1:18" ht="15.75" customHeight="1" x14ac:dyDescent="0.25">
      <c r="A406" s="218"/>
      <c r="B406" s="221"/>
      <c r="C406" s="221"/>
      <c r="D406" s="221"/>
      <c r="E406" s="218"/>
      <c r="F406" s="220"/>
      <c r="G406" s="218"/>
      <c r="H406" s="219"/>
      <c r="I406" s="218"/>
      <c r="J406" s="218"/>
      <c r="K406" s="218"/>
      <c r="L406" s="218"/>
      <c r="M406" s="218"/>
      <c r="N406" s="218"/>
      <c r="O406" s="218"/>
      <c r="P406" s="218"/>
      <c r="Q406" s="218"/>
      <c r="R406" s="218"/>
    </row>
    <row r="407" spans="1:18" ht="15.75" customHeight="1" x14ac:dyDescent="0.25">
      <c r="A407" s="218"/>
      <c r="B407" s="221"/>
      <c r="C407" s="221"/>
      <c r="D407" s="221"/>
      <c r="E407" s="218"/>
      <c r="F407" s="220"/>
      <c r="G407" s="218"/>
      <c r="H407" s="219"/>
      <c r="I407" s="218"/>
      <c r="J407" s="218"/>
      <c r="K407" s="218"/>
      <c r="L407" s="218"/>
      <c r="M407" s="218"/>
      <c r="N407" s="218"/>
      <c r="O407" s="218"/>
      <c r="P407" s="218"/>
      <c r="Q407" s="218"/>
      <c r="R407" s="218"/>
    </row>
    <row r="408" spans="1:18" ht="15.75" customHeight="1" x14ac:dyDescent="0.25">
      <c r="A408" s="218"/>
      <c r="B408" s="221"/>
      <c r="C408" s="221"/>
      <c r="D408" s="221"/>
      <c r="E408" s="218"/>
      <c r="F408" s="220"/>
      <c r="G408" s="218"/>
      <c r="H408" s="219"/>
      <c r="I408" s="218"/>
      <c r="J408" s="218"/>
      <c r="K408" s="218"/>
      <c r="L408" s="218"/>
      <c r="M408" s="218"/>
      <c r="N408" s="218"/>
      <c r="O408" s="218"/>
      <c r="P408" s="218"/>
      <c r="Q408" s="218"/>
      <c r="R408" s="218"/>
    </row>
    <row r="409" spans="1:18" ht="15.75" customHeight="1" x14ac:dyDescent="0.25">
      <c r="A409" s="218"/>
      <c r="B409" s="221"/>
      <c r="C409" s="221"/>
      <c r="D409" s="221"/>
      <c r="E409" s="218"/>
      <c r="F409" s="220"/>
      <c r="G409" s="218"/>
      <c r="H409" s="219"/>
      <c r="I409" s="218"/>
      <c r="J409" s="218"/>
      <c r="K409" s="218"/>
      <c r="L409" s="218"/>
      <c r="M409" s="218"/>
      <c r="N409" s="218"/>
      <c r="O409" s="218"/>
      <c r="P409" s="218"/>
      <c r="Q409" s="218"/>
      <c r="R409" s="218"/>
    </row>
    <row r="410" spans="1:18" ht="15.75" customHeight="1" x14ac:dyDescent="0.25">
      <c r="A410" s="218"/>
      <c r="B410" s="221"/>
      <c r="C410" s="221"/>
      <c r="D410" s="221"/>
      <c r="E410" s="218"/>
      <c r="F410" s="220"/>
      <c r="G410" s="218"/>
      <c r="H410" s="219"/>
      <c r="I410" s="218"/>
      <c r="J410" s="218"/>
      <c r="K410" s="218"/>
      <c r="L410" s="218"/>
      <c r="M410" s="218"/>
      <c r="N410" s="218"/>
      <c r="O410" s="218"/>
      <c r="P410" s="218"/>
      <c r="Q410" s="218"/>
      <c r="R410" s="218"/>
    </row>
    <row r="411" spans="1:18" ht="15.75" customHeight="1" x14ac:dyDescent="0.25">
      <c r="A411" s="218"/>
      <c r="B411" s="221"/>
      <c r="C411" s="221"/>
      <c r="D411" s="221"/>
      <c r="E411" s="218"/>
      <c r="F411" s="220"/>
      <c r="G411" s="218"/>
      <c r="H411" s="219"/>
      <c r="I411" s="218"/>
      <c r="J411" s="218"/>
      <c r="K411" s="218"/>
      <c r="L411" s="218"/>
      <c r="M411" s="218"/>
      <c r="N411" s="218"/>
      <c r="O411" s="218"/>
      <c r="P411" s="218"/>
      <c r="Q411" s="218"/>
      <c r="R411" s="218"/>
    </row>
    <row r="412" spans="1:18" ht="15.75" customHeight="1" x14ac:dyDescent="0.25">
      <c r="A412" s="218"/>
      <c r="B412" s="221"/>
      <c r="C412" s="221"/>
      <c r="D412" s="221"/>
      <c r="E412" s="218"/>
      <c r="F412" s="220"/>
      <c r="G412" s="218"/>
      <c r="H412" s="219"/>
      <c r="I412" s="218"/>
      <c r="J412" s="218"/>
      <c r="K412" s="218"/>
      <c r="L412" s="218"/>
      <c r="M412" s="218"/>
      <c r="N412" s="218"/>
      <c r="O412" s="218"/>
      <c r="P412" s="218"/>
      <c r="Q412" s="218"/>
      <c r="R412" s="218"/>
    </row>
    <row r="413" spans="1:18" ht="15.75" customHeight="1" x14ac:dyDescent="0.25">
      <c r="A413" s="218"/>
      <c r="B413" s="221"/>
      <c r="C413" s="221"/>
      <c r="D413" s="221"/>
      <c r="E413" s="218"/>
      <c r="F413" s="220"/>
      <c r="G413" s="218"/>
      <c r="H413" s="219"/>
      <c r="I413" s="218"/>
      <c r="J413" s="218"/>
      <c r="K413" s="218"/>
      <c r="L413" s="218"/>
      <c r="M413" s="218"/>
      <c r="N413" s="218"/>
      <c r="O413" s="218"/>
      <c r="P413" s="218"/>
      <c r="Q413" s="218"/>
      <c r="R413" s="218"/>
    </row>
    <row r="414" spans="1:18" ht="15.75" customHeight="1" x14ac:dyDescent="0.25">
      <c r="A414" s="218"/>
      <c r="B414" s="221"/>
      <c r="C414" s="221"/>
      <c r="D414" s="221"/>
      <c r="E414" s="218"/>
      <c r="F414" s="220"/>
      <c r="G414" s="218"/>
      <c r="H414" s="219"/>
      <c r="I414" s="218"/>
      <c r="J414" s="218"/>
      <c r="K414" s="218"/>
      <c r="L414" s="218"/>
      <c r="M414" s="218"/>
      <c r="N414" s="218"/>
      <c r="O414" s="218"/>
      <c r="P414" s="218"/>
      <c r="Q414" s="218"/>
      <c r="R414" s="218"/>
    </row>
    <row r="415" spans="1:18" ht="15.75" customHeight="1" x14ac:dyDescent="0.25">
      <c r="A415" s="218"/>
      <c r="B415" s="221"/>
      <c r="C415" s="221"/>
      <c r="D415" s="221"/>
      <c r="E415" s="218"/>
      <c r="F415" s="220"/>
      <c r="G415" s="218"/>
      <c r="H415" s="219"/>
      <c r="I415" s="218"/>
      <c r="J415" s="218"/>
      <c r="K415" s="218"/>
      <c r="L415" s="218"/>
      <c r="M415" s="218"/>
      <c r="N415" s="218"/>
      <c r="O415" s="218"/>
      <c r="P415" s="218"/>
      <c r="Q415" s="218"/>
      <c r="R415" s="218"/>
    </row>
    <row r="416" spans="1:18" ht="15.75" customHeight="1" x14ac:dyDescent="0.25">
      <c r="A416" s="218"/>
      <c r="B416" s="221"/>
      <c r="C416" s="221"/>
      <c r="D416" s="221"/>
      <c r="E416" s="218"/>
      <c r="F416" s="220"/>
      <c r="G416" s="218"/>
      <c r="H416" s="219"/>
      <c r="I416" s="218"/>
      <c r="J416" s="218"/>
      <c r="K416" s="218"/>
      <c r="L416" s="218"/>
      <c r="M416" s="218"/>
      <c r="N416" s="218"/>
      <c r="O416" s="218"/>
      <c r="P416" s="218"/>
      <c r="Q416" s="218"/>
      <c r="R416" s="218"/>
    </row>
    <row r="417" spans="1:18" ht="15.75" customHeight="1" x14ac:dyDescent="0.25">
      <c r="A417" s="218"/>
      <c r="B417" s="221"/>
      <c r="C417" s="221"/>
      <c r="D417" s="221"/>
      <c r="E417" s="218"/>
      <c r="F417" s="220"/>
      <c r="G417" s="218"/>
      <c r="H417" s="219"/>
      <c r="I417" s="218"/>
      <c r="J417" s="218"/>
      <c r="K417" s="218"/>
      <c r="L417" s="218"/>
      <c r="M417" s="218"/>
      <c r="N417" s="218"/>
      <c r="O417" s="218"/>
      <c r="P417" s="218"/>
      <c r="Q417" s="218"/>
      <c r="R417" s="218"/>
    </row>
    <row r="418" spans="1:18" ht="15.75" customHeight="1" x14ac:dyDescent="0.25">
      <c r="A418" s="218"/>
      <c r="B418" s="221"/>
      <c r="C418" s="221"/>
      <c r="D418" s="221"/>
      <c r="E418" s="218"/>
      <c r="F418" s="220"/>
      <c r="G418" s="218"/>
      <c r="H418" s="219"/>
      <c r="I418" s="218"/>
      <c r="J418" s="218"/>
      <c r="K418" s="218"/>
      <c r="L418" s="218"/>
      <c r="M418" s="218"/>
      <c r="N418" s="218"/>
      <c r="O418" s="218"/>
      <c r="P418" s="218"/>
      <c r="Q418" s="218"/>
      <c r="R418" s="218"/>
    </row>
    <row r="419" spans="1:18" ht="15.75" customHeight="1" x14ac:dyDescent="0.25">
      <c r="A419" s="218"/>
      <c r="B419" s="221"/>
      <c r="C419" s="221"/>
      <c r="D419" s="221"/>
      <c r="E419" s="218"/>
      <c r="F419" s="220"/>
      <c r="G419" s="218"/>
      <c r="H419" s="219"/>
      <c r="I419" s="218"/>
      <c r="J419" s="218"/>
      <c r="K419" s="218"/>
      <c r="L419" s="218"/>
      <c r="M419" s="218"/>
      <c r="N419" s="218"/>
      <c r="O419" s="218"/>
      <c r="P419" s="218"/>
      <c r="Q419" s="218"/>
      <c r="R419" s="218"/>
    </row>
    <row r="420" spans="1:18" ht="15.75" customHeight="1" x14ac:dyDescent="0.25">
      <c r="A420" s="218"/>
      <c r="B420" s="221"/>
      <c r="C420" s="221"/>
      <c r="D420" s="221"/>
      <c r="E420" s="218"/>
      <c r="F420" s="220"/>
      <c r="G420" s="218"/>
      <c r="H420" s="219"/>
      <c r="I420" s="218"/>
      <c r="J420" s="218"/>
      <c r="K420" s="218"/>
      <c r="L420" s="218"/>
      <c r="M420" s="218"/>
      <c r="N420" s="218"/>
      <c r="O420" s="218"/>
      <c r="P420" s="218"/>
      <c r="Q420" s="218"/>
      <c r="R420" s="218"/>
    </row>
    <row r="421" spans="1:18" ht="15.75" customHeight="1" x14ac:dyDescent="0.25">
      <c r="A421" s="218"/>
      <c r="B421" s="221"/>
      <c r="C421" s="221"/>
      <c r="D421" s="221"/>
      <c r="E421" s="218"/>
      <c r="F421" s="220"/>
      <c r="G421" s="218"/>
      <c r="H421" s="219"/>
      <c r="I421" s="218"/>
      <c r="J421" s="218"/>
      <c r="K421" s="218"/>
      <c r="L421" s="218"/>
      <c r="M421" s="218"/>
      <c r="N421" s="218"/>
      <c r="O421" s="218"/>
      <c r="P421" s="218"/>
      <c r="Q421" s="218"/>
      <c r="R421" s="218"/>
    </row>
    <row r="422" spans="1:18" ht="15.75" customHeight="1" x14ac:dyDescent="0.25">
      <c r="A422" s="218"/>
      <c r="B422" s="221"/>
      <c r="C422" s="221"/>
      <c r="D422" s="221"/>
      <c r="E422" s="218"/>
      <c r="F422" s="220"/>
      <c r="G422" s="218"/>
      <c r="H422" s="219"/>
      <c r="I422" s="218"/>
      <c r="J422" s="218"/>
      <c r="K422" s="218"/>
      <c r="L422" s="218"/>
      <c r="M422" s="218"/>
      <c r="N422" s="218"/>
      <c r="O422" s="218"/>
      <c r="P422" s="218"/>
      <c r="Q422" s="218"/>
      <c r="R422" s="218"/>
    </row>
    <row r="423" spans="1:18" ht="15.75" customHeight="1" x14ac:dyDescent="0.25">
      <c r="A423" s="218"/>
      <c r="B423" s="221"/>
      <c r="C423" s="221"/>
      <c r="D423" s="221"/>
      <c r="E423" s="218"/>
      <c r="F423" s="220"/>
      <c r="G423" s="218"/>
      <c r="H423" s="219"/>
      <c r="I423" s="218"/>
      <c r="J423" s="218"/>
      <c r="K423" s="218"/>
      <c r="L423" s="218"/>
      <c r="M423" s="218"/>
      <c r="N423" s="218"/>
      <c r="O423" s="218"/>
      <c r="P423" s="218"/>
      <c r="Q423" s="218"/>
      <c r="R423" s="218"/>
    </row>
    <row r="424" spans="1:18" ht="15.75" customHeight="1" x14ac:dyDescent="0.25">
      <c r="A424" s="218"/>
      <c r="B424" s="221"/>
      <c r="C424" s="221"/>
      <c r="D424" s="221"/>
      <c r="E424" s="218"/>
      <c r="F424" s="220"/>
      <c r="G424" s="218"/>
      <c r="H424" s="219"/>
      <c r="I424" s="218"/>
      <c r="J424" s="218"/>
      <c r="K424" s="218"/>
      <c r="L424" s="218"/>
      <c r="M424" s="218"/>
      <c r="N424" s="218"/>
      <c r="O424" s="218"/>
      <c r="P424" s="218"/>
      <c r="Q424" s="218"/>
      <c r="R424" s="218"/>
    </row>
    <row r="425" spans="1:18" ht="15.75" customHeight="1" x14ac:dyDescent="0.25">
      <c r="A425" s="218"/>
      <c r="B425" s="221"/>
      <c r="C425" s="221"/>
      <c r="D425" s="221"/>
      <c r="E425" s="218"/>
      <c r="F425" s="220"/>
      <c r="G425" s="218"/>
      <c r="H425" s="219"/>
      <c r="I425" s="218"/>
      <c r="J425" s="218"/>
      <c r="K425" s="218"/>
      <c r="L425" s="218"/>
      <c r="M425" s="218"/>
      <c r="N425" s="218"/>
      <c r="O425" s="218"/>
      <c r="P425" s="218"/>
      <c r="Q425" s="218"/>
      <c r="R425" s="218"/>
    </row>
    <row r="426" spans="1:18" ht="15.75" customHeight="1" x14ac:dyDescent="0.25">
      <c r="A426" s="218"/>
      <c r="B426" s="221"/>
      <c r="C426" s="221"/>
      <c r="D426" s="221"/>
      <c r="E426" s="218"/>
      <c r="F426" s="220"/>
      <c r="G426" s="218"/>
      <c r="H426" s="219"/>
      <c r="I426" s="218"/>
      <c r="J426" s="218"/>
      <c r="K426" s="218"/>
      <c r="L426" s="218"/>
      <c r="M426" s="218"/>
      <c r="N426" s="218"/>
      <c r="O426" s="218"/>
      <c r="P426" s="218"/>
      <c r="Q426" s="218"/>
      <c r="R426" s="218"/>
    </row>
    <row r="427" spans="1:18" ht="15.75" customHeight="1" x14ac:dyDescent="0.25">
      <c r="A427" s="218"/>
      <c r="B427" s="221"/>
      <c r="C427" s="221"/>
      <c r="D427" s="221"/>
      <c r="E427" s="218"/>
      <c r="F427" s="220"/>
      <c r="G427" s="218"/>
      <c r="H427" s="219"/>
      <c r="I427" s="218"/>
      <c r="J427" s="218"/>
      <c r="K427" s="218"/>
      <c r="L427" s="218"/>
      <c r="M427" s="218"/>
      <c r="N427" s="218"/>
      <c r="O427" s="218"/>
      <c r="P427" s="218"/>
      <c r="Q427" s="218"/>
      <c r="R427" s="218"/>
    </row>
    <row r="428" spans="1:18" ht="15.75" customHeight="1" x14ac:dyDescent="0.25">
      <c r="A428" s="218"/>
      <c r="B428" s="221"/>
      <c r="C428" s="221"/>
      <c r="D428" s="221"/>
      <c r="E428" s="218"/>
      <c r="F428" s="220"/>
      <c r="G428" s="218"/>
      <c r="H428" s="219"/>
      <c r="I428" s="218"/>
      <c r="J428" s="218"/>
      <c r="K428" s="218"/>
      <c r="L428" s="218"/>
      <c r="M428" s="218"/>
      <c r="N428" s="218"/>
      <c r="O428" s="218"/>
      <c r="P428" s="218"/>
      <c r="Q428" s="218"/>
      <c r="R428" s="218"/>
    </row>
    <row r="429" spans="1:18" ht="15.75" customHeight="1" x14ac:dyDescent="0.25">
      <c r="A429" s="218"/>
      <c r="B429" s="221"/>
      <c r="C429" s="221"/>
      <c r="D429" s="221"/>
      <c r="E429" s="218"/>
      <c r="F429" s="220"/>
      <c r="G429" s="218"/>
      <c r="H429" s="219"/>
      <c r="I429" s="218"/>
      <c r="J429" s="218"/>
      <c r="K429" s="218"/>
      <c r="L429" s="218"/>
      <c r="M429" s="218"/>
      <c r="N429" s="218"/>
      <c r="O429" s="218"/>
      <c r="P429" s="218"/>
      <c r="Q429" s="218"/>
      <c r="R429" s="218"/>
    </row>
    <row r="430" spans="1:18" ht="15.75" customHeight="1" x14ac:dyDescent="0.25">
      <c r="A430" s="218"/>
      <c r="B430" s="221"/>
      <c r="C430" s="221"/>
      <c r="D430" s="221"/>
      <c r="E430" s="218"/>
      <c r="F430" s="220"/>
      <c r="G430" s="218"/>
      <c r="H430" s="219"/>
      <c r="I430" s="218"/>
      <c r="J430" s="218"/>
      <c r="K430" s="218"/>
      <c r="L430" s="218"/>
      <c r="M430" s="218"/>
      <c r="N430" s="218"/>
      <c r="O430" s="218"/>
      <c r="P430" s="218"/>
      <c r="Q430" s="218"/>
      <c r="R430" s="218"/>
    </row>
    <row r="431" spans="1:18" ht="15.75" customHeight="1" x14ac:dyDescent="0.25">
      <c r="A431" s="218"/>
      <c r="B431" s="221"/>
      <c r="C431" s="221"/>
      <c r="D431" s="221"/>
      <c r="E431" s="218"/>
      <c r="F431" s="220"/>
      <c r="G431" s="218"/>
      <c r="H431" s="219"/>
      <c r="I431" s="218"/>
      <c r="J431" s="218"/>
      <c r="K431" s="218"/>
      <c r="L431" s="218"/>
      <c r="M431" s="218"/>
      <c r="N431" s="218"/>
      <c r="O431" s="218"/>
      <c r="P431" s="218"/>
      <c r="Q431" s="218"/>
      <c r="R431" s="218"/>
    </row>
    <row r="432" spans="1:18" ht="15.75" customHeight="1" x14ac:dyDescent="0.25">
      <c r="A432" s="218"/>
      <c r="B432" s="221"/>
      <c r="C432" s="221"/>
      <c r="D432" s="221"/>
      <c r="E432" s="218"/>
      <c r="F432" s="220"/>
      <c r="G432" s="218"/>
      <c r="H432" s="219"/>
      <c r="I432" s="218"/>
      <c r="J432" s="218"/>
      <c r="K432" s="218"/>
      <c r="L432" s="218"/>
      <c r="M432" s="218"/>
      <c r="N432" s="218"/>
      <c r="O432" s="218"/>
      <c r="P432" s="218"/>
      <c r="Q432" s="218"/>
      <c r="R432" s="218"/>
    </row>
    <row r="433" spans="1:18" ht="15.75" customHeight="1" x14ac:dyDescent="0.25">
      <c r="A433" s="218"/>
      <c r="B433" s="221"/>
      <c r="C433" s="221"/>
      <c r="D433" s="221"/>
      <c r="E433" s="218"/>
      <c r="F433" s="220"/>
      <c r="G433" s="218"/>
      <c r="H433" s="219"/>
      <c r="I433" s="218"/>
      <c r="J433" s="218"/>
      <c r="K433" s="218"/>
      <c r="L433" s="218"/>
      <c r="M433" s="218"/>
      <c r="N433" s="218"/>
      <c r="O433" s="218"/>
      <c r="P433" s="218"/>
      <c r="Q433" s="218"/>
      <c r="R433" s="218"/>
    </row>
    <row r="434" spans="1:18" ht="15.75" customHeight="1" x14ac:dyDescent="0.25">
      <c r="A434" s="218"/>
      <c r="B434" s="221"/>
      <c r="C434" s="221"/>
      <c r="D434" s="221"/>
      <c r="E434" s="218"/>
      <c r="F434" s="220"/>
      <c r="G434" s="218"/>
      <c r="H434" s="219"/>
      <c r="I434" s="218"/>
      <c r="J434" s="218"/>
      <c r="K434" s="218"/>
      <c r="L434" s="218"/>
      <c r="M434" s="218"/>
      <c r="N434" s="218"/>
      <c r="O434" s="218"/>
      <c r="P434" s="218"/>
      <c r="Q434" s="218"/>
      <c r="R434" s="218"/>
    </row>
    <row r="435" spans="1:18" ht="15.75" customHeight="1" x14ac:dyDescent="0.25">
      <c r="A435" s="218"/>
      <c r="B435" s="221"/>
      <c r="C435" s="221"/>
      <c r="D435" s="221"/>
      <c r="E435" s="218"/>
      <c r="F435" s="220"/>
      <c r="G435" s="218"/>
      <c r="H435" s="219"/>
      <c r="I435" s="218"/>
      <c r="J435" s="218"/>
      <c r="K435" s="218"/>
      <c r="L435" s="218"/>
      <c r="M435" s="218"/>
      <c r="N435" s="218"/>
      <c r="O435" s="218"/>
      <c r="P435" s="218"/>
      <c r="Q435" s="218"/>
      <c r="R435" s="218"/>
    </row>
    <row r="436" spans="1:18" ht="15.75" customHeight="1" x14ac:dyDescent="0.25">
      <c r="A436" s="218"/>
      <c r="B436" s="221"/>
      <c r="C436" s="221"/>
      <c r="D436" s="221"/>
      <c r="E436" s="218"/>
      <c r="F436" s="220"/>
      <c r="G436" s="218"/>
      <c r="H436" s="219"/>
      <c r="I436" s="218"/>
      <c r="J436" s="218"/>
      <c r="K436" s="218"/>
      <c r="L436" s="218"/>
      <c r="M436" s="218"/>
      <c r="N436" s="218"/>
      <c r="O436" s="218"/>
      <c r="P436" s="218"/>
      <c r="Q436" s="218"/>
      <c r="R436" s="218"/>
    </row>
    <row r="437" spans="1:18" ht="15.75" customHeight="1" x14ac:dyDescent="0.25">
      <c r="A437" s="218"/>
      <c r="B437" s="221"/>
      <c r="C437" s="221"/>
      <c r="D437" s="221"/>
      <c r="E437" s="218"/>
      <c r="F437" s="220"/>
      <c r="G437" s="218"/>
      <c r="H437" s="219"/>
      <c r="I437" s="218"/>
      <c r="J437" s="218"/>
      <c r="K437" s="218"/>
      <c r="L437" s="218"/>
      <c r="M437" s="218"/>
      <c r="N437" s="218"/>
      <c r="O437" s="218"/>
      <c r="P437" s="218"/>
      <c r="Q437" s="218"/>
      <c r="R437" s="218"/>
    </row>
    <row r="438" spans="1:18" ht="15.75" customHeight="1" x14ac:dyDescent="0.25">
      <c r="A438" s="218"/>
      <c r="B438" s="221"/>
      <c r="C438" s="221"/>
      <c r="D438" s="221"/>
      <c r="E438" s="218"/>
      <c r="F438" s="220"/>
      <c r="G438" s="218"/>
      <c r="H438" s="219"/>
      <c r="I438" s="218"/>
      <c r="J438" s="218"/>
      <c r="K438" s="218"/>
      <c r="L438" s="218"/>
      <c r="M438" s="218"/>
      <c r="N438" s="218"/>
      <c r="O438" s="218"/>
      <c r="P438" s="218"/>
      <c r="Q438" s="218"/>
      <c r="R438" s="218"/>
    </row>
    <row r="439" spans="1:18" ht="15.75" customHeight="1" x14ac:dyDescent="0.25">
      <c r="A439" s="218"/>
      <c r="B439" s="221"/>
      <c r="C439" s="221"/>
      <c r="D439" s="221"/>
      <c r="E439" s="218"/>
      <c r="F439" s="220"/>
      <c r="G439" s="218"/>
      <c r="H439" s="219"/>
      <c r="I439" s="218"/>
      <c r="J439" s="218"/>
      <c r="K439" s="218"/>
      <c r="L439" s="218"/>
      <c r="M439" s="218"/>
      <c r="N439" s="218"/>
      <c r="O439" s="218"/>
      <c r="P439" s="218"/>
      <c r="Q439" s="218"/>
      <c r="R439" s="218"/>
    </row>
    <row r="440" spans="1:18" ht="15.75" customHeight="1" x14ac:dyDescent="0.25">
      <c r="A440" s="218"/>
      <c r="B440" s="221"/>
      <c r="C440" s="221"/>
      <c r="D440" s="221"/>
      <c r="E440" s="218"/>
      <c r="F440" s="220"/>
      <c r="G440" s="218"/>
      <c r="H440" s="219"/>
      <c r="I440" s="218"/>
      <c r="J440" s="218"/>
      <c r="K440" s="218"/>
      <c r="L440" s="218"/>
      <c r="M440" s="218"/>
      <c r="N440" s="218"/>
      <c r="O440" s="218"/>
      <c r="P440" s="218"/>
      <c r="Q440" s="218"/>
      <c r="R440" s="218"/>
    </row>
    <row r="441" spans="1:18" ht="15.75" customHeight="1" x14ac:dyDescent="0.25">
      <c r="A441" s="218"/>
      <c r="B441" s="221"/>
      <c r="C441" s="221"/>
      <c r="D441" s="221"/>
      <c r="E441" s="218"/>
      <c r="F441" s="220"/>
      <c r="G441" s="218"/>
      <c r="H441" s="219"/>
      <c r="I441" s="218"/>
      <c r="J441" s="218"/>
      <c r="K441" s="218"/>
      <c r="L441" s="218"/>
      <c r="M441" s="218"/>
      <c r="N441" s="218"/>
      <c r="O441" s="218"/>
      <c r="P441" s="218"/>
      <c r="Q441" s="218"/>
      <c r="R441" s="218"/>
    </row>
    <row r="442" spans="1:18" ht="15.75" customHeight="1" x14ac:dyDescent="0.25">
      <c r="A442" s="218"/>
      <c r="B442" s="221"/>
      <c r="C442" s="221"/>
      <c r="D442" s="221"/>
      <c r="E442" s="218"/>
      <c r="F442" s="220"/>
      <c r="G442" s="218"/>
      <c r="H442" s="219"/>
      <c r="I442" s="218"/>
      <c r="J442" s="218"/>
      <c r="K442" s="218"/>
      <c r="L442" s="218"/>
      <c r="M442" s="218"/>
      <c r="N442" s="218"/>
      <c r="O442" s="218"/>
      <c r="P442" s="218"/>
      <c r="Q442" s="218"/>
      <c r="R442" s="218"/>
    </row>
    <row r="443" spans="1:18" ht="15.75" customHeight="1" x14ac:dyDescent="0.25">
      <c r="A443" s="218"/>
      <c r="B443" s="221"/>
      <c r="C443" s="221"/>
      <c r="D443" s="221"/>
      <c r="E443" s="218"/>
      <c r="F443" s="220"/>
      <c r="G443" s="218"/>
      <c r="H443" s="219"/>
      <c r="I443" s="218"/>
      <c r="J443" s="218"/>
      <c r="K443" s="218"/>
      <c r="L443" s="218"/>
      <c r="M443" s="218"/>
      <c r="N443" s="218"/>
      <c r="O443" s="218"/>
      <c r="P443" s="218"/>
      <c r="Q443" s="218"/>
      <c r="R443" s="218"/>
    </row>
    <row r="444" spans="1:18" ht="15.75" customHeight="1" x14ac:dyDescent="0.25">
      <c r="A444" s="218"/>
      <c r="B444" s="221"/>
      <c r="C444" s="221"/>
      <c r="D444" s="221"/>
      <c r="E444" s="218"/>
      <c r="F444" s="220"/>
      <c r="G444" s="218"/>
      <c r="H444" s="219"/>
      <c r="I444" s="218"/>
      <c r="J444" s="218"/>
      <c r="K444" s="218"/>
      <c r="L444" s="218"/>
      <c r="M444" s="218"/>
      <c r="N444" s="218"/>
      <c r="O444" s="218"/>
      <c r="P444" s="218"/>
      <c r="Q444" s="218"/>
      <c r="R444" s="218"/>
    </row>
    <row r="445" spans="1:18" ht="15.75" customHeight="1" x14ac:dyDescent="0.25">
      <c r="A445" s="218"/>
      <c r="B445" s="221"/>
      <c r="C445" s="221"/>
      <c r="D445" s="221"/>
      <c r="E445" s="218"/>
      <c r="F445" s="220"/>
      <c r="G445" s="218"/>
      <c r="H445" s="219"/>
      <c r="I445" s="218"/>
      <c r="J445" s="218"/>
      <c r="K445" s="218"/>
      <c r="L445" s="218"/>
      <c r="M445" s="218"/>
      <c r="N445" s="218"/>
      <c r="O445" s="218"/>
      <c r="P445" s="218"/>
      <c r="Q445" s="218"/>
      <c r="R445" s="218"/>
    </row>
    <row r="446" spans="1:18" ht="15.75" customHeight="1" x14ac:dyDescent="0.25">
      <c r="A446" s="218"/>
      <c r="B446" s="221"/>
      <c r="C446" s="221"/>
      <c r="D446" s="221"/>
      <c r="E446" s="218"/>
      <c r="F446" s="220"/>
      <c r="G446" s="218"/>
      <c r="H446" s="219"/>
      <c r="I446" s="218"/>
      <c r="J446" s="218"/>
      <c r="K446" s="218"/>
      <c r="L446" s="218"/>
      <c r="M446" s="218"/>
      <c r="N446" s="218"/>
      <c r="O446" s="218"/>
      <c r="P446" s="218"/>
      <c r="Q446" s="218"/>
      <c r="R446" s="218"/>
    </row>
    <row r="447" spans="1:18" ht="15.75" customHeight="1" x14ac:dyDescent="0.25">
      <c r="A447" s="218"/>
      <c r="B447" s="221"/>
      <c r="C447" s="221"/>
      <c r="D447" s="221"/>
      <c r="E447" s="218"/>
      <c r="F447" s="220"/>
      <c r="G447" s="218"/>
      <c r="H447" s="219"/>
      <c r="I447" s="218"/>
      <c r="J447" s="218"/>
      <c r="K447" s="218"/>
      <c r="L447" s="218"/>
      <c r="M447" s="218"/>
      <c r="N447" s="218"/>
      <c r="O447" s="218"/>
      <c r="P447" s="218"/>
      <c r="Q447" s="218"/>
      <c r="R447" s="218"/>
    </row>
    <row r="448" spans="1:18" ht="15.75" customHeight="1" x14ac:dyDescent="0.25">
      <c r="A448" s="218"/>
      <c r="B448" s="221"/>
      <c r="C448" s="221"/>
      <c r="D448" s="221"/>
      <c r="E448" s="218"/>
      <c r="F448" s="220"/>
      <c r="G448" s="218"/>
      <c r="H448" s="219"/>
      <c r="I448" s="218"/>
      <c r="J448" s="218"/>
      <c r="K448" s="218"/>
      <c r="L448" s="218"/>
      <c r="M448" s="218"/>
      <c r="N448" s="218"/>
      <c r="O448" s="218"/>
      <c r="P448" s="218"/>
      <c r="Q448" s="218"/>
      <c r="R448" s="218"/>
    </row>
    <row r="449" spans="1:18" ht="15.75" customHeight="1" x14ac:dyDescent="0.25">
      <c r="A449" s="218"/>
      <c r="B449" s="221"/>
      <c r="C449" s="221"/>
      <c r="D449" s="221"/>
      <c r="E449" s="218"/>
      <c r="F449" s="220"/>
      <c r="G449" s="218"/>
      <c r="H449" s="219"/>
      <c r="I449" s="218"/>
      <c r="J449" s="218"/>
      <c r="K449" s="218"/>
      <c r="L449" s="218"/>
      <c r="M449" s="218"/>
      <c r="N449" s="218"/>
      <c r="O449" s="218"/>
      <c r="P449" s="218"/>
      <c r="Q449" s="218"/>
      <c r="R449" s="218"/>
    </row>
    <row r="450" spans="1:18" ht="15.75" customHeight="1" x14ac:dyDescent="0.25">
      <c r="A450" s="218"/>
      <c r="B450" s="221"/>
      <c r="C450" s="221"/>
      <c r="D450" s="221"/>
      <c r="E450" s="218"/>
      <c r="F450" s="220"/>
      <c r="G450" s="218"/>
      <c r="H450" s="219"/>
      <c r="I450" s="218"/>
      <c r="J450" s="218"/>
      <c r="K450" s="218"/>
      <c r="L450" s="218"/>
      <c r="M450" s="218"/>
      <c r="N450" s="218"/>
      <c r="O450" s="218"/>
      <c r="P450" s="218"/>
      <c r="Q450" s="218"/>
      <c r="R450" s="218"/>
    </row>
    <row r="451" spans="1:18" ht="15.75" customHeight="1" x14ac:dyDescent="0.25">
      <c r="A451" s="218"/>
      <c r="B451" s="221"/>
      <c r="C451" s="221"/>
      <c r="D451" s="221"/>
      <c r="E451" s="218"/>
      <c r="F451" s="220"/>
      <c r="G451" s="218"/>
      <c r="H451" s="219"/>
      <c r="I451" s="218"/>
      <c r="J451" s="218"/>
      <c r="K451" s="218"/>
      <c r="L451" s="218"/>
      <c r="M451" s="218"/>
      <c r="N451" s="218"/>
      <c r="O451" s="218"/>
      <c r="P451" s="218"/>
      <c r="Q451" s="218"/>
      <c r="R451" s="218"/>
    </row>
    <row r="452" spans="1:18" ht="15.75" customHeight="1" x14ac:dyDescent="0.25">
      <c r="A452" s="218"/>
      <c r="B452" s="221"/>
      <c r="C452" s="221"/>
      <c r="D452" s="221"/>
      <c r="E452" s="218"/>
      <c r="F452" s="220"/>
      <c r="G452" s="218"/>
      <c r="H452" s="219"/>
      <c r="I452" s="218"/>
      <c r="J452" s="218"/>
      <c r="K452" s="218"/>
      <c r="L452" s="218"/>
      <c r="M452" s="218"/>
      <c r="N452" s="218"/>
      <c r="O452" s="218"/>
      <c r="P452" s="218"/>
      <c r="Q452" s="218"/>
      <c r="R452" s="218"/>
    </row>
    <row r="453" spans="1:18" ht="15.75" customHeight="1" x14ac:dyDescent="0.25">
      <c r="A453" s="218"/>
      <c r="B453" s="221"/>
      <c r="C453" s="221"/>
      <c r="D453" s="221"/>
      <c r="E453" s="218"/>
      <c r="F453" s="220"/>
      <c r="G453" s="218"/>
      <c r="H453" s="219"/>
      <c r="I453" s="218"/>
      <c r="J453" s="218"/>
      <c r="K453" s="218"/>
      <c r="L453" s="218"/>
      <c r="M453" s="218"/>
      <c r="N453" s="218"/>
      <c r="O453" s="218"/>
      <c r="P453" s="218"/>
      <c r="Q453" s="218"/>
      <c r="R453" s="218"/>
    </row>
    <row r="454" spans="1:18" ht="15.75" customHeight="1" x14ac:dyDescent="0.25">
      <c r="A454" s="218"/>
      <c r="B454" s="221"/>
      <c r="C454" s="221"/>
      <c r="D454" s="221"/>
      <c r="E454" s="218"/>
      <c r="F454" s="220"/>
      <c r="G454" s="218"/>
      <c r="H454" s="219"/>
      <c r="I454" s="218"/>
      <c r="J454" s="218"/>
      <c r="K454" s="218"/>
      <c r="L454" s="218"/>
      <c r="M454" s="218"/>
      <c r="N454" s="218"/>
      <c r="O454" s="218"/>
      <c r="P454" s="218"/>
      <c r="Q454" s="218"/>
      <c r="R454" s="218"/>
    </row>
    <row r="455" spans="1:18" ht="15.75" customHeight="1" x14ac:dyDescent="0.25">
      <c r="A455" s="218"/>
      <c r="B455" s="221"/>
      <c r="C455" s="221"/>
      <c r="D455" s="221"/>
      <c r="E455" s="218"/>
      <c r="F455" s="220"/>
      <c r="G455" s="218"/>
      <c r="H455" s="219"/>
      <c r="I455" s="218"/>
      <c r="J455" s="218"/>
      <c r="K455" s="218"/>
      <c r="L455" s="218"/>
      <c r="M455" s="218"/>
      <c r="N455" s="218"/>
      <c r="O455" s="218"/>
      <c r="P455" s="218"/>
      <c r="Q455" s="218"/>
      <c r="R455" s="218"/>
    </row>
    <row r="456" spans="1:18" ht="15.75" customHeight="1" x14ac:dyDescent="0.25">
      <c r="A456" s="218"/>
      <c r="B456" s="221"/>
      <c r="C456" s="221"/>
      <c r="D456" s="221"/>
      <c r="E456" s="218"/>
      <c r="F456" s="220"/>
      <c r="G456" s="218"/>
      <c r="H456" s="219"/>
      <c r="I456" s="218"/>
      <c r="J456" s="218"/>
      <c r="K456" s="218"/>
      <c r="L456" s="218"/>
      <c r="M456" s="218"/>
      <c r="N456" s="218"/>
      <c r="O456" s="218"/>
      <c r="P456" s="218"/>
      <c r="Q456" s="218"/>
      <c r="R456" s="218"/>
    </row>
    <row r="457" spans="1:18" ht="15.75" customHeight="1" x14ac:dyDescent="0.25">
      <c r="A457" s="218"/>
      <c r="B457" s="221"/>
      <c r="C457" s="221"/>
      <c r="D457" s="221"/>
      <c r="E457" s="218"/>
      <c r="F457" s="220"/>
      <c r="G457" s="218"/>
      <c r="H457" s="219"/>
      <c r="I457" s="218"/>
      <c r="J457" s="218"/>
      <c r="K457" s="218"/>
      <c r="L457" s="218"/>
      <c r="M457" s="218"/>
      <c r="N457" s="218"/>
      <c r="O457" s="218"/>
      <c r="P457" s="218"/>
      <c r="Q457" s="218"/>
      <c r="R457" s="218"/>
    </row>
    <row r="458" spans="1:18" ht="15.75" customHeight="1" x14ac:dyDescent="0.25">
      <c r="A458" s="218"/>
      <c r="B458" s="221"/>
      <c r="C458" s="221"/>
      <c r="D458" s="221"/>
      <c r="E458" s="218"/>
      <c r="F458" s="220"/>
      <c r="G458" s="218"/>
      <c r="H458" s="219"/>
      <c r="I458" s="218"/>
      <c r="J458" s="218"/>
      <c r="K458" s="218"/>
      <c r="L458" s="218"/>
      <c r="M458" s="218"/>
      <c r="N458" s="218"/>
      <c r="O458" s="218"/>
      <c r="P458" s="218"/>
      <c r="Q458" s="218"/>
      <c r="R458" s="218"/>
    </row>
    <row r="459" spans="1:18" ht="15.75" customHeight="1" x14ac:dyDescent="0.25">
      <c r="A459" s="218"/>
      <c r="B459" s="221"/>
      <c r="C459" s="221"/>
      <c r="D459" s="221"/>
      <c r="E459" s="218"/>
      <c r="F459" s="220"/>
      <c r="G459" s="218"/>
      <c r="H459" s="219"/>
      <c r="I459" s="218"/>
      <c r="J459" s="218"/>
      <c r="K459" s="218"/>
      <c r="L459" s="218"/>
      <c r="M459" s="218"/>
      <c r="N459" s="218"/>
      <c r="O459" s="218"/>
      <c r="P459" s="218"/>
      <c r="Q459" s="218"/>
      <c r="R459" s="218"/>
    </row>
    <row r="460" spans="1:18" ht="15.75" customHeight="1" x14ac:dyDescent="0.25">
      <c r="A460" s="218"/>
      <c r="B460" s="221"/>
      <c r="C460" s="221"/>
      <c r="D460" s="221"/>
      <c r="E460" s="218"/>
      <c r="F460" s="220"/>
      <c r="G460" s="218"/>
      <c r="H460" s="219"/>
      <c r="I460" s="218"/>
      <c r="J460" s="218"/>
      <c r="K460" s="218"/>
      <c r="L460" s="218"/>
      <c r="M460" s="218"/>
      <c r="N460" s="218"/>
      <c r="O460" s="218"/>
      <c r="P460" s="218"/>
      <c r="Q460" s="218"/>
      <c r="R460" s="218"/>
    </row>
    <row r="461" spans="1:18" ht="15.75" customHeight="1" x14ac:dyDescent="0.25">
      <c r="A461" s="218"/>
      <c r="B461" s="221"/>
      <c r="C461" s="221"/>
      <c r="D461" s="221"/>
      <c r="E461" s="218"/>
      <c r="F461" s="220"/>
      <c r="G461" s="218"/>
      <c r="H461" s="219"/>
      <c r="I461" s="218"/>
      <c r="J461" s="218"/>
      <c r="K461" s="218"/>
      <c r="L461" s="218"/>
      <c r="M461" s="218"/>
      <c r="N461" s="218"/>
      <c r="O461" s="218"/>
      <c r="P461" s="218"/>
      <c r="Q461" s="218"/>
      <c r="R461" s="218"/>
    </row>
    <row r="462" spans="1:18" ht="15.75" customHeight="1" x14ac:dyDescent="0.25">
      <c r="A462" s="218"/>
      <c r="B462" s="221"/>
      <c r="C462" s="221"/>
      <c r="D462" s="221"/>
      <c r="E462" s="218"/>
      <c r="F462" s="220"/>
      <c r="G462" s="218"/>
      <c r="H462" s="219"/>
      <c r="I462" s="218"/>
      <c r="J462" s="218"/>
      <c r="K462" s="218"/>
      <c r="L462" s="218"/>
      <c r="M462" s="218"/>
      <c r="N462" s="218"/>
      <c r="O462" s="218"/>
      <c r="P462" s="218"/>
      <c r="Q462" s="218"/>
      <c r="R462" s="218"/>
    </row>
    <row r="463" spans="1:18" ht="15.75" customHeight="1" x14ac:dyDescent="0.25">
      <c r="A463" s="218"/>
      <c r="B463" s="221"/>
      <c r="C463" s="221"/>
      <c r="D463" s="221"/>
      <c r="E463" s="218"/>
      <c r="F463" s="220"/>
      <c r="G463" s="218"/>
      <c r="H463" s="219"/>
      <c r="I463" s="218"/>
      <c r="J463" s="218"/>
      <c r="K463" s="218"/>
      <c r="L463" s="218"/>
      <c r="M463" s="218"/>
      <c r="N463" s="218"/>
      <c r="O463" s="218"/>
      <c r="P463" s="218"/>
      <c r="Q463" s="218"/>
      <c r="R463" s="218"/>
    </row>
    <row r="464" spans="1:18" ht="15.75" customHeight="1" x14ac:dyDescent="0.25">
      <c r="A464" s="218"/>
      <c r="B464" s="221"/>
      <c r="C464" s="221"/>
      <c r="D464" s="221"/>
      <c r="E464" s="218"/>
      <c r="F464" s="220"/>
      <c r="G464" s="218"/>
      <c r="H464" s="219"/>
      <c r="I464" s="218"/>
      <c r="J464" s="218"/>
      <c r="K464" s="218"/>
      <c r="L464" s="218"/>
      <c r="M464" s="218"/>
      <c r="N464" s="218"/>
      <c r="O464" s="218"/>
      <c r="P464" s="218"/>
      <c r="Q464" s="218"/>
      <c r="R464" s="218"/>
    </row>
    <row r="465" spans="1:18" ht="15.75" customHeight="1" x14ac:dyDescent="0.25">
      <c r="A465" s="218"/>
      <c r="B465" s="221"/>
      <c r="C465" s="221"/>
      <c r="D465" s="221"/>
      <c r="E465" s="218"/>
      <c r="F465" s="220"/>
      <c r="G465" s="218"/>
      <c r="H465" s="219"/>
      <c r="I465" s="218"/>
      <c r="J465" s="218"/>
      <c r="K465" s="218"/>
      <c r="L465" s="218"/>
      <c r="M465" s="218"/>
      <c r="N465" s="218"/>
      <c r="O465" s="218"/>
      <c r="P465" s="218"/>
      <c r="Q465" s="218"/>
      <c r="R465" s="218"/>
    </row>
    <row r="466" spans="1:18" ht="15.75" customHeight="1" x14ac:dyDescent="0.25">
      <c r="A466" s="218"/>
      <c r="B466" s="221"/>
      <c r="C466" s="221"/>
      <c r="D466" s="221"/>
      <c r="E466" s="218"/>
      <c r="F466" s="220"/>
      <c r="G466" s="218"/>
      <c r="H466" s="219"/>
      <c r="I466" s="218"/>
      <c r="J466" s="218"/>
      <c r="K466" s="218"/>
      <c r="L466" s="218"/>
      <c r="M466" s="218"/>
      <c r="N466" s="218"/>
      <c r="O466" s="218"/>
      <c r="P466" s="218"/>
      <c r="Q466" s="218"/>
      <c r="R466" s="218"/>
    </row>
    <row r="467" spans="1:18" ht="15.75" customHeight="1" x14ac:dyDescent="0.25">
      <c r="A467" s="218"/>
      <c r="B467" s="221"/>
      <c r="C467" s="221"/>
      <c r="D467" s="221"/>
      <c r="E467" s="218"/>
      <c r="F467" s="220"/>
      <c r="G467" s="218"/>
      <c r="H467" s="219"/>
      <c r="I467" s="218"/>
      <c r="J467" s="218"/>
      <c r="K467" s="218"/>
      <c r="L467" s="218"/>
      <c r="M467" s="218"/>
      <c r="N467" s="218"/>
      <c r="O467" s="218"/>
      <c r="P467" s="218"/>
      <c r="Q467" s="218"/>
      <c r="R467" s="218"/>
    </row>
    <row r="468" spans="1:18" ht="15.75" customHeight="1" x14ac:dyDescent="0.25">
      <c r="A468" s="218"/>
      <c r="B468" s="221"/>
      <c r="C468" s="221"/>
      <c r="D468" s="221"/>
      <c r="E468" s="218"/>
      <c r="F468" s="220"/>
      <c r="G468" s="218"/>
      <c r="H468" s="219"/>
      <c r="I468" s="218"/>
      <c r="J468" s="218"/>
      <c r="K468" s="218"/>
      <c r="L468" s="218"/>
      <c r="M468" s="218"/>
      <c r="N468" s="218"/>
      <c r="O468" s="218"/>
      <c r="P468" s="218"/>
      <c r="Q468" s="218"/>
      <c r="R468" s="218"/>
    </row>
    <row r="469" spans="1:18" ht="15.75" customHeight="1" x14ac:dyDescent="0.25">
      <c r="A469" s="218"/>
      <c r="B469" s="221"/>
      <c r="C469" s="221"/>
      <c r="D469" s="221"/>
      <c r="E469" s="218"/>
      <c r="F469" s="220"/>
      <c r="G469" s="218"/>
      <c r="H469" s="219"/>
      <c r="I469" s="218"/>
      <c r="J469" s="218"/>
      <c r="K469" s="218"/>
      <c r="L469" s="218"/>
      <c r="M469" s="218"/>
      <c r="N469" s="218"/>
      <c r="O469" s="218"/>
      <c r="P469" s="218"/>
      <c r="Q469" s="218"/>
      <c r="R469" s="218"/>
    </row>
    <row r="470" spans="1:18" ht="15.75" customHeight="1" x14ac:dyDescent="0.25">
      <c r="A470" s="218"/>
      <c r="B470" s="221"/>
      <c r="C470" s="221"/>
      <c r="D470" s="221"/>
      <c r="E470" s="218"/>
      <c r="F470" s="220"/>
      <c r="G470" s="218"/>
      <c r="H470" s="219"/>
      <c r="I470" s="218"/>
      <c r="J470" s="218"/>
      <c r="K470" s="218"/>
      <c r="L470" s="218"/>
      <c r="M470" s="218"/>
      <c r="N470" s="218"/>
      <c r="O470" s="218"/>
      <c r="P470" s="218"/>
      <c r="Q470" s="218"/>
      <c r="R470" s="218"/>
    </row>
    <row r="471" spans="1:18" ht="15.75" customHeight="1" x14ac:dyDescent="0.25">
      <c r="A471" s="218"/>
      <c r="B471" s="221"/>
      <c r="C471" s="221"/>
      <c r="D471" s="221"/>
      <c r="E471" s="218"/>
      <c r="F471" s="220"/>
      <c r="G471" s="218"/>
      <c r="H471" s="219"/>
      <c r="I471" s="218"/>
      <c r="J471" s="218"/>
      <c r="K471" s="218"/>
      <c r="L471" s="218"/>
      <c r="M471" s="218"/>
      <c r="N471" s="218"/>
      <c r="O471" s="218"/>
      <c r="P471" s="218"/>
      <c r="Q471" s="218"/>
      <c r="R471" s="218"/>
    </row>
    <row r="472" spans="1:18" ht="15.75" customHeight="1" x14ac:dyDescent="0.25">
      <c r="A472" s="218"/>
      <c r="B472" s="221"/>
      <c r="C472" s="221"/>
      <c r="D472" s="221"/>
      <c r="E472" s="218"/>
      <c r="F472" s="220"/>
      <c r="G472" s="218"/>
      <c r="H472" s="219"/>
      <c r="I472" s="218"/>
      <c r="J472" s="218"/>
      <c r="K472" s="218"/>
      <c r="L472" s="218"/>
      <c r="M472" s="218"/>
      <c r="N472" s="218"/>
      <c r="O472" s="218"/>
      <c r="P472" s="218"/>
      <c r="Q472" s="218"/>
      <c r="R472" s="218"/>
    </row>
    <row r="473" spans="1:18" ht="15.75" customHeight="1" x14ac:dyDescent="0.25">
      <c r="A473" s="218"/>
      <c r="B473" s="221"/>
      <c r="C473" s="221"/>
      <c r="D473" s="221"/>
      <c r="E473" s="218"/>
      <c r="F473" s="220"/>
      <c r="G473" s="218"/>
      <c r="H473" s="219"/>
      <c r="I473" s="218"/>
      <c r="J473" s="218"/>
      <c r="K473" s="218"/>
      <c r="L473" s="218"/>
      <c r="M473" s="218"/>
      <c r="N473" s="218"/>
      <c r="O473" s="218"/>
      <c r="P473" s="218"/>
      <c r="Q473" s="218"/>
      <c r="R473" s="218"/>
    </row>
    <row r="474" spans="1:18" ht="15.75" customHeight="1" x14ac:dyDescent="0.25">
      <c r="A474" s="218"/>
      <c r="B474" s="221"/>
      <c r="C474" s="221"/>
      <c r="D474" s="221"/>
      <c r="E474" s="218"/>
      <c r="F474" s="220"/>
      <c r="G474" s="218"/>
      <c r="H474" s="219"/>
      <c r="I474" s="218"/>
      <c r="J474" s="218"/>
      <c r="K474" s="218"/>
      <c r="L474" s="218"/>
      <c r="M474" s="218"/>
      <c r="N474" s="218"/>
      <c r="O474" s="218"/>
      <c r="P474" s="218"/>
      <c r="Q474" s="218"/>
      <c r="R474" s="218"/>
    </row>
    <row r="475" spans="1:18" ht="15.75" customHeight="1" x14ac:dyDescent="0.25">
      <c r="A475" s="218"/>
      <c r="B475" s="221"/>
      <c r="C475" s="221"/>
      <c r="D475" s="221"/>
      <c r="E475" s="218"/>
      <c r="F475" s="220"/>
      <c r="G475" s="218"/>
      <c r="H475" s="219"/>
      <c r="I475" s="218"/>
      <c r="J475" s="218"/>
      <c r="K475" s="218"/>
      <c r="L475" s="218"/>
      <c r="M475" s="218"/>
      <c r="N475" s="218"/>
      <c r="O475" s="218"/>
      <c r="P475" s="218"/>
      <c r="Q475" s="218"/>
      <c r="R475" s="218"/>
    </row>
    <row r="476" spans="1:18" ht="15.75" customHeight="1" x14ac:dyDescent="0.25">
      <c r="A476" s="218"/>
      <c r="B476" s="221"/>
      <c r="C476" s="221"/>
      <c r="D476" s="221"/>
      <c r="E476" s="218"/>
      <c r="F476" s="220"/>
      <c r="G476" s="218"/>
      <c r="H476" s="219"/>
      <c r="I476" s="218"/>
      <c r="J476" s="218"/>
      <c r="K476" s="218"/>
      <c r="L476" s="218"/>
      <c r="M476" s="218"/>
      <c r="N476" s="218"/>
      <c r="O476" s="218"/>
      <c r="P476" s="218"/>
      <c r="Q476" s="218"/>
      <c r="R476" s="218"/>
    </row>
    <row r="477" spans="1:18" ht="15.75" customHeight="1" x14ac:dyDescent="0.25">
      <c r="A477" s="218"/>
      <c r="B477" s="221"/>
      <c r="C477" s="221"/>
      <c r="D477" s="221"/>
      <c r="E477" s="218"/>
      <c r="F477" s="220"/>
      <c r="G477" s="218"/>
      <c r="H477" s="219"/>
      <c r="I477" s="218"/>
      <c r="J477" s="218"/>
      <c r="K477" s="218"/>
      <c r="L477" s="218"/>
      <c r="M477" s="218"/>
      <c r="N477" s="218"/>
      <c r="O477" s="218"/>
      <c r="P477" s="218"/>
      <c r="Q477" s="218"/>
      <c r="R477" s="218"/>
    </row>
    <row r="478" spans="1:18" ht="15.75" customHeight="1" x14ac:dyDescent="0.25">
      <c r="A478" s="218"/>
      <c r="B478" s="221"/>
      <c r="C478" s="221"/>
      <c r="D478" s="221"/>
      <c r="E478" s="218"/>
      <c r="F478" s="220"/>
      <c r="G478" s="218"/>
      <c r="H478" s="219"/>
      <c r="I478" s="218"/>
      <c r="J478" s="218"/>
      <c r="K478" s="218"/>
      <c r="L478" s="218"/>
      <c r="M478" s="218"/>
      <c r="N478" s="218"/>
      <c r="O478" s="218"/>
      <c r="P478" s="218"/>
      <c r="Q478" s="218"/>
      <c r="R478" s="218"/>
    </row>
    <row r="479" spans="1:18" ht="15.75" customHeight="1" x14ac:dyDescent="0.25">
      <c r="A479" s="218"/>
      <c r="B479" s="221"/>
      <c r="C479" s="221"/>
      <c r="D479" s="221"/>
      <c r="E479" s="218"/>
      <c r="F479" s="220"/>
      <c r="G479" s="218"/>
      <c r="H479" s="219"/>
      <c r="I479" s="218"/>
      <c r="J479" s="218"/>
      <c r="K479" s="218"/>
      <c r="L479" s="218"/>
      <c r="M479" s="218"/>
      <c r="N479" s="218"/>
      <c r="O479" s="218"/>
      <c r="P479" s="218"/>
      <c r="Q479" s="218"/>
      <c r="R479" s="218"/>
    </row>
    <row r="480" spans="1:18" ht="15.75" customHeight="1" x14ac:dyDescent="0.25">
      <c r="A480" s="218"/>
      <c r="B480" s="221"/>
      <c r="C480" s="221"/>
      <c r="D480" s="221"/>
      <c r="E480" s="218"/>
      <c r="F480" s="220"/>
      <c r="G480" s="218"/>
      <c r="H480" s="219"/>
      <c r="I480" s="218"/>
      <c r="J480" s="218"/>
      <c r="K480" s="218"/>
      <c r="L480" s="218"/>
      <c r="M480" s="218"/>
      <c r="N480" s="218"/>
      <c r="O480" s="218"/>
      <c r="P480" s="218"/>
      <c r="Q480" s="218"/>
      <c r="R480" s="218"/>
    </row>
    <row r="481" spans="1:18" ht="15.75" customHeight="1" x14ac:dyDescent="0.25">
      <c r="A481" s="218"/>
      <c r="B481" s="221"/>
      <c r="C481" s="221"/>
      <c r="D481" s="221"/>
      <c r="E481" s="218"/>
      <c r="F481" s="220"/>
      <c r="G481" s="218"/>
      <c r="H481" s="219"/>
      <c r="I481" s="218"/>
      <c r="J481" s="218"/>
      <c r="K481" s="218"/>
      <c r="L481" s="218"/>
      <c r="M481" s="218"/>
      <c r="N481" s="218"/>
      <c r="O481" s="218"/>
      <c r="P481" s="218"/>
      <c r="Q481" s="218"/>
      <c r="R481" s="218"/>
    </row>
    <row r="482" spans="1:18" ht="15.75" customHeight="1" x14ac:dyDescent="0.25">
      <c r="A482" s="218"/>
      <c r="B482" s="221"/>
      <c r="C482" s="221"/>
      <c r="D482" s="221"/>
      <c r="E482" s="218"/>
      <c r="F482" s="220"/>
      <c r="G482" s="218"/>
      <c r="H482" s="219"/>
      <c r="I482" s="218"/>
      <c r="J482" s="218"/>
      <c r="K482" s="218"/>
      <c r="L482" s="218"/>
      <c r="M482" s="218"/>
      <c r="N482" s="218"/>
      <c r="O482" s="218"/>
      <c r="P482" s="218"/>
      <c r="Q482" s="218"/>
      <c r="R482" s="218"/>
    </row>
    <row r="483" spans="1:18" ht="15.75" customHeight="1" x14ac:dyDescent="0.25">
      <c r="A483" s="218"/>
      <c r="B483" s="221"/>
      <c r="C483" s="221"/>
      <c r="D483" s="221"/>
      <c r="E483" s="218"/>
      <c r="F483" s="220"/>
      <c r="G483" s="218"/>
      <c r="H483" s="219"/>
      <c r="I483" s="218"/>
      <c r="J483" s="218"/>
      <c r="K483" s="218"/>
      <c r="L483" s="218"/>
      <c r="M483" s="218"/>
      <c r="N483" s="218"/>
      <c r="O483" s="218"/>
      <c r="P483" s="218"/>
      <c r="Q483" s="218"/>
      <c r="R483" s="218"/>
    </row>
    <row r="484" spans="1:18" ht="15.75" customHeight="1" x14ac:dyDescent="0.25">
      <c r="A484" s="218"/>
      <c r="B484" s="221"/>
      <c r="C484" s="221"/>
      <c r="D484" s="221"/>
      <c r="E484" s="218"/>
      <c r="F484" s="220"/>
      <c r="G484" s="218"/>
      <c r="H484" s="219"/>
      <c r="I484" s="218"/>
      <c r="J484" s="218"/>
      <c r="K484" s="218"/>
      <c r="L484" s="218"/>
      <c r="M484" s="218"/>
      <c r="N484" s="218"/>
      <c r="O484" s="218"/>
      <c r="P484" s="218"/>
      <c r="Q484" s="218"/>
      <c r="R484" s="218"/>
    </row>
    <row r="485" spans="1:18" ht="15.75" customHeight="1" x14ac:dyDescent="0.25">
      <c r="A485" s="218"/>
      <c r="B485" s="221"/>
      <c r="C485" s="221"/>
      <c r="D485" s="221"/>
      <c r="E485" s="218"/>
      <c r="F485" s="220"/>
      <c r="G485" s="218"/>
      <c r="H485" s="219"/>
      <c r="I485" s="218"/>
      <c r="J485" s="218"/>
      <c r="K485" s="218"/>
      <c r="L485" s="218"/>
      <c r="M485" s="218"/>
      <c r="N485" s="218"/>
      <c r="O485" s="218"/>
      <c r="P485" s="218"/>
      <c r="Q485" s="218"/>
      <c r="R485" s="218"/>
    </row>
    <row r="486" spans="1:18" ht="15.75" customHeight="1" x14ac:dyDescent="0.25">
      <c r="A486" s="218"/>
      <c r="B486" s="221"/>
      <c r="C486" s="221"/>
      <c r="D486" s="221"/>
      <c r="E486" s="218"/>
      <c r="F486" s="220"/>
      <c r="G486" s="218"/>
      <c r="H486" s="219"/>
      <c r="I486" s="218"/>
      <c r="J486" s="218"/>
      <c r="K486" s="218"/>
      <c r="L486" s="218"/>
      <c r="M486" s="218"/>
      <c r="N486" s="218"/>
      <c r="O486" s="218"/>
      <c r="P486" s="218"/>
      <c r="Q486" s="218"/>
      <c r="R486" s="218"/>
    </row>
    <row r="487" spans="1:18" ht="15.75" customHeight="1" x14ac:dyDescent="0.25">
      <c r="A487" s="218"/>
      <c r="B487" s="221"/>
      <c r="C487" s="221"/>
      <c r="D487" s="221"/>
      <c r="E487" s="218"/>
      <c r="F487" s="220"/>
      <c r="G487" s="218"/>
      <c r="H487" s="219"/>
      <c r="I487" s="218"/>
      <c r="J487" s="218"/>
      <c r="K487" s="218"/>
      <c r="L487" s="218"/>
      <c r="M487" s="218"/>
      <c r="N487" s="218"/>
      <c r="O487" s="218"/>
      <c r="P487" s="218"/>
      <c r="Q487" s="218"/>
      <c r="R487" s="218"/>
    </row>
    <row r="488" spans="1:18" ht="15.75" customHeight="1" x14ac:dyDescent="0.25">
      <c r="A488" s="218"/>
      <c r="B488" s="221"/>
      <c r="C488" s="221"/>
      <c r="D488" s="221"/>
      <c r="E488" s="218"/>
      <c r="F488" s="220"/>
      <c r="G488" s="218"/>
      <c r="H488" s="219"/>
      <c r="I488" s="218"/>
      <c r="J488" s="218"/>
      <c r="K488" s="218"/>
      <c r="L488" s="218"/>
      <c r="M488" s="218"/>
      <c r="N488" s="218"/>
      <c r="O488" s="218"/>
      <c r="P488" s="218"/>
      <c r="Q488" s="218"/>
      <c r="R488" s="218"/>
    </row>
    <row r="489" spans="1:18" ht="15.75" customHeight="1" x14ac:dyDescent="0.25">
      <c r="A489" s="218"/>
      <c r="B489" s="221"/>
      <c r="C489" s="221"/>
      <c r="D489" s="221"/>
      <c r="E489" s="218"/>
      <c r="F489" s="220"/>
      <c r="G489" s="218"/>
      <c r="H489" s="219"/>
      <c r="I489" s="218"/>
      <c r="J489" s="218"/>
      <c r="K489" s="218"/>
      <c r="L489" s="218"/>
      <c r="M489" s="218"/>
      <c r="N489" s="218"/>
      <c r="O489" s="218"/>
      <c r="P489" s="218"/>
      <c r="Q489" s="218"/>
      <c r="R489" s="218"/>
    </row>
    <row r="490" spans="1:18" ht="15.75" customHeight="1" x14ac:dyDescent="0.25">
      <c r="A490" s="218"/>
      <c r="B490" s="221"/>
      <c r="C490" s="221"/>
      <c r="D490" s="221"/>
      <c r="E490" s="218"/>
      <c r="F490" s="220"/>
      <c r="G490" s="218"/>
      <c r="H490" s="219"/>
      <c r="I490" s="218"/>
      <c r="J490" s="218"/>
      <c r="K490" s="218"/>
      <c r="L490" s="218"/>
      <c r="M490" s="218"/>
      <c r="N490" s="218"/>
      <c r="O490" s="218"/>
      <c r="P490" s="218"/>
      <c r="Q490" s="218"/>
      <c r="R490" s="218"/>
    </row>
    <row r="491" spans="1:18" ht="15.75" customHeight="1" x14ac:dyDescent="0.25">
      <c r="A491" s="218"/>
      <c r="B491" s="221"/>
      <c r="C491" s="221"/>
      <c r="D491" s="221"/>
      <c r="E491" s="218"/>
      <c r="F491" s="220"/>
      <c r="G491" s="218"/>
      <c r="H491" s="219"/>
      <c r="I491" s="218"/>
      <c r="J491" s="218"/>
      <c r="K491" s="218"/>
      <c r="L491" s="218"/>
      <c r="M491" s="218"/>
      <c r="N491" s="218"/>
      <c r="O491" s="218"/>
      <c r="P491" s="218"/>
      <c r="Q491" s="218"/>
      <c r="R491" s="218"/>
    </row>
    <row r="492" spans="1:18" ht="15.75" customHeight="1" x14ac:dyDescent="0.25">
      <c r="A492" s="218"/>
      <c r="B492" s="221"/>
      <c r="C492" s="221"/>
      <c r="D492" s="221"/>
      <c r="E492" s="218"/>
      <c r="F492" s="220"/>
      <c r="G492" s="218"/>
      <c r="H492" s="219"/>
      <c r="I492" s="218"/>
      <c r="J492" s="218"/>
      <c r="K492" s="218"/>
      <c r="L492" s="218"/>
      <c r="M492" s="218"/>
      <c r="N492" s="218"/>
      <c r="O492" s="218"/>
      <c r="P492" s="218"/>
      <c r="Q492" s="218"/>
      <c r="R492" s="218"/>
    </row>
    <row r="493" spans="1:18" ht="15.75" customHeight="1" x14ac:dyDescent="0.25">
      <c r="A493" s="218"/>
      <c r="B493" s="221"/>
      <c r="C493" s="221"/>
      <c r="D493" s="221"/>
      <c r="E493" s="218"/>
      <c r="F493" s="220"/>
      <c r="G493" s="218"/>
      <c r="H493" s="219"/>
      <c r="I493" s="218"/>
      <c r="J493" s="218"/>
      <c r="K493" s="218"/>
      <c r="L493" s="218"/>
      <c r="M493" s="218"/>
      <c r="N493" s="218"/>
      <c r="O493" s="218"/>
      <c r="P493" s="218"/>
      <c r="Q493" s="218"/>
      <c r="R493" s="218"/>
    </row>
    <row r="494" spans="1:18" ht="15.75" customHeight="1" x14ac:dyDescent="0.25">
      <c r="A494" s="218"/>
      <c r="B494" s="221"/>
      <c r="C494" s="221"/>
      <c r="D494" s="221"/>
      <c r="E494" s="218"/>
      <c r="F494" s="220"/>
      <c r="G494" s="218"/>
      <c r="H494" s="219"/>
      <c r="I494" s="218"/>
      <c r="J494" s="218"/>
      <c r="K494" s="218"/>
      <c r="L494" s="218"/>
      <c r="M494" s="218"/>
      <c r="N494" s="218"/>
      <c r="O494" s="218"/>
      <c r="P494" s="218"/>
      <c r="Q494" s="218"/>
      <c r="R494" s="218"/>
    </row>
    <row r="495" spans="1:18" ht="15.75" customHeight="1" x14ac:dyDescent="0.25">
      <c r="A495" s="218"/>
      <c r="B495" s="221"/>
      <c r="C495" s="221"/>
      <c r="D495" s="221"/>
      <c r="E495" s="218"/>
      <c r="F495" s="220"/>
      <c r="G495" s="218"/>
      <c r="H495" s="219"/>
      <c r="I495" s="218"/>
      <c r="J495" s="218"/>
      <c r="K495" s="218"/>
      <c r="L495" s="218"/>
      <c r="M495" s="218"/>
      <c r="N495" s="218"/>
      <c r="O495" s="218"/>
      <c r="P495" s="218"/>
      <c r="Q495" s="218"/>
      <c r="R495" s="218"/>
    </row>
    <row r="496" spans="1:18" ht="15.75" customHeight="1" x14ac:dyDescent="0.25">
      <c r="A496" s="218"/>
      <c r="B496" s="221"/>
      <c r="C496" s="221"/>
      <c r="D496" s="221"/>
      <c r="E496" s="218"/>
      <c r="F496" s="220"/>
      <c r="G496" s="218"/>
      <c r="H496" s="219"/>
      <c r="I496" s="218"/>
      <c r="J496" s="218"/>
      <c r="K496" s="218"/>
      <c r="L496" s="218"/>
      <c r="M496" s="218"/>
      <c r="N496" s="218"/>
      <c r="O496" s="218"/>
      <c r="P496" s="218"/>
      <c r="Q496" s="218"/>
      <c r="R496" s="218"/>
    </row>
    <row r="497" spans="1:18" ht="15.75" customHeight="1" x14ac:dyDescent="0.25">
      <c r="A497" s="218"/>
      <c r="B497" s="221"/>
      <c r="C497" s="221"/>
      <c r="D497" s="221"/>
      <c r="E497" s="218"/>
      <c r="F497" s="220"/>
      <c r="G497" s="218"/>
      <c r="H497" s="219"/>
      <c r="I497" s="218"/>
      <c r="J497" s="218"/>
      <c r="K497" s="218"/>
      <c r="L497" s="218"/>
      <c r="M497" s="218"/>
      <c r="N497" s="218"/>
      <c r="O497" s="218"/>
      <c r="P497" s="218"/>
      <c r="Q497" s="218"/>
      <c r="R497" s="218"/>
    </row>
    <row r="498" spans="1:18" ht="15.75" customHeight="1" x14ac:dyDescent="0.25">
      <c r="A498" s="218"/>
      <c r="B498" s="221"/>
      <c r="C498" s="221"/>
      <c r="D498" s="221"/>
      <c r="E498" s="218"/>
      <c r="F498" s="220"/>
      <c r="G498" s="218"/>
      <c r="H498" s="219"/>
      <c r="I498" s="218"/>
      <c r="J498" s="218"/>
      <c r="K498" s="218"/>
      <c r="L498" s="218"/>
      <c r="M498" s="218"/>
      <c r="N498" s="218"/>
      <c r="O498" s="218"/>
      <c r="P498" s="218"/>
      <c r="Q498" s="218"/>
      <c r="R498" s="218"/>
    </row>
    <row r="499" spans="1:18" ht="15.75" customHeight="1" x14ac:dyDescent="0.25">
      <c r="A499" s="218"/>
      <c r="B499" s="221"/>
      <c r="C499" s="221"/>
      <c r="D499" s="221"/>
      <c r="E499" s="218"/>
      <c r="F499" s="220"/>
      <c r="G499" s="218"/>
      <c r="H499" s="219"/>
      <c r="I499" s="218"/>
      <c r="J499" s="218"/>
      <c r="K499" s="218"/>
      <c r="L499" s="218"/>
      <c r="M499" s="218"/>
      <c r="N499" s="218"/>
      <c r="O499" s="218"/>
      <c r="P499" s="218"/>
      <c r="Q499" s="218"/>
      <c r="R499" s="218"/>
    </row>
    <row r="500" spans="1:18" ht="15.75" customHeight="1" x14ac:dyDescent="0.25">
      <c r="A500" s="218"/>
      <c r="B500" s="221"/>
      <c r="C500" s="221"/>
      <c r="D500" s="221"/>
      <c r="E500" s="218"/>
      <c r="F500" s="220"/>
      <c r="G500" s="218"/>
      <c r="H500" s="219"/>
      <c r="I500" s="218"/>
      <c r="J500" s="218"/>
      <c r="K500" s="218"/>
      <c r="L500" s="218"/>
      <c r="M500" s="218"/>
      <c r="N500" s="218"/>
      <c r="O500" s="218"/>
      <c r="P500" s="218"/>
      <c r="Q500" s="218"/>
      <c r="R500" s="218"/>
    </row>
    <row r="501" spans="1:18" ht="15.75" customHeight="1" x14ac:dyDescent="0.25">
      <c r="A501" s="218"/>
      <c r="B501" s="221"/>
      <c r="C501" s="221"/>
      <c r="D501" s="221"/>
      <c r="E501" s="218"/>
      <c r="F501" s="220"/>
      <c r="G501" s="218"/>
      <c r="H501" s="219"/>
      <c r="I501" s="218"/>
      <c r="J501" s="218"/>
      <c r="K501" s="218"/>
      <c r="L501" s="218"/>
      <c r="M501" s="218"/>
      <c r="N501" s="218"/>
      <c r="O501" s="218"/>
      <c r="P501" s="218"/>
      <c r="Q501" s="218"/>
      <c r="R501" s="218"/>
    </row>
    <row r="502" spans="1:18" ht="15.75" customHeight="1" x14ac:dyDescent="0.25">
      <c r="A502" s="218"/>
      <c r="B502" s="221"/>
      <c r="C502" s="221"/>
      <c r="D502" s="221"/>
      <c r="E502" s="218"/>
      <c r="F502" s="220"/>
      <c r="G502" s="218"/>
      <c r="H502" s="219"/>
      <c r="I502" s="218"/>
      <c r="J502" s="218"/>
      <c r="K502" s="218"/>
      <c r="L502" s="218"/>
      <c r="M502" s="218"/>
      <c r="N502" s="218"/>
      <c r="O502" s="218"/>
      <c r="P502" s="218"/>
      <c r="Q502" s="218"/>
      <c r="R502" s="218"/>
    </row>
    <row r="503" spans="1:18" ht="15.75" customHeight="1" x14ac:dyDescent="0.25">
      <c r="A503" s="218"/>
      <c r="B503" s="221"/>
      <c r="C503" s="221"/>
      <c r="D503" s="221"/>
      <c r="E503" s="218"/>
      <c r="F503" s="220"/>
      <c r="G503" s="218"/>
      <c r="H503" s="219"/>
      <c r="I503" s="218"/>
      <c r="J503" s="218"/>
      <c r="K503" s="218"/>
      <c r="L503" s="218"/>
      <c r="M503" s="218"/>
      <c r="N503" s="218"/>
      <c r="O503" s="218"/>
      <c r="P503" s="218"/>
      <c r="Q503" s="218"/>
      <c r="R503" s="218"/>
    </row>
    <row r="504" spans="1:18" ht="15.75" customHeight="1" x14ac:dyDescent="0.25">
      <c r="A504" s="218"/>
      <c r="B504" s="221"/>
      <c r="C504" s="221"/>
      <c r="D504" s="221"/>
      <c r="E504" s="218"/>
      <c r="F504" s="220"/>
      <c r="G504" s="218"/>
      <c r="H504" s="219"/>
      <c r="I504" s="218"/>
      <c r="J504" s="218"/>
      <c r="K504" s="218"/>
      <c r="L504" s="218"/>
      <c r="M504" s="218"/>
      <c r="N504" s="218"/>
      <c r="O504" s="218"/>
      <c r="P504" s="218"/>
      <c r="Q504" s="218"/>
      <c r="R504" s="218"/>
    </row>
    <row r="505" spans="1:18" ht="15.75" customHeight="1" x14ac:dyDescent="0.25">
      <c r="A505" s="218"/>
      <c r="B505" s="221"/>
      <c r="C505" s="221"/>
      <c r="D505" s="221"/>
      <c r="E505" s="218"/>
      <c r="F505" s="220"/>
      <c r="G505" s="218"/>
      <c r="H505" s="219"/>
      <c r="I505" s="218"/>
      <c r="J505" s="218"/>
      <c r="K505" s="218"/>
      <c r="L505" s="218"/>
      <c r="M505" s="218"/>
      <c r="N505" s="218"/>
      <c r="O505" s="218"/>
      <c r="P505" s="218"/>
      <c r="Q505" s="218"/>
      <c r="R505" s="218"/>
    </row>
    <row r="506" spans="1:18" ht="15.75" customHeight="1" x14ac:dyDescent="0.25">
      <c r="A506" s="218"/>
      <c r="B506" s="221"/>
      <c r="C506" s="221"/>
      <c r="D506" s="221"/>
      <c r="E506" s="218"/>
      <c r="F506" s="220"/>
      <c r="G506" s="218"/>
      <c r="H506" s="219"/>
      <c r="I506" s="218"/>
      <c r="J506" s="218"/>
      <c r="K506" s="218"/>
      <c r="L506" s="218"/>
      <c r="M506" s="218"/>
      <c r="N506" s="218"/>
      <c r="O506" s="218"/>
      <c r="P506" s="218"/>
      <c r="Q506" s="218"/>
      <c r="R506" s="218"/>
    </row>
    <row r="507" spans="1:18" ht="15.75" customHeight="1" x14ac:dyDescent="0.25">
      <c r="A507" s="218"/>
      <c r="B507" s="221"/>
      <c r="C507" s="221"/>
      <c r="D507" s="221"/>
      <c r="E507" s="218"/>
      <c r="F507" s="220"/>
      <c r="G507" s="218"/>
      <c r="H507" s="219"/>
      <c r="I507" s="218"/>
      <c r="J507" s="218"/>
      <c r="K507" s="218"/>
      <c r="L507" s="218"/>
      <c r="M507" s="218"/>
      <c r="N507" s="218"/>
      <c r="O507" s="218"/>
      <c r="P507" s="218"/>
      <c r="Q507" s="218"/>
      <c r="R507" s="218"/>
    </row>
    <row r="508" spans="1:18" ht="15.75" customHeight="1" x14ac:dyDescent="0.25">
      <c r="A508" s="218"/>
      <c r="B508" s="221"/>
      <c r="C508" s="221"/>
      <c r="D508" s="221"/>
      <c r="E508" s="218"/>
      <c r="F508" s="220"/>
      <c r="G508" s="218"/>
      <c r="H508" s="219"/>
      <c r="I508" s="218"/>
      <c r="J508" s="218"/>
      <c r="K508" s="218"/>
      <c r="L508" s="218"/>
      <c r="M508" s="218"/>
      <c r="N508" s="218"/>
      <c r="O508" s="218"/>
      <c r="P508" s="218"/>
      <c r="Q508" s="218"/>
      <c r="R508" s="218"/>
    </row>
    <row r="509" spans="1:18" ht="15.75" customHeight="1" x14ac:dyDescent="0.25">
      <c r="A509" s="218"/>
      <c r="B509" s="221"/>
      <c r="C509" s="221"/>
      <c r="D509" s="221"/>
      <c r="E509" s="218"/>
      <c r="F509" s="220"/>
      <c r="G509" s="218"/>
      <c r="H509" s="219"/>
      <c r="I509" s="218"/>
      <c r="J509" s="218"/>
      <c r="K509" s="218"/>
      <c r="L509" s="218"/>
      <c r="M509" s="218"/>
      <c r="N509" s="218"/>
      <c r="O509" s="218"/>
      <c r="P509" s="218"/>
      <c r="Q509" s="218"/>
      <c r="R509" s="218"/>
    </row>
    <row r="510" spans="1:18" ht="15.75" customHeight="1" x14ac:dyDescent="0.25">
      <c r="A510" s="218"/>
      <c r="B510" s="221"/>
      <c r="C510" s="221"/>
      <c r="D510" s="221"/>
      <c r="E510" s="218"/>
      <c r="F510" s="220"/>
      <c r="G510" s="218"/>
      <c r="H510" s="219"/>
      <c r="I510" s="218"/>
      <c r="J510" s="218"/>
      <c r="K510" s="218"/>
      <c r="L510" s="218"/>
      <c r="M510" s="218"/>
      <c r="N510" s="218"/>
      <c r="O510" s="218"/>
      <c r="P510" s="218"/>
      <c r="Q510" s="218"/>
      <c r="R510" s="218"/>
    </row>
    <row r="511" spans="1:18" ht="15.75" customHeight="1" x14ac:dyDescent="0.25">
      <c r="A511" s="218"/>
      <c r="B511" s="221"/>
      <c r="C511" s="221"/>
      <c r="D511" s="221"/>
      <c r="E511" s="218"/>
      <c r="F511" s="220"/>
      <c r="G511" s="218"/>
      <c r="H511" s="219"/>
      <c r="I511" s="218"/>
      <c r="J511" s="218"/>
      <c r="K511" s="218"/>
      <c r="L511" s="218"/>
      <c r="M511" s="218"/>
      <c r="N511" s="218"/>
      <c r="O511" s="218"/>
      <c r="P511" s="218"/>
      <c r="Q511" s="218"/>
      <c r="R511" s="218"/>
    </row>
    <row r="512" spans="1:18" ht="15.75" customHeight="1" x14ac:dyDescent="0.25">
      <c r="A512" s="218"/>
      <c r="B512" s="221"/>
      <c r="C512" s="221"/>
      <c r="D512" s="221"/>
      <c r="E512" s="218"/>
      <c r="F512" s="220"/>
      <c r="G512" s="218"/>
      <c r="H512" s="219"/>
      <c r="I512" s="218"/>
      <c r="J512" s="218"/>
      <c r="K512" s="218"/>
      <c r="L512" s="218"/>
      <c r="M512" s="218"/>
      <c r="N512" s="218"/>
      <c r="O512" s="218"/>
      <c r="P512" s="218"/>
      <c r="Q512" s="218"/>
      <c r="R512" s="218"/>
    </row>
    <row r="513" spans="1:18" ht="15.75" customHeight="1" x14ac:dyDescent="0.25">
      <c r="A513" s="218"/>
      <c r="B513" s="221"/>
      <c r="C513" s="221"/>
      <c r="D513" s="221"/>
      <c r="E513" s="218"/>
      <c r="F513" s="220"/>
      <c r="G513" s="218"/>
      <c r="H513" s="219"/>
      <c r="I513" s="218"/>
      <c r="J513" s="218"/>
      <c r="K513" s="218"/>
      <c r="L513" s="218"/>
      <c r="M513" s="218"/>
      <c r="N513" s="218"/>
      <c r="O513" s="218"/>
      <c r="P513" s="218"/>
      <c r="Q513" s="218"/>
      <c r="R513" s="218"/>
    </row>
    <row r="514" spans="1:18" ht="15.75" customHeight="1" x14ac:dyDescent="0.25">
      <c r="A514" s="218"/>
      <c r="B514" s="221"/>
      <c r="C514" s="221"/>
      <c r="D514" s="221"/>
      <c r="E514" s="218"/>
      <c r="F514" s="220"/>
      <c r="G514" s="218"/>
      <c r="H514" s="219"/>
      <c r="I514" s="218"/>
      <c r="J514" s="218"/>
      <c r="K514" s="218"/>
      <c r="L514" s="218"/>
      <c r="M514" s="218"/>
      <c r="N514" s="218"/>
      <c r="O514" s="218"/>
      <c r="P514" s="218"/>
      <c r="Q514" s="218"/>
      <c r="R514" s="218"/>
    </row>
    <row r="515" spans="1:18" ht="15.75" customHeight="1" x14ac:dyDescent="0.25">
      <c r="A515" s="218"/>
      <c r="B515" s="221"/>
      <c r="C515" s="221"/>
      <c r="D515" s="221"/>
      <c r="E515" s="218"/>
      <c r="F515" s="220"/>
      <c r="G515" s="218"/>
      <c r="H515" s="219"/>
      <c r="I515" s="218"/>
      <c r="J515" s="218"/>
      <c r="K515" s="218"/>
      <c r="L515" s="218"/>
      <c r="M515" s="218"/>
      <c r="N515" s="218"/>
      <c r="O515" s="218"/>
      <c r="P515" s="218"/>
      <c r="Q515" s="218"/>
      <c r="R515" s="218"/>
    </row>
    <row r="516" spans="1:18" ht="15.75" customHeight="1" x14ac:dyDescent="0.25">
      <c r="A516" s="218"/>
      <c r="B516" s="221"/>
      <c r="C516" s="221"/>
      <c r="D516" s="221"/>
      <c r="E516" s="218"/>
      <c r="F516" s="220"/>
      <c r="G516" s="218"/>
      <c r="H516" s="219"/>
      <c r="I516" s="218"/>
      <c r="J516" s="218"/>
      <c r="K516" s="218"/>
      <c r="L516" s="218"/>
      <c r="M516" s="218"/>
      <c r="N516" s="218"/>
      <c r="O516" s="218"/>
      <c r="P516" s="218"/>
      <c r="Q516" s="218"/>
      <c r="R516" s="218"/>
    </row>
    <row r="517" spans="1:18" ht="15.75" customHeight="1" x14ac:dyDescent="0.25">
      <c r="A517" s="218"/>
      <c r="B517" s="221"/>
      <c r="C517" s="221"/>
      <c r="D517" s="221"/>
      <c r="E517" s="218"/>
      <c r="F517" s="220"/>
      <c r="G517" s="218"/>
      <c r="H517" s="219"/>
      <c r="I517" s="218"/>
      <c r="J517" s="218"/>
      <c r="K517" s="218"/>
      <c r="L517" s="218"/>
      <c r="M517" s="218"/>
      <c r="N517" s="218"/>
      <c r="O517" s="218"/>
      <c r="P517" s="218"/>
      <c r="Q517" s="218"/>
      <c r="R517" s="218"/>
    </row>
    <row r="518" spans="1:18" ht="15.75" customHeight="1" x14ac:dyDescent="0.25">
      <c r="A518" s="218"/>
      <c r="B518" s="221"/>
      <c r="C518" s="221"/>
      <c r="D518" s="221"/>
      <c r="E518" s="218"/>
      <c r="F518" s="220"/>
      <c r="G518" s="218"/>
      <c r="H518" s="219"/>
      <c r="I518" s="218"/>
      <c r="J518" s="218"/>
      <c r="K518" s="218"/>
      <c r="L518" s="218"/>
      <c r="M518" s="218"/>
      <c r="N518" s="218"/>
      <c r="O518" s="218"/>
      <c r="P518" s="218"/>
      <c r="Q518" s="218"/>
      <c r="R518" s="218"/>
    </row>
    <row r="519" spans="1:18" ht="15.75" customHeight="1" x14ac:dyDescent="0.25">
      <c r="A519" s="218"/>
      <c r="B519" s="221"/>
      <c r="C519" s="221"/>
      <c r="D519" s="221"/>
      <c r="E519" s="218"/>
      <c r="F519" s="220"/>
      <c r="G519" s="218"/>
      <c r="H519" s="219"/>
      <c r="I519" s="218"/>
      <c r="J519" s="218"/>
      <c r="K519" s="218"/>
      <c r="L519" s="218"/>
      <c r="M519" s="218"/>
      <c r="N519" s="218"/>
      <c r="O519" s="218"/>
      <c r="P519" s="218"/>
      <c r="Q519" s="218"/>
      <c r="R519" s="218"/>
    </row>
    <row r="520" spans="1:18" ht="15.75" customHeight="1" x14ac:dyDescent="0.25">
      <c r="A520" s="218"/>
      <c r="B520" s="221"/>
      <c r="C520" s="221"/>
      <c r="D520" s="221"/>
      <c r="E520" s="218"/>
      <c r="F520" s="220"/>
      <c r="G520" s="218"/>
      <c r="H520" s="219"/>
      <c r="I520" s="218"/>
      <c r="J520" s="218"/>
      <c r="K520" s="218"/>
      <c r="L520" s="218"/>
      <c r="M520" s="218"/>
      <c r="N520" s="218"/>
      <c r="O520" s="218"/>
      <c r="P520" s="218"/>
      <c r="Q520" s="218"/>
      <c r="R520" s="218"/>
    </row>
    <row r="521" spans="1:18" ht="15.75" customHeight="1" x14ac:dyDescent="0.25">
      <c r="A521" s="218"/>
      <c r="B521" s="221"/>
      <c r="C521" s="221"/>
      <c r="D521" s="221"/>
      <c r="E521" s="218"/>
      <c r="F521" s="220"/>
      <c r="G521" s="218"/>
      <c r="H521" s="219"/>
      <c r="I521" s="218"/>
      <c r="J521" s="218"/>
      <c r="K521" s="218"/>
      <c r="L521" s="218"/>
      <c r="M521" s="218"/>
      <c r="N521" s="218"/>
      <c r="O521" s="218"/>
      <c r="P521" s="218"/>
      <c r="Q521" s="218"/>
      <c r="R521" s="218"/>
    </row>
    <row r="522" spans="1:18" ht="15.75" customHeight="1" x14ac:dyDescent="0.25">
      <c r="A522" s="218"/>
      <c r="B522" s="221"/>
      <c r="C522" s="221"/>
      <c r="D522" s="221"/>
      <c r="E522" s="218"/>
      <c r="F522" s="220"/>
      <c r="G522" s="218"/>
      <c r="H522" s="219"/>
      <c r="I522" s="218"/>
      <c r="J522" s="218"/>
      <c r="K522" s="218"/>
      <c r="L522" s="218"/>
      <c r="M522" s="218"/>
      <c r="N522" s="218"/>
      <c r="O522" s="218"/>
      <c r="P522" s="218"/>
      <c r="Q522" s="218"/>
      <c r="R522" s="218"/>
    </row>
    <row r="523" spans="1:18" ht="15.75" customHeight="1" x14ac:dyDescent="0.25">
      <c r="A523" s="218"/>
      <c r="B523" s="221"/>
      <c r="C523" s="221"/>
      <c r="D523" s="221"/>
      <c r="E523" s="218"/>
      <c r="F523" s="220"/>
      <c r="G523" s="218"/>
      <c r="H523" s="219"/>
      <c r="I523" s="218"/>
      <c r="J523" s="218"/>
      <c r="K523" s="218"/>
      <c r="L523" s="218"/>
      <c r="M523" s="218"/>
      <c r="N523" s="218"/>
      <c r="O523" s="218"/>
      <c r="P523" s="218"/>
      <c r="Q523" s="218"/>
      <c r="R523" s="218"/>
    </row>
    <row r="524" spans="1:18" ht="15.75" customHeight="1" x14ac:dyDescent="0.25">
      <c r="A524" s="218"/>
      <c r="B524" s="221"/>
      <c r="C524" s="221"/>
      <c r="D524" s="221"/>
      <c r="E524" s="218"/>
      <c r="F524" s="220"/>
      <c r="G524" s="218"/>
      <c r="H524" s="219"/>
      <c r="I524" s="218"/>
      <c r="J524" s="218"/>
      <c r="K524" s="218"/>
      <c r="L524" s="218"/>
      <c r="M524" s="218"/>
      <c r="N524" s="218"/>
      <c r="O524" s="218"/>
      <c r="P524" s="218"/>
      <c r="Q524" s="218"/>
      <c r="R524" s="218"/>
    </row>
    <row r="525" spans="1:18" ht="15.75" customHeight="1" x14ac:dyDescent="0.25">
      <c r="A525" s="218"/>
      <c r="B525" s="221"/>
      <c r="C525" s="221"/>
      <c r="D525" s="221"/>
      <c r="E525" s="218"/>
      <c r="F525" s="220"/>
      <c r="G525" s="218"/>
      <c r="H525" s="219"/>
      <c r="I525" s="218"/>
      <c r="J525" s="218"/>
      <c r="K525" s="218"/>
      <c r="L525" s="218"/>
      <c r="M525" s="218"/>
      <c r="N525" s="218"/>
      <c r="O525" s="218"/>
      <c r="P525" s="218"/>
      <c r="Q525" s="218"/>
      <c r="R525" s="218"/>
    </row>
    <row r="526" spans="1:18" ht="15.75" customHeight="1" x14ac:dyDescent="0.25">
      <c r="A526" s="218"/>
      <c r="B526" s="221"/>
      <c r="C526" s="221"/>
      <c r="D526" s="221"/>
      <c r="E526" s="218"/>
      <c r="F526" s="220"/>
      <c r="G526" s="218"/>
      <c r="H526" s="219"/>
      <c r="I526" s="218"/>
      <c r="J526" s="218"/>
      <c r="K526" s="218"/>
      <c r="L526" s="218"/>
      <c r="M526" s="218"/>
      <c r="N526" s="218"/>
      <c r="O526" s="218"/>
      <c r="P526" s="218"/>
      <c r="Q526" s="218"/>
      <c r="R526" s="218"/>
    </row>
    <row r="527" spans="1:18" ht="15.75" customHeight="1" x14ac:dyDescent="0.25">
      <c r="A527" s="218"/>
      <c r="B527" s="221"/>
      <c r="C527" s="221"/>
      <c r="D527" s="221"/>
      <c r="E527" s="218"/>
      <c r="F527" s="220"/>
      <c r="G527" s="218"/>
      <c r="H527" s="219"/>
      <c r="I527" s="218"/>
      <c r="J527" s="218"/>
      <c r="K527" s="218"/>
      <c r="L527" s="218"/>
      <c r="M527" s="218"/>
      <c r="N527" s="218"/>
      <c r="O527" s="218"/>
      <c r="P527" s="218"/>
      <c r="Q527" s="218"/>
      <c r="R527" s="218"/>
    </row>
    <row r="528" spans="1:18" ht="15.75" customHeight="1" x14ac:dyDescent="0.25">
      <c r="A528" s="218"/>
      <c r="B528" s="221"/>
      <c r="C528" s="221"/>
      <c r="D528" s="221"/>
      <c r="E528" s="218"/>
      <c r="F528" s="220"/>
      <c r="G528" s="218"/>
      <c r="H528" s="219"/>
      <c r="I528" s="218"/>
      <c r="J528" s="218"/>
      <c r="K528" s="218"/>
      <c r="L528" s="218"/>
      <c r="M528" s="218"/>
      <c r="N528" s="218"/>
      <c r="O528" s="218"/>
      <c r="P528" s="218"/>
      <c r="Q528" s="218"/>
      <c r="R528" s="218"/>
    </row>
    <row r="529" spans="1:18" ht="15.75" customHeight="1" x14ac:dyDescent="0.25">
      <c r="A529" s="218"/>
      <c r="B529" s="221"/>
      <c r="C529" s="221"/>
      <c r="D529" s="221"/>
      <c r="E529" s="218"/>
      <c r="F529" s="220"/>
      <c r="G529" s="218"/>
      <c r="H529" s="219"/>
      <c r="I529" s="218"/>
      <c r="J529" s="218"/>
      <c r="K529" s="218"/>
      <c r="L529" s="218"/>
      <c r="M529" s="218"/>
      <c r="N529" s="218"/>
      <c r="O529" s="218"/>
      <c r="P529" s="218"/>
      <c r="Q529" s="218"/>
      <c r="R529" s="218"/>
    </row>
    <row r="530" spans="1:18" ht="15.75" customHeight="1" x14ac:dyDescent="0.25">
      <c r="A530" s="218"/>
      <c r="B530" s="221"/>
      <c r="C530" s="221"/>
      <c r="D530" s="221"/>
      <c r="E530" s="218"/>
      <c r="F530" s="220"/>
      <c r="G530" s="218"/>
      <c r="H530" s="219"/>
      <c r="I530" s="218"/>
      <c r="J530" s="218"/>
      <c r="K530" s="218"/>
      <c r="L530" s="218"/>
      <c r="M530" s="218"/>
      <c r="N530" s="218"/>
      <c r="O530" s="218"/>
      <c r="P530" s="218"/>
      <c r="Q530" s="218"/>
      <c r="R530" s="218"/>
    </row>
    <row r="531" spans="1:18" ht="15.75" customHeight="1" x14ac:dyDescent="0.25">
      <c r="A531" s="218"/>
      <c r="B531" s="221"/>
      <c r="C531" s="221"/>
      <c r="D531" s="221"/>
      <c r="E531" s="218"/>
      <c r="F531" s="220"/>
      <c r="G531" s="218"/>
      <c r="H531" s="219"/>
      <c r="I531" s="218"/>
      <c r="J531" s="218"/>
      <c r="K531" s="218"/>
      <c r="L531" s="218"/>
      <c r="M531" s="218"/>
      <c r="N531" s="218"/>
      <c r="O531" s="218"/>
      <c r="P531" s="218"/>
      <c r="Q531" s="218"/>
      <c r="R531" s="218"/>
    </row>
    <row r="532" spans="1:18" ht="15.75" customHeight="1" x14ac:dyDescent="0.25">
      <c r="A532" s="218"/>
      <c r="B532" s="221"/>
      <c r="C532" s="221"/>
      <c r="D532" s="221"/>
      <c r="E532" s="218"/>
      <c r="F532" s="220"/>
      <c r="G532" s="218"/>
      <c r="H532" s="219"/>
      <c r="I532" s="218"/>
      <c r="J532" s="218"/>
      <c r="K532" s="218"/>
      <c r="L532" s="218"/>
      <c r="M532" s="218"/>
      <c r="N532" s="218"/>
      <c r="O532" s="218"/>
      <c r="P532" s="218"/>
      <c r="Q532" s="218"/>
      <c r="R532" s="218"/>
    </row>
    <row r="533" spans="1:18" ht="15.75" customHeight="1" x14ac:dyDescent="0.25">
      <c r="A533" s="218"/>
      <c r="B533" s="221"/>
      <c r="C533" s="221"/>
      <c r="D533" s="221"/>
      <c r="E533" s="218"/>
      <c r="F533" s="220"/>
      <c r="G533" s="218"/>
      <c r="H533" s="219"/>
      <c r="I533" s="218"/>
      <c r="J533" s="218"/>
      <c r="K533" s="218"/>
      <c r="L533" s="218"/>
      <c r="M533" s="218"/>
      <c r="N533" s="218"/>
      <c r="O533" s="218"/>
      <c r="P533" s="218"/>
      <c r="Q533" s="218"/>
      <c r="R533" s="218"/>
    </row>
    <row r="534" spans="1:18" ht="15.75" customHeight="1" x14ac:dyDescent="0.25">
      <c r="A534" s="218"/>
      <c r="B534" s="221"/>
      <c r="C534" s="221"/>
      <c r="D534" s="221"/>
      <c r="E534" s="218"/>
      <c r="F534" s="220"/>
      <c r="G534" s="218"/>
      <c r="H534" s="219"/>
      <c r="I534" s="218"/>
      <c r="J534" s="218"/>
      <c r="K534" s="218"/>
      <c r="L534" s="218"/>
      <c r="M534" s="218"/>
      <c r="N534" s="218"/>
      <c r="O534" s="218"/>
      <c r="P534" s="218"/>
      <c r="Q534" s="218"/>
      <c r="R534" s="218"/>
    </row>
    <row r="535" spans="1:18" ht="15.75" customHeight="1" x14ac:dyDescent="0.25">
      <c r="A535" s="218"/>
      <c r="B535" s="221"/>
      <c r="C535" s="221"/>
      <c r="D535" s="221"/>
      <c r="E535" s="218"/>
      <c r="F535" s="220"/>
      <c r="G535" s="218"/>
      <c r="H535" s="219"/>
      <c r="I535" s="218"/>
      <c r="J535" s="218"/>
      <c r="K535" s="218"/>
      <c r="L535" s="218"/>
      <c r="M535" s="218"/>
      <c r="N535" s="218"/>
      <c r="O535" s="218"/>
      <c r="P535" s="218"/>
      <c r="Q535" s="218"/>
      <c r="R535" s="218"/>
    </row>
    <row r="536" spans="1:18" ht="15.75" customHeight="1" x14ac:dyDescent="0.25">
      <c r="A536" s="218"/>
      <c r="B536" s="221"/>
      <c r="C536" s="221"/>
      <c r="D536" s="221"/>
      <c r="E536" s="218"/>
      <c r="F536" s="220"/>
      <c r="G536" s="218"/>
      <c r="H536" s="219"/>
      <c r="I536" s="218"/>
      <c r="J536" s="218"/>
      <c r="K536" s="218"/>
      <c r="L536" s="218"/>
      <c r="M536" s="218"/>
      <c r="N536" s="218"/>
      <c r="O536" s="218"/>
      <c r="P536" s="218"/>
      <c r="Q536" s="218"/>
      <c r="R536" s="218"/>
    </row>
    <row r="537" spans="1:18" ht="15.75" customHeight="1" x14ac:dyDescent="0.25">
      <c r="A537" s="218"/>
      <c r="B537" s="221"/>
      <c r="C537" s="221"/>
      <c r="D537" s="221"/>
      <c r="E537" s="218"/>
      <c r="F537" s="220"/>
      <c r="G537" s="218"/>
      <c r="H537" s="219"/>
      <c r="I537" s="218"/>
      <c r="J537" s="218"/>
      <c r="K537" s="218"/>
      <c r="L537" s="218"/>
      <c r="M537" s="218"/>
      <c r="N537" s="218"/>
      <c r="O537" s="218"/>
      <c r="P537" s="218"/>
      <c r="Q537" s="218"/>
      <c r="R537" s="218"/>
    </row>
    <row r="538" spans="1:18" ht="15.75" customHeight="1" x14ac:dyDescent="0.25">
      <c r="A538" s="218"/>
      <c r="B538" s="221"/>
      <c r="C538" s="221"/>
      <c r="D538" s="221"/>
      <c r="E538" s="218"/>
      <c r="F538" s="220"/>
      <c r="G538" s="218"/>
      <c r="H538" s="219"/>
      <c r="I538" s="218"/>
      <c r="J538" s="218"/>
      <c r="K538" s="218"/>
      <c r="L538" s="218"/>
      <c r="M538" s="218"/>
      <c r="N538" s="218"/>
      <c r="O538" s="218"/>
      <c r="P538" s="218"/>
      <c r="Q538" s="218"/>
      <c r="R538" s="218"/>
    </row>
    <row r="539" spans="1:18" ht="15.75" customHeight="1" x14ac:dyDescent="0.25">
      <c r="A539" s="218"/>
      <c r="B539" s="221"/>
      <c r="C539" s="221"/>
      <c r="D539" s="221"/>
      <c r="E539" s="218"/>
      <c r="F539" s="220"/>
      <c r="G539" s="218"/>
      <c r="H539" s="219"/>
      <c r="I539" s="218"/>
      <c r="J539" s="218"/>
      <c r="K539" s="218"/>
      <c r="L539" s="218"/>
      <c r="M539" s="218"/>
      <c r="N539" s="218"/>
      <c r="O539" s="218"/>
      <c r="P539" s="218"/>
      <c r="Q539" s="218"/>
      <c r="R539" s="218"/>
    </row>
    <row r="540" spans="1:18" ht="15.75" customHeight="1" x14ac:dyDescent="0.25">
      <c r="A540" s="218"/>
      <c r="B540" s="221"/>
      <c r="C540" s="221"/>
      <c r="D540" s="221"/>
      <c r="E540" s="218"/>
      <c r="F540" s="220"/>
      <c r="G540" s="218"/>
      <c r="H540" s="219"/>
      <c r="I540" s="218"/>
      <c r="J540" s="218"/>
      <c r="K540" s="218"/>
      <c r="L540" s="218"/>
      <c r="M540" s="218"/>
      <c r="N540" s="218"/>
      <c r="O540" s="218"/>
      <c r="P540" s="218"/>
      <c r="Q540" s="218"/>
      <c r="R540" s="218"/>
    </row>
    <row r="541" spans="1:18" ht="15.75" customHeight="1" x14ac:dyDescent="0.25">
      <c r="A541" s="218"/>
      <c r="B541" s="221"/>
      <c r="C541" s="221"/>
      <c r="D541" s="221"/>
      <c r="E541" s="218"/>
      <c r="F541" s="220"/>
      <c r="G541" s="218"/>
      <c r="H541" s="219"/>
      <c r="I541" s="218"/>
      <c r="J541" s="218"/>
      <c r="K541" s="218"/>
      <c r="L541" s="218"/>
      <c r="M541" s="218"/>
      <c r="N541" s="218"/>
      <c r="O541" s="218"/>
      <c r="P541" s="218"/>
      <c r="Q541" s="218"/>
      <c r="R541" s="218"/>
    </row>
    <row r="542" spans="1:18" ht="15.75" customHeight="1" x14ac:dyDescent="0.25">
      <c r="A542" s="218"/>
      <c r="B542" s="221"/>
      <c r="C542" s="221"/>
      <c r="D542" s="221"/>
      <c r="E542" s="218"/>
      <c r="F542" s="220"/>
      <c r="G542" s="218"/>
      <c r="H542" s="219"/>
      <c r="I542" s="218"/>
      <c r="J542" s="218"/>
      <c r="K542" s="218"/>
      <c r="L542" s="218"/>
      <c r="M542" s="218"/>
      <c r="N542" s="218"/>
      <c r="O542" s="218"/>
      <c r="P542" s="218"/>
      <c r="Q542" s="218"/>
      <c r="R542" s="218"/>
    </row>
    <row r="543" spans="1:18" ht="15.75" customHeight="1" x14ac:dyDescent="0.25">
      <c r="A543" s="218"/>
      <c r="B543" s="221"/>
      <c r="C543" s="221"/>
      <c r="D543" s="221"/>
      <c r="E543" s="218"/>
      <c r="F543" s="220"/>
      <c r="G543" s="218"/>
      <c r="H543" s="219"/>
      <c r="I543" s="218"/>
      <c r="J543" s="218"/>
      <c r="K543" s="218"/>
      <c r="L543" s="218"/>
      <c r="M543" s="218"/>
      <c r="N543" s="218"/>
      <c r="O543" s="218"/>
      <c r="P543" s="218"/>
      <c r="Q543" s="218"/>
      <c r="R543" s="218"/>
    </row>
    <row r="544" spans="1:18" ht="15.75" customHeight="1" x14ac:dyDescent="0.25">
      <c r="A544" s="218"/>
      <c r="B544" s="221"/>
      <c r="C544" s="221"/>
      <c r="D544" s="221"/>
      <c r="E544" s="218"/>
      <c r="F544" s="220"/>
      <c r="G544" s="218"/>
      <c r="H544" s="219"/>
      <c r="I544" s="218"/>
      <c r="J544" s="218"/>
      <c r="K544" s="218"/>
      <c r="L544" s="218"/>
      <c r="M544" s="218"/>
      <c r="N544" s="218"/>
      <c r="O544" s="218"/>
      <c r="P544" s="218"/>
      <c r="Q544" s="218"/>
      <c r="R544" s="218"/>
    </row>
    <row r="545" spans="1:18" ht="15.75" customHeight="1" x14ac:dyDescent="0.25">
      <c r="A545" s="218"/>
      <c r="B545" s="221"/>
      <c r="C545" s="221"/>
      <c r="D545" s="221"/>
      <c r="E545" s="218"/>
      <c r="F545" s="220"/>
      <c r="G545" s="218"/>
      <c r="H545" s="219"/>
      <c r="I545" s="218"/>
      <c r="J545" s="218"/>
      <c r="K545" s="218"/>
      <c r="L545" s="218"/>
      <c r="M545" s="218"/>
      <c r="N545" s="218"/>
      <c r="O545" s="218"/>
      <c r="P545" s="218"/>
      <c r="Q545" s="218"/>
      <c r="R545" s="218"/>
    </row>
    <row r="546" spans="1:18" ht="15.75" customHeight="1" x14ac:dyDescent="0.25">
      <c r="A546" s="218"/>
      <c r="B546" s="221"/>
      <c r="C546" s="221"/>
      <c r="D546" s="221"/>
      <c r="E546" s="218"/>
      <c r="F546" s="220"/>
      <c r="G546" s="218"/>
      <c r="H546" s="219"/>
      <c r="I546" s="218"/>
      <c r="J546" s="218"/>
      <c r="K546" s="218"/>
      <c r="L546" s="218"/>
      <c r="M546" s="218"/>
      <c r="N546" s="218"/>
      <c r="O546" s="218"/>
      <c r="P546" s="218"/>
      <c r="Q546" s="218"/>
      <c r="R546" s="218"/>
    </row>
    <row r="547" spans="1:18" ht="15.75" customHeight="1" x14ac:dyDescent="0.25">
      <c r="A547" s="218"/>
      <c r="B547" s="221"/>
      <c r="C547" s="221"/>
      <c r="D547" s="221"/>
      <c r="E547" s="218"/>
      <c r="F547" s="220"/>
      <c r="G547" s="218"/>
      <c r="H547" s="219"/>
      <c r="I547" s="218"/>
      <c r="J547" s="218"/>
      <c r="K547" s="218"/>
      <c r="L547" s="218"/>
      <c r="M547" s="218"/>
      <c r="N547" s="218"/>
      <c r="O547" s="218"/>
      <c r="P547" s="218"/>
      <c r="Q547" s="218"/>
      <c r="R547" s="218"/>
    </row>
    <row r="548" spans="1:18" ht="15.75" customHeight="1" x14ac:dyDescent="0.25">
      <c r="A548" s="218"/>
      <c r="B548" s="221"/>
      <c r="C548" s="221"/>
      <c r="D548" s="221"/>
      <c r="E548" s="218"/>
      <c r="F548" s="220"/>
      <c r="G548" s="218"/>
      <c r="H548" s="219"/>
      <c r="I548" s="218"/>
      <c r="J548" s="218"/>
      <c r="K548" s="218"/>
      <c r="L548" s="218"/>
      <c r="M548" s="218"/>
      <c r="N548" s="218"/>
      <c r="O548" s="218"/>
      <c r="P548" s="218"/>
      <c r="Q548" s="218"/>
      <c r="R548" s="218"/>
    </row>
    <row r="549" spans="1:18" ht="15.75" customHeight="1" x14ac:dyDescent="0.25">
      <c r="A549" s="218"/>
      <c r="B549" s="221"/>
      <c r="C549" s="221"/>
      <c r="D549" s="221"/>
      <c r="E549" s="218"/>
      <c r="F549" s="220"/>
      <c r="G549" s="218"/>
      <c r="H549" s="219"/>
      <c r="I549" s="218"/>
      <c r="J549" s="218"/>
      <c r="K549" s="218"/>
      <c r="L549" s="218"/>
      <c r="M549" s="218"/>
      <c r="N549" s="218"/>
      <c r="O549" s="218"/>
      <c r="P549" s="218"/>
      <c r="Q549" s="218"/>
      <c r="R549" s="218"/>
    </row>
    <row r="550" spans="1:18" ht="15.75" customHeight="1" x14ac:dyDescent="0.25">
      <c r="A550" s="218"/>
      <c r="B550" s="221"/>
      <c r="C550" s="221"/>
      <c r="D550" s="221"/>
      <c r="E550" s="218"/>
      <c r="F550" s="220"/>
      <c r="G550" s="218"/>
      <c r="H550" s="219"/>
      <c r="I550" s="218"/>
      <c r="J550" s="218"/>
      <c r="K550" s="218"/>
      <c r="L550" s="218"/>
      <c r="M550" s="218"/>
      <c r="N550" s="218"/>
      <c r="O550" s="218"/>
      <c r="P550" s="218"/>
      <c r="Q550" s="218"/>
      <c r="R550" s="218"/>
    </row>
    <row r="551" spans="1:18" ht="15.75" customHeight="1" x14ac:dyDescent="0.25">
      <c r="A551" s="218"/>
      <c r="B551" s="221"/>
      <c r="C551" s="221"/>
      <c r="D551" s="221"/>
      <c r="E551" s="218"/>
      <c r="F551" s="220"/>
      <c r="G551" s="218"/>
      <c r="H551" s="219"/>
      <c r="I551" s="218"/>
      <c r="J551" s="218"/>
      <c r="K551" s="218"/>
      <c r="L551" s="218"/>
      <c r="M551" s="218"/>
      <c r="N551" s="218"/>
      <c r="O551" s="218"/>
      <c r="P551" s="218"/>
      <c r="Q551" s="218"/>
      <c r="R551" s="218"/>
    </row>
    <row r="552" spans="1:18" ht="15.75" customHeight="1" x14ac:dyDescent="0.25">
      <c r="A552" s="218"/>
      <c r="B552" s="221"/>
      <c r="C552" s="221"/>
      <c r="D552" s="221"/>
      <c r="E552" s="218"/>
      <c r="F552" s="220"/>
      <c r="G552" s="218"/>
      <c r="H552" s="219"/>
      <c r="I552" s="218"/>
      <c r="J552" s="218"/>
      <c r="K552" s="218"/>
      <c r="L552" s="218"/>
      <c r="M552" s="218"/>
      <c r="N552" s="218"/>
      <c r="O552" s="218"/>
      <c r="P552" s="218"/>
      <c r="Q552" s="218"/>
      <c r="R552" s="218"/>
    </row>
    <row r="553" spans="1:18" ht="15.75" customHeight="1" x14ac:dyDescent="0.25">
      <c r="A553" s="218"/>
      <c r="B553" s="221"/>
      <c r="C553" s="221"/>
      <c r="D553" s="221"/>
      <c r="E553" s="218"/>
      <c r="F553" s="220"/>
      <c r="G553" s="218"/>
      <c r="H553" s="219"/>
      <c r="I553" s="218"/>
      <c r="J553" s="218"/>
      <c r="K553" s="218"/>
      <c r="L553" s="218"/>
      <c r="M553" s="218"/>
      <c r="N553" s="218"/>
      <c r="O553" s="218"/>
      <c r="P553" s="218"/>
      <c r="Q553" s="218"/>
      <c r="R553" s="218"/>
    </row>
    <row r="554" spans="1:18" ht="15.75" customHeight="1" x14ac:dyDescent="0.25">
      <c r="A554" s="218"/>
      <c r="B554" s="221"/>
      <c r="C554" s="221"/>
      <c r="D554" s="221"/>
      <c r="E554" s="218"/>
      <c r="F554" s="220"/>
      <c r="G554" s="218"/>
      <c r="H554" s="219"/>
      <c r="I554" s="218"/>
      <c r="J554" s="218"/>
      <c r="K554" s="218"/>
      <c r="L554" s="218"/>
      <c r="M554" s="218"/>
      <c r="N554" s="218"/>
      <c r="O554" s="218"/>
      <c r="P554" s="218"/>
      <c r="Q554" s="218"/>
      <c r="R554" s="218"/>
    </row>
    <row r="555" spans="1:18" ht="15.75" customHeight="1" x14ac:dyDescent="0.25">
      <c r="A555" s="218"/>
      <c r="B555" s="221"/>
      <c r="C555" s="221"/>
      <c r="D555" s="221"/>
      <c r="E555" s="218"/>
      <c r="F555" s="220"/>
      <c r="G555" s="218"/>
      <c r="H555" s="219"/>
      <c r="I555" s="218"/>
      <c r="J555" s="218"/>
      <c r="K555" s="218"/>
      <c r="L555" s="218"/>
      <c r="M555" s="218"/>
      <c r="N555" s="218"/>
      <c r="O555" s="218"/>
      <c r="P555" s="218"/>
      <c r="Q555" s="218"/>
      <c r="R555" s="218"/>
    </row>
    <row r="556" spans="1:18" ht="15.75" customHeight="1" x14ac:dyDescent="0.25">
      <c r="A556" s="218"/>
      <c r="B556" s="221"/>
      <c r="C556" s="221"/>
      <c r="D556" s="221"/>
      <c r="E556" s="218"/>
      <c r="F556" s="220"/>
      <c r="G556" s="218"/>
      <c r="H556" s="219"/>
      <c r="I556" s="218"/>
      <c r="J556" s="218"/>
      <c r="K556" s="218"/>
      <c r="L556" s="218"/>
      <c r="M556" s="218"/>
      <c r="N556" s="218"/>
      <c r="O556" s="218"/>
      <c r="P556" s="218"/>
      <c r="Q556" s="218"/>
      <c r="R556" s="218"/>
    </row>
    <row r="557" spans="1:18" ht="15.75" customHeight="1" x14ac:dyDescent="0.25">
      <c r="A557" s="218"/>
      <c r="B557" s="221"/>
      <c r="C557" s="221"/>
      <c r="D557" s="221"/>
      <c r="E557" s="218"/>
      <c r="F557" s="220"/>
      <c r="G557" s="218"/>
      <c r="H557" s="219"/>
      <c r="I557" s="218"/>
      <c r="J557" s="218"/>
      <c r="K557" s="218"/>
      <c r="L557" s="218"/>
      <c r="M557" s="218"/>
      <c r="N557" s="218"/>
      <c r="O557" s="218"/>
      <c r="P557" s="218"/>
      <c r="Q557" s="218"/>
      <c r="R557" s="218"/>
    </row>
    <row r="558" spans="1:18" ht="15.75" customHeight="1" x14ac:dyDescent="0.25">
      <c r="A558" s="218"/>
      <c r="B558" s="221"/>
      <c r="C558" s="221"/>
      <c r="D558" s="221"/>
      <c r="E558" s="218"/>
      <c r="F558" s="220"/>
      <c r="G558" s="218"/>
      <c r="H558" s="219"/>
      <c r="I558" s="218"/>
      <c r="J558" s="218"/>
      <c r="K558" s="218"/>
      <c r="L558" s="218"/>
      <c r="M558" s="218"/>
      <c r="N558" s="218"/>
      <c r="O558" s="218"/>
      <c r="P558" s="218"/>
      <c r="Q558" s="218"/>
      <c r="R558" s="218"/>
    </row>
    <row r="559" spans="1:18" ht="15.75" customHeight="1" x14ac:dyDescent="0.25">
      <c r="A559" s="218"/>
      <c r="B559" s="221"/>
      <c r="C559" s="221"/>
      <c r="D559" s="221"/>
      <c r="E559" s="218"/>
      <c r="F559" s="220"/>
      <c r="G559" s="218"/>
      <c r="H559" s="219"/>
      <c r="I559" s="218"/>
      <c r="J559" s="218"/>
      <c r="K559" s="218"/>
      <c r="L559" s="218"/>
      <c r="M559" s="218"/>
      <c r="N559" s="218"/>
      <c r="O559" s="218"/>
      <c r="P559" s="218"/>
      <c r="Q559" s="218"/>
      <c r="R559" s="218"/>
    </row>
    <row r="560" spans="1:18" ht="15.75" customHeight="1" x14ac:dyDescent="0.25">
      <c r="A560" s="218"/>
      <c r="B560" s="221"/>
      <c r="C560" s="221"/>
      <c r="D560" s="221"/>
      <c r="E560" s="218"/>
      <c r="F560" s="220"/>
      <c r="G560" s="218"/>
      <c r="H560" s="219"/>
      <c r="I560" s="218"/>
      <c r="J560" s="218"/>
      <c r="K560" s="218"/>
      <c r="L560" s="218"/>
      <c r="M560" s="218"/>
      <c r="N560" s="218"/>
      <c r="O560" s="218"/>
      <c r="P560" s="218"/>
      <c r="Q560" s="218"/>
      <c r="R560" s="218"/>
    </row>
    <row r="561" spans="1:18" ht="15.75" customHeight="1" x14ac:dyDescent="0.25">
      <c r="A561" s="218"/>
      <c r="B561" s="221"/>
      <c r="C561" s="221"/>
      <c r="D561" s="221"/>
      <c r="E561" s="218"/>
      <c r="F561" s="220"/>
      <c r="G561" s="218"/>
      <c r="H561" s="219"/>
      <c r="I561" s="218"/>
      <c r="J561" s="218"/>
      <c r="K561" s="218"/>
      <c r="L561" s="218"/>
      <c r="M561" s="218"/>
      <c r="N561" s="218"/>
      <c r="O561" s="218"/>
      <c r="P561" s="218"/>
      <c r="Q561" s="218"/>
      <c r="R561" s="218"/>
    </row>
    <row r="562" spans="1:18" ht="15.75" customHeight="1" x14ac:dyDescent="0.25">
      <c r="A562" s="218"/>
      <c r="B562" s="221"/>
      <c r="C562" s="221"/>
      <c r="D562" s="221"/>
      <c r="E562" s="218"/>
      <c r="F562" s="220"/>
      <c r="G562" s="218"/>
      <c r="H562" s="219"/>
      <c r="I562" s="218"/>
      <c r="J562" s="218"/>
      <c r="K562" s="218"/>
      <c r="L562" s="218"/>
      <c r="M562" s="218"/>
      <c r="N562" s="218"/>
      <c r="O562" s="218"/>
      <c r="P562" s="218"/>
      <c r="Q562" s="218"/>
      <c r="R562" s="218"/>
    </row>
    <row r="563" spans="1:18" ht="15.75" customHeight="1" x14ac:dyDescent="0.25">
      <c r="A563" s="218"/>
      <c r="B563" s="221"/>
      <c r="C563" s="221"/>
      <c r="D563" s="221"/>
      <c r="E563" s="218"/>
      <c r="F563" s="220"/>
      <c r="G563" s="218"/>
      <c r="H563" s="219"/>
      <c r="I563" s="218"/>
      <c r="J563" s="218"/>
      <c r="K563" s="218"/>
      <c r="L563" s="218"/>
      <c r="M563" s="218"/>
      <c r="N563" s="218"/>
      <c r="O563" s="218"/>
      <c r="P563" s="218"/>
      <c r="Q563" s="218"/>
      <c r="R563" s="218"/>
    </row>
    <row r="564" spans="1:18" ht="15.75" customHeight="1" x14ac:dyDescent="0.25">
      <c r="A564" s="218"/>
      <c r="B564" s="221"/>
      <c r="C564" s="221"/>
      <c r="D564" s="221"/>
      <c r="E564" s="218"/>
      <c r="F564" s="220"/>
      <c r="G564" s="218"/>
      <c r="H564" s="219"/>
      <c r="I564" s="218"/>
      <c r="J564" s="218"/>
      <c r="K564" s="218"/>
      <c r="L564" s="218"/>
      <c r="M564" s="218"/>
      <c r="N564" s="218"/>
      <c r="O564" s="218"/>
      <c r="P564" s="218"/>
      <c r="Q564" s="218"/>
      <c r="R564" s="218"/>
    </row>
    <row r="565" spans="1:18" ht="15.75" customHeight="1" x14ac:dyDescent="0.25">
      <c r="A565" s="218"/>
      <c r="B565" s="221"/>
      <c r="C565" s="221"/>
      <c r="D565" s="221"/>
      <c r="E565" s="218"/>
      <c r="F565" s="220"/>
      <c r="G565" s="218"/>
      <c r="H565" s="219"/>
      <c r="I565" s="218"/>
      <c r="J565" s="218"/>
      <c r="K565" s="218"/>
      <c r="L565" s="218"/>
      <c r="M565" s="218"/>
      <c r="N565" s="218"/>
      <c r="O565" s="218"/>
      <c r="P565" s="218"/>
      <c r="Q565" s="218"/>
      <c r="R565" s="218"/>
    </row>
    <row r="566" spans="1:18" ht="15.75" customHeight="1" x14ac:dyDescent="0.25">
      <c r="A566" s="218"/>
      <c r="B566" s="221"/>
      <c r="C566" s="221"/>
      <c r="D566" s="221"/>
      <c r="E566" s="218"/>
      <c r="F566" s="220"/>
      <c r="G566" s="218"/>
      <c r="H566" s="219"/>
      <c r="I566" s="218"/>
      <c r="J566" s="218"/>
      <c r="K566" s="218"/>
      <c r="L566" s="218"/>
      <c r="M566" s="218"/>
      <c r="N566" s="218"/>
      <c r="O566" s="218"/>
      <c r="P566" s="218"/>
      <c r="Q566" s="218"/>
      <c r="R566" s="218"/>
    </row>
    <row r="567" spans="1:18" ht="15.75" customHeight="1" x14ac:dyDescent="0.25">
      <c r="A567" s="218"/>
      <c r="B567" s="221"/>
      <c r="C567" s="221"/>
      <c r="D567" s="221"/>
      <c r="E567" s="218"/>
      <c r="F567" s="220"/>
      <c r="G567" s="218"/>
      <c r="H567" s="219"/>
      <c r="I567" s="218"/>
      <c r="J567" s="218"/>
      <c r="K567" s="218"/>
      <c r="L567" s="218"/>
      <c r="M567" s="218"/>
      <c r="N567" s="218"/>
      <c r="O567" s="218"/>
      <c r="P567" s="218"/>
      <c r="Q567" s="218"/>
      <c r="R567" s="218"/>
    </row>
    <row r="568" spans="1:18" ht="15.75" customHeight="1" x14ac:dyDescent="0.25">
      <c r="A568" s="218"/>
      <c r="B568" s="221"/>
      <c r="C568" s="221"/>
      <c r="D568" s="221"/>
      <c r="E568" s="218"/>
      <c r="F568" s="220"/>
      <c r="G568" s="218"/>
      <c r="H568" s="219"/>
      <c r="I568" s="218"/>
      <c r="J568" s="218"/>
      <c r="K568" s="218"/>
      <c r="L568" s="218"/>
      <c r="M568" s="218"/>
      <c r="N568" s="218"/>
      <c r="O568" s="218"/>
      <c r="P568" s="218"/>
      <c r="Q568" s="218"/>
      <c r="R568" s="218"/>
    </row>
    <row r="569" spans="1:18" ht="15.75" customHeight="1" x14ac:dyDescent="0.25">
      <c r="A569" s="218"/>
      <c r="B569" s="221"/>
      <c r="C569" s="221"/>
      <c r="D569" s="221"/>
      <c r="E569" s="218"/>
      <c r="F569" s="220"/>
      <c r="G569" s="218"/>
      <c r="H569" s="219"/>
      <c r="I569" s="218"/>
      <c r="J569" s="218"/>
      <c r="K569" s="218"/>
      <c r="L569" s="218"/>
      <c r="M569" s="218"/>
      <c r="N569" s="218"/>
      <c r="O569" s="218"/>
      <c r="P569" s="218"/>
      <c r="Q569" s="218"/>
      <c r="R569" s="218"/>
    </row>
    <row r="570" spans="1:18" ht="15.75" customHeight="1" x14ac:dyDescent="0.25">
      <c r="A570" s="218"/>
      <c r="B570" s="221"/>
      <c r="C570" s="221"/>
      <c r="D570" s="221"/>
      <c r="E570" s="218"/>
      <c r="F570" s="220"/>
      <c r="G570" s="218"/>
      <c r="H570" s="219"/>
      <c r="I570" s="218"/>
      <c r="J570" s="218"/>
      <c r="K570" s="218"/>
      <c r="L570" s="218"/>
      <c r="M570" s="218"/>
      <c r="N570" s="218"/>
      <c r="O570" s="218"/>
      <c r="P570" s="218"/>
      <c r="Q570" s="218"/>
      <c r="R570" s="218"/>
    </row>
    <row r="571" spans="1:18" ht="15.75" customHeight="1" x14ac:dyDescent="0.25">
      <c r="A571" s="218"/>
      <c r="B571" s="221"/>
      <c r="C571" s="221"/>
      <c r="D571" s="221"/>
      <c r="E571" s="218"/>
      <c r="F571" s="220"/>
      <c r="G571" s="218"/>
      <c r="H571" s="219"/>
      <c r="I571" s="218"/>
      <c r="J571" s="218"/>
      <c r="K571" s="218"/>
      <c r="L571" s="218"/>
      <c r="M571" s="218"/>
      <c r="N571" s="218"/>
      <c r="O571" s="218"/>
      <c r="P571" s="218"/>
      <c r="Q571" s="218"/>
      <c r="R571" s="218"/>
    </row>
    <row r="572" spans="1:18" ht="15.75" customHeight="1" x14ac:dyDescent="0.25">
      <c r="A572" s="218"/>
      <c r="B572" s="221"/>
      <c r="C572" s="221"/>
      <c r="D572" s="221"/>
      <c r="E572" s="218"/>
      <c r="F572" s="220"/>
      <c r="G572" s="218"/>
      <c r="H572" s="219"/>
      <c r="I572" s="218"/>
      <c r="J572" s="218"/>
      <c r="K572" s="218"/>
      <c r="L572" s="218"/>
      <c r="M572" s="218"/>
      <c r="N572" s="218"/>
      <c r="O572" s="218"/>
      <c r="P572" s="218"/>
      <c r="Q572" s="218"/>
      <c r="R572" s="218"/>
    </row>
    <row r="573" spans="1:18" ht="15.75" customHeight="1" x14ac:dyDescent="0.25">
      <c r="A573" s="218"/>
      <c r="B573" s="221"/>
      <c r="C573" s="221"/>
      <c r="D573" s="221"/>
      <c r="E573" s="218"/>
      <c r="F573" s="220"/>
      <c r="G573" s="218"/>
      <c r="H573" s="219"/>
      <c r="I573" s="218"/>
      <c r="J573" s="218"/>
      <c r="K573" s="218"/>
      <c r="L573" s="218"/>
      <c r="M573" s="218"/>
      <c r="N573" s="218"/>
      <c r="O573" s="218"/>
      <c r="P573" s="218"/>
      <c r="Q573" s="218"/>
      <c r="R573" s="218"/>
    </row>
    <row r="574" spans="1:18" ht="15.75" customHeight="1" x14ac:dyDescent="0.25">
      <c r="A574" s="218"/>
      <c r="B574" s="221"/>
      <c r="C574" s="221"/>
      <c r="D574" s="221"/>
      <c r="E574" s="218"/>
      <c r="F574" s="220"/>
      <c r="G574" s="218"/>
      <c r="H574" s="219"/>
      <c r="I574" s="218"/>
      <c r="J574" s="218"/>
      <c r="K574" s="218"/>
      <c r="L574" s="218"/>
      <c r="M574" s="218"/>
      <c r="N574" s="218"/>
      <c r="O574" s="218"/>
      <c r="P574" s="218"/>
      <c r="Q574" s="218"/>
      <c r="R574" s="218"/>
    </row>
    <row r="575" spans="1:18" ht="15.75" customHeight="1" x14ac:dyDescent="0.25">
      <c r="A575" s="218"/>
      <c r="B575" s="221"/>
      <c r="C575" s="221"/>
      <c r="D575" s="221"/>
      <c r="E575" s="218"/>
      <c r="F575" s="220"/>
      <c r="G575" s="218"/>
      <c r="H575" s="219"/>
      <c r="I575" s="218"/>
      <c r="J575" s="218"/>
      <c r="K575" s="218"/>
      <c r="L575" s="218"/>
      <c r="M575" s="218"/>
      <c r="N575" s="218"/>
      <c r="O575" s="218"/>
      <c r="P575" s="218"/>
      <c r="Q575" s="218"/>
      <c r="R575" s="218"/>
    </row>
    <row r="576" spans="1:18" ht="15.75" customHeight="1" x14ac:dyDescent="0.25">
      <c r="A576" s="218"/>
      <c r="B576" s="221"/>
      <c r="C576" s="221"/>
      <c r="D576" s="221"/>
      <c r="E576" s="218"/>
      <c r="F576" s="220"/>
      <c r="G576" s="218"/>
      <c r="H576" s="219"/>
      <c r="I576" s="218"/>
      <c r="J576" s="218"/>
      <c r="K576" s="218"/>
      <c r="L576" s="218"/>
      <c r="M576" s="218"/>
      <c r="N576" s="218"/>
      <c r="O576" s="218"/>
      <c r="P576" s="218"/>
      <c r="Q576" s="218"/>
      <c r="R576" s="218"/>
    </row>
    <row r="577" spans="1:18" ht="15.75" customHeight="1" x14ac:dyDescent="0.25">
      <c r="A577" s="218"/>
      <c r="B577" s="221"/>
      <c r="C577" s="221"/>
      <c r="D577" s="221"/>
      <c r="E577" s="218"/>
      <c r="F577" s="220"/>
      <c r="G577" s="218"/>
      <c r="H577" s="219"/>
      <c r="I577" s="218"/>
      <c r="J577" s="218"/>
      <c r="K577" s="218"/>
      <c r="L577" s="218"/>
      <c r="M577" s="218"/>
      <c r="N577" s="218"/>
      <c r="O577" s="218"/>
      <c r="P577" s="218"/>
      <c r="Q577" s="218"/>
      <c r="R577" s="218"/>
    </row>
    <row r="578" spans="1:18" ht="15.75" customHeight="1" x14ac:dyDescent="0.25">
      <c r="A578" s="218"/>
      <c r="B578" s="221"/>
      <c r="C578" s="221"/>
      <c r="D578" s="221"/>
      <c r="E578" s="218"/>
      <c r="F578" s="220"/>
      <c r="G578" s="218"/>
      <c r="H578" s="219"/>
      <c r="I578" s="218"/>
      <c r="J578" s="218"/>
      <c r="K578" s="218"/>
      <c r="L578" s="218"/>
      <c r="M578" s="218"/>
      <c r="N578" s="218"/>
      <c r="O578" s="218"/>
      <c r="P578" s="218"/>
      <c r="Q578" s="218"/>
      <c r="R578" s="218"/>
    </row>
    <row r="579" spans="1:18" ht="15.75" customHeight="1" x14ac:dyDescent="0.25">
      <c r="A579" s="218"/>
      <c r="B579" s="221"/>
      <c r="C579" s="221"/>
      <c r="D579" s="221"/>
      <c r="E579" s="218"/>
      <c r="F579" s="220"/>
      <c r="G579" s="218"/>
      <c r="H579" s="219"/>
      <c r="I579" s="218"/>
      <c r="J579" s="218"/>
      <c r="K579" s="218"/>
      <c r="L579" s="218"/>
      <c r="M579" s="218"/>
      <c r="N579" s="218"/>
      <c r="O579" s="218"/>
      <c r="P579" s="218"/>
      <c r="Q579" s="218"/>
      <c r="R579" s="218"/>
    </row>
    <row r="580" spans="1:18" ht="15.75" customHeight="1" x14ac:dyDescent="0.25">
      <c r="A580" s="218"/>
      <c r="B580" s="221"/>
      <c r="C580" s="221"/>
      <c r="D580" s="221"/>
      <c r="E580" s="218"/>
      <c r="F580" s="220"/>
      <c r="G580" s="218"/>
      <c r="H580" s="219"/>
      <c r="I580" s="218"/>
      <c r="J580" s="218"/>
      <c r="K580" s="218"/>
      <c r="L580" s="218"/>
      <c r="M580" s="218"/>
      <c r="N580" s="218"/>
      <c r="O580" s="218"/>
      <c r="P580" s="218"/>
      <c r="Q580" s="218"/>
      <c r="R580" s="218"/>
    </row>
    <row r="581" spans="1:18" ht="15.75" customHeight="1" x14ac:dyDescent="0.25">
      <c r="A581" s="218"/>
      <c r="B581" s="221"/>
      <c r="C581" s="221"/>
      <c r="D581" s="221"/>
      <c r="E581" s="218"/>
      <c r="F581" s="220"/>
      <c r="G581" s="218"/>
      <c r="H581" s="219"/>
      <c r="I581" s="218"/>
      <c r="J581" s="218"/>
      <c r="K581" s="218"/>
      <c r="L581" s="218"/>
      <c r="M581" s="218"/>
      <c r="N581" s="218"/>
      <c r="O581" s="218"/>
      <c r="P581" s="218"/>
      <c r="Q581" s="218"/>
      <c r="R581" s="218"/>
    </row>
    <row r="582" spans="1:18" ht="15.75" customHeight="1" x14ac:dyDescent="0.25">
      <c r="A582" s="218"/>
      <c r="B582" s="221"/>
      <c r="C582" s="221"/>
      <c r="D582" s="221"/>
      <c r="E582" s="218"/>
      <c r="F582" s="220"/>
      <c r="G582" s="218"/>
      <c r="H582" s="219"/>
      <c r="I582" s="218"/>
      <c r="J582" s="218"/>
      <c r="K582" s="218"/>
      <c r="L582" s="218"/>
      <c r="M582" s="218"/>
      <c r="N582" s="218"/>
      <c r="O582" s="218"/>
      <c r="P582" s="218"/>
      <c r="Q582" s="218"/>
      <c r="R582" s="218"/>
    </row>
    <row r="583" spans="1:18" ht="15.75" customHeight="1" x14ac:dyDescent="0.25">
      <c r="A583" s="218"/>
      <c r="B583" s="221"/>
      <c r="C583" s="221"/>
      <c r="D583" s="221"/>
      <c r="E583" s="218"/>
      <c r="F583" s="220"/>
      <c r="G583" s="218"/>
      <c r="H583" s="219"/>
      <c r="I583" s="218"/>
      <c r="J583" s="218"/>
      <c r="K583" s="218"/>
      <c r="L583" s="218"/>
      <c r="M583" s="218"/>
      <c r="N583" s="218"/>
      <c r="O583" s="218"/>
      <c r="P583" s="218"/>
      <c r="Q583" s="218"/>
      <c r="R583" s="218"/>
    </row>
    <row r="584" spans="1:18" ht="15.75" customHeight="1" x14ac:dyDescent="0.25">
      <c r="A584" s="218"/>
      <c r="B584" s="221"/>
      <c r="C584" s="221"/>
      <c r="D584" s="221"/>
      <c r="E584" s="218"/>
      <c r="F584" s="220"/>
      <c r="G584" s="218"/>
      <c r="H584" s="219"/>
      <c r="I584" s="218"/>
      <c r="J584" s="218"/>
      <c r="K584" s="218"/>
      <c r="L584" s="218"/>
      <c r="M584" s="218"/>
      <c r="N584" s="218"/>
      <c r="O584" s="218"/>
      <c r="P584" s="218"/>
      <c r="Q584" s="218"/>
      <c r="R584" s="218"/>
    </row>
    <row r="585" spans="1:18" ht="15.75" customHeight="1" x14ac:dyDescent="0.25">
      <c r="A585" s="218"/>
      <c r="B585" s="221"/>
      <c r="C585" s="221"/>
      <c r="D585" s="221"/>
      <c r="E585" s="218"/>
      <c r="F585" s="220"/>
      <c r="G585" s="218"/>
      <c r="H585" s="219"/>
      <c r="I585" s="218"/>
      <c r="J585" s="218"/>
      <c r="K585" s="218"/>
      <c r="L585" s="218"/>
      <c r="M585" s="218"/>
      <c r="N585" s="218"/>
      <c r="O585" s="218"/>
      <c r="P585" s="218"/>
      <c r="Q585" s="218"/>
      <c r="R585" s="218"/>
    </row>
    <row r="586" spans="1:18" ht="15.75" customHeight="1" x14ac:dyDescent="0.25">
      <c r="A586" s="218"/>
      <c r="B586" s="221"/>
      <c r="C586" s="221"/>
      <c r="D586" s="221"/>
      <c r="E586" s="218"/>
      <c r="F586" s="220"/>
      <c r="G586" s="218"/>
      <c r="H586" s="219"/>
      <c r="I586" s="218"/>
      <c r="J586" s="218"/>
      <c r="K586" s="218"/>
      <c r="L586" s="218"/>
      <c r="M586" s="218"/>
      <c r="N586" s="218"/>
      <c r="O586" s="218"/>
      <c r="P586" s="218"/>
      <c r="Q586" s="218"/>
      <c r="R586" s="218"/>
    </row>
    <row r="587" spans="1:18" ht="15.75" customHeight="1" x14ac:dyDescent="0.25">
      <c r="A587" s="218"/>
      <c r="B587" s="221"/>
      <c r="C587" s="221"/>
      <c r="D587" s="221"/>
      <c r="E587" s="218"/>
      <c r="F587" s="220"/>
      <c r="G587" s="218"/>
      <c r="H587" s="219"/>
      <c r="I587" s="218"/>
      <c r="J587" s="218"/>
      <c r="K587" s="218"/>
      <c r="L587" s="218"/>
      <c r="M587" s="218"/>
      <c r="N587" s="218"/>
      <c r="O587" s="218"/>
      <c r="P587" s="218"/>
      <c r="Q587" s="218"/>
      <c r="R587" s="218"/>
    </row>
    <row r="588" spans="1:18" ht="15.75" customHeight="1" x14ac:dyDescent="0.25">
      <c r="A588" s="218"/>
      <c r="B588" s="221"/>
      <c r="C588" s="221"/>
      <c r="D588" s="221"/>
      <c r="E588" s="218"/>
      <c r="F588" s="220"/>
      <c r="G588" s="218"/>
      <c r="H588" s="219"/>
      <c r="I588" s="218"/>
      <c r="J588" s="218"/>
      <c r="K588" s="218"/>
      <c r="L588" s="218"/>
      <c r="M588" s="218"/>
      <c r="N588" s="218"/>
      <c r="O588" s="218"/>
      <c r="P588" s="218"/>
      <c r="Q588" s="218"/>
      <c r="R588" s="218"/>
    </row>
    <row r="589" spans="1:18" ht="15.75" customHeight="1" x14ac:dyDescent="0.25">
      <c r="A589" s="218"/>
      <c r="B589" s="221"/>
      <c r="C589" s="221"/>
      <c r="D589" s="221"/>
      <c r="E589" s="218"/>
      <c r="F589" s="220"/>
      <c r="G589" s="218"/>
      <c r="H589" s="219"/>
      <c r="I589" s="218"/>
      <c r="J589" s="218"/>
      <c r="K589" s="218"/>
      <c r="L589" s="218"/>
      <c r="M589" s="218"/>
      <c r="N589" s="218"/>
      <c r="O589" s="218"/>
      <c r="P589" s="218"/>
      <c r="Q589" s="218"/>
      <c r="R589" s="218"/>
    </row>
    <row r="590" spans="1:18" ht="15.75" customHeight="1" x14ac:dyDescent="0.25">
      <c r="A590" s="218"/>
      <c r="B590" s="221"/>
      <c r="C590" s="221"/>
      <c r="D590" s="221"/>
      <c r="E590" s="218"/>
      <c r="F590" s="220"/>
      <c r="G590" s="218"/>
      <c r="H590" s="219"/>
      <c r="I590" s="218"/>
      <c r="J590" s="218"/>
      <c r="K590" s="218"/>
      <c r="L590" s="218"/>
      <c r="M590" s="218"/>
      <c r="N590" s="218"/>
      <c r="O590" s="218"/>
      <c r="P590" s="218"/>
      <c r="Q590" s="218"/>
      <c r="R590" s="218"/>
    </row>
    <row r="591" spans="1:18" ht="15.75" customHeight="1" x14ac:dyDescent="0.25">
      <c r="A591" s="218"/>
      <c r="B591" s="221"/>
      <c r="C591" s="221"/>
      <c r="D591" s="221"/>
      <c r="E591" s="218"/>
      <c r="F591" s="220"/>
      <c r="G591" s="218"/>
      <c r="H591" s="219"/>
      <c r="I591" s="218"/>
      <c r="J591" s="218"/>
      <c r="K591" s="218"/>
      <c r="L591" s="218"/>
      <c r="M591" s="218"/>
      <c r="N591" s="218"/>
      <c r="O591" s="218"/>
      <c r="P591" s="218"/>
      <c r="Q591" s="218"/>
      <c r="R591" s="218"/>
    </row>
    <row r="592" spans="1:18" ht="15.75" customHeight="1" x14ac:dyDescent="0.25">
      <c r="A592" s="218"/>
      <c r="B592" s="221"/>
      <c r="C592" s="221"/>
      <c r="D592" s="221"/>
      <c r="E592" s="218"/>
      <c r="F592" s="220"/>
      <c r="G592" s="218"/>
      <c r="H592" s="219"/>
      <c r="I592" s="218"/>
      <c r="J592" s="218"/>
      <c r="K592" s="218"/>
      <c r="L592" s="218"/>
      <c r="M592" s="218"/>
      <c r="N592" s="218"/>
      <c r="O592" s="218"/>
      <c r="P592" s="218"/>
      <c r="Q592" s="218"/>
      <c r="R592" s="218"/>
    </row>
    <row r="593" spans="1:18" ht="15.75" customHeight="1" x14ac:dyDescent="0.25">
      <c r="A593" s="218"/>
      <c r="B593" s="221"/>
      <c r="C593" s="221"/>
      <c r="D593" s="221"/>
      <c r="E593" s="218"/>
      <c r="F593" s="220"/>
      <c r="G593" s="218"/>
      <c r="H593" s="219"/>
      <c r="I593" s="218"/>
      <c r="J593" s="218"/>
      <c r="K593" s="218"/>
      <c r="L593" s="218"/>
      <c r="M593" s="218"/>
      <c r="N593" s="218"/>
      <c r="O593" s="218"/>
      <c r="P593" s="218"/>
      <c r="Q593" s="218"/>
      <c r="R593" s="218"/>
    </row>
    <row r="594" spans="1:18" ht="15.75" customHeight="1" x14ac:dyDescent="0.25">
      <c r="A594" s="218"/>
      <c r="B594" s="221"/>
      <c r="C594" s="221"/>
      <c r="D594" s="221"/>
      <c r="E594" s="218"/>
      <c r="F594" s="220"/>
      <c r="G594" s="218"/>
      <c r="H594" s="219"/>
      <c r="I594" s="218"/>
      <c r="J594" s="218"/>
      <c r="K594" s="218"/>
      <c r="L594" s="218"/>
      <c r="M594" s="218"/>
      <c r="N594" s="218"/>
      <c r="O594" s="218"/>
      <c r="P594" s="218"/>
      <c r="Q594" s="218"/>
      <c r="R594" s="218"/>
    </row>
    <row r="595" spans="1:18" ht="15.75" customHeight="1" x14ac:dyDescent="0.25">
      <c r="A595" s="218"/>
      <c r="B595" s="221"/>
      <c r="C595" s="221"/>
      <c r="D595" s="221"/>
      <c r="E595" s="218"/>
      <c r="F595" s="220"/>
      <c r="G595" s="218"/>
      <c r="H595" s="219"/>
      <c r="I595" s="218"/>
      <c r="J595" s="218"/>
      <c r="K595" s="218"/>
      <c r="L595" s="218"/>
      <c r="M595" s="218"/>
      <c r="N595" s="218"/>
      <c r="O595" s="218"/>
      <c r="P595" s="218"/>
      <c r="Q595" s="218"/>
      <c r="R595" s="218"/>
    </row>
    <row r="596" spans="1:18" ht="15.75" customHeight="1" x14ac:dyDescent="0.25">
      <c r="A596" s="218"/>
      <c r="B596" s="221"/>
      <c r="C596" s="221"/>
      <c r="D596" s="221"/>
      <c r="E596" s="218"/>
      <c r="F596" s="220"/>
      <c r="G596" s="218"/>
      <c r="H596" s="219"/>
      <c r="I596" s="218"/>
      <c r="J596" s="218"/>
      <c r="K596" s="218"/>
      <c r="L596" s="218"/>
      <c r="M596" s="218"/>
      <c r="N596" s="218"/>
      <c r="O596" s="218"/>
      <c r="P596" s="218"/>
      <c r="Q596" s="218"/>
      <c r="R596" s="218"/>
    </row>
    <row r="597" spans="1:18" ht="15.75" customHeight="1" x14ac:dyDescent="0.25">
      <c r="A597" s="218"/>
      <c r="B597" s="221"/>
      <c r="C597" s="221"/>
      <c r="D597" s="221"/>
      <c r="E597" s="218"/>
      <c r="F597" s="220"/>
      <c r="G597" s="218"/>
      <c r="H597" s="219"/>
      <c r="I597" s="218"/>
      <c r="J597" s="218"/>
      <c r="K597" s="218"/>
      <c r="L597" s="218"/>
      <c r="M597" s="218"/>
      <c r="N597" s="218"/>
      <c r="O597" s="218"/>
      <c r="P597" s="218"/>
      <c r="Q597" s="218"/>
      <c r="R597" s="218"/>
    </row>
    <row r="598" spans="1:18" ht="15.75" customHeight="1" x14ac:dyDescent="0.25">
      <c r="A598" s="218"/>
      <c r="B598" s="221"/>
      <c r="C598" s="221"/>
      <c r="D598" s="221"/>
      <c r="E598" s="218"/>
      <c r="F598" s="220"/>
      <c r="G598" s="218"/>
      <c r="H598" s="219"/>
      <c r="I598" s="218"/>
      <c r="J598" s="218"/>
      <c r="K598" s="218"/>
      <c r="L598" s="218"/>
      <c r="M598" s="218"/>
      <c r="N598" s="218"/>
      <c r="O598" s="218"/>
      <c r="P598" s="218"/>
      <c r="Q598" s="218"/>
      <c r="R598" s="218"/>
    </row>
    <row r="599" spans="1:18" ht="15.75" customHeight="1" x14ac:dyDescent="0.25">
      <c r="A599" s="218"/>
      <c r="B599" s="221"/>
      <c r="C599" s="221"/>
      <c r="D599" s="221"/>
      <c r="E599" s="218"/>
      <c r="F599" s="220"/>
      <c r="G599" s="218"/>
      <c r="H599" s="219"/>
      <c r="I599" s="218"/>
      <c r="J599" s="218"/>
      <c r="K599" s="218"/>
      <c r="L599" s="218"/>
      <c r="M599" s="218"/>
      <c r="N599" s="218"/>
      <c r="O599" s="218"/>
      <c r="P599" s="218"/>
      <c r="Q599" s="218"/>
      <c r="R599" s="218"/>
    </row>
    <row r="600" spans="1:18" ht="15.75" customHeight="1" x14ac:dyDescent="0.25">
      <c r="A600" s="218"/>
      <c r="B600" s="221"/>
      <c r="C600" s="221"/>
      <c r="D600" s="221"/>
      <c r="E600" s="218"/>
      <c r="F600" s="220"/>
      <c r="G600" s="218"/>
      <c r="H600" s="219"/>
      <c r="I600" s="218"/>
      <c r="J600" s="218"/>
      <c r="K600" s="218"/>
      <c r="L600" s="218"/>
      <c r="M600" s="218"/>
      <c r="N600" s="218"/>
      <c r="O600" s="218"/>
      <c r="P600" s="218"/>
      <c r="Q600" s="218"/>
      <c r="R600" s="218"/>
    </row>
    <row r="601" spans="1:18" ht="15.75" customHeight="1" x14ac:dyDescent="0.25">
      <c r="A601" s="218"/>
      <c r="B601" s="221"/>
      <c r="C601" s="221"/>
      <c r="D601" s="221"/>
      <c r="E601" s="218"/>
      <c r="F601" s="220"/>
      <c r="G601" s="218"/>
      <c r="H601" s="219"/>
      <c r="I601" s="218"/>
      <c r="J601" s="218"/>
      <c r="K601" s="218"/>
      <c r="L601" s="218"/>
      <c r="M601" s="218"/>
      <c r="N601" s="218"/>
      <c r="O601" s="218"/>
      <c r="P601" s="218"/>
      <c r="Q601" s="218"/>
      <c r="R601" s="218"/>
    </row>
    <row r="602" spans="1:18" ht="15.75" customHeight="1" x14ac:dyDescent="0.25">
      <c r="A602" s="218"/>
      <c r="B602" s="221"/>
      <c r="C602" s="221"/>
      <c r="D602" s="221"/>
      <c r="E602" s="218"/>
      <c r="F602" s="220"/>
      <c r="G602" s="218"/>
      <c r="H602" s="219"/>
      <c r="I602" s="218"/>
      <c r="J602" s="218"/>
      <c r="K602" s="218"/>
      <c r="L602" s="218"/>
      <c r="M602" s="218"/>
      <c r="N602" s="218"/>
      <c r="O602" s="218"/>
      <c r="P602" s="218"/>
      <c r="Q602" s="218"/>
      <c r="R602" s="218"/>
    </row>
    <row r="603" spans="1:18" ht="15.75" customHeight="1" x14ac:dyDescent="0.25">
      <c r="A603" s="218"/>
      <c r="B603" s="221"/>
      <c r="C603" s="221"/>
      <c r="D603" s="221"/>
      <c r="E603" s="218"/>
      <c r="F603" s="220"/>
      <c r="G603" s="218"/>
      <c r="H603" s="219"/>
      <c r="I603" s="218"/>
      <c r="J603" s="218"/>
      <c r="K603" s="218"/>
      <c r="L603" s="218"/>
      <c r="M603" s="218"/>
      <c r="N603" s="218"/>
      <c r="O603" s="218"/>
      <c r="P603" s="218"/>
      <c r="Q603" s="218"/>
      <c r="R603" s="218"/>
    </row>
    <row r="604" spans="1:18" ht="15.75" customHeight="1" x14ac:dyDescent="0.25">
      <c r="A604" s="218"/>
      <c r="B604" s="221"/>
      <c r="C604" s="221"/>
      <c r="D604" s="221"/>
      <c r="E604" s="218"/>
      <c r="F604" s="220"/>
      <c r="G604" s="218"/>
      <c r="H604" s="219"/>
      <c r="I604" s="218"/>
      <c r="J604" s="218"/>
      <c r="K604" s="218"/>
      <c r="L604" s="218"/>
      <c r="M604" s="218"/>
      <c r="N604" s="218"/>
      <c r="O604" s="218"/>
      <c r="P604" s="218"/>
      <c r="Q604" s="218"/>
      <c r="R604" s="218"/>
    </row>
    <row r="605" spans="1:18" ht="15.75" customHeight="1" x14ac:dyDescent="0.25">
      <c r="A605" s="218"/>
      <c r="B605" s="221"/>
      <c r="C605" s="221"/>
      <c r="D605" s="221"/>
      <c r="E605" s="218"/>
      <c r="F605" s="220"/>
      <c r="G605" s="218"/>
      <c r="H605" s="219"/>
      <c r="I605" s="218"/>
      <c r="J605" s="218"/>
      <c r="K605" s="218"/>
      <c r="L605" s="218"/>
      <c r="M605" s="218"/>
      <c r="N605" s="218"/>
      <c r="O605" s="218"/>
      <c r="P605" s="218"/>
      <c r="Q605" s="218"/>
      <c r="R605" s="218"/>
    </row>
    <row r="606" spans="1:18" ht="15.75" customHeight="1" x14ac:dyDescent="0.25">
      <c r="A606" s="218"/>
      <c r="B606" s="221"/>
      <c r="C606" s="221"/>
      <c r="D606" s="221"/>
      <c r="E606" s="218"/>
      <c r="F606" s="220"/>
      <c r="G606" s="218"/>
      <c r="H606" s="219"/>
      <c r="I606" s="218"/>
      <c r="J606" s="218"/>
      <c r="K606" s="218"/>
      <c r="L606" s="218"/>
      <c r="M606" s="218"/>
      <c r="N606" s="218"/>
      <c r="O606" s="218"/>
      <c r="P606" s="218"/>
      <c r="Q606" s="218"/>
      <c r="R606" s="218"/>
    </row>
    <row r="607" spans="1:18" ht="15.75" customHeight="1" x14ac:dyDescent="0.25">
      <c r="A607" s="218"/>
      <c r="B607" s="221"/>
      <c r="C607" s="221"/>
      <c r="D607" s="221"/>
      <c r="E607" s="218"/>
      <c r="F607" s="220"/>
      <c r="G607" s="218"/>
      <c r="H607" s="219"/>
      <c r="I607" s="218"/>
      <c r="J607" s="218"/>
      <c r="K607" s="218"/>
      <c r="L607" s="218"/>
      <c r="M607" s="218"/>
      <c r="N607" s="218"/>
      <c r="O607" s="218"/>
      <c r="P607" s="218"/>
      <c r="Q607" s="218"/>
      <c r="R607" s="218"/>
    </row>
    <row r="608" spans="1:18" ht="15.75" customHeight="1" x14ac:dyDescent="0.25">
      <c r="A608" s="218"/>
      <c r="B608" s="221"/>
      <c r="C608" s="221"/>
      <c r="D608" s="221"/>
      <c r="E608" s="218"/>
      <c r="F608" s="220"/>
      <c r="G608" s="218"/>
      <c r="H608" s="219"/>
      <c r="I608" s="218"/>
      <c r="J608" s="218"/>
      <c r="K608" s="218"/>
      <c r="L608" s="218"/>
      <c r="M608" s="218"/>
      <c r="N608" s="218"/>
      <c r="O608" s="218"/>
      <c r="P608" s="218"/>
      <c r="Q608" s="218"/>
      <c r="R608" s="218"/>
    </row>
    <row r="609" spans="1:18" ht="15.75" customHeight="1" x14ac:dyDescent="0.25">
      <c r="A609" s="218"/>
      <c r="B609" s="221"/>
      <c r="C609" s="221"/>
      <c r="D609" s="221"/>
      <c r="E609" s="218"/>
      <c r="F609" s="220"/>
      <c r="G609" s="218"/>
      <c r="H609" s="219"/>
      <c r="I609" s="218"/>
      <c r="J609" s="218"/>
      <c r="K609" s="218"/>
      <c r="L609" s="218"/>
      <c r="M609" s="218"/>
      <c r="N609" s="218"/>
      <c r="O609" s="218"/>
      <c r="P609" s="218"/>
      <c r="Q609" s="218"/>
      <c r="R609" s="218"/>
    </row>
    <row r="610" spans="1:18" ht="15.75" customHeight="1" x14ac:dyDescent="0.25">
      <c r="A610" s="218"/>
      <c r="B610" s="221"/>
      <c r="C610" s="221"/>
      <c r="D610" s="221"/>
      <c r="E610" s="218"/>
      <c r="F610" s="220"/>
      <c r="G610" s="218"/>
      <c r="H610" s="219"/>
      <c r="I610" s="218"/>
      <c r="J610" s="218"/>
      <c r="K610" s="218"/>
      <c r="L610" s="218"/>
      <c r="M610" s="218"/>
      <c r="N610" s="218"/>
      <c r="O610" s="218"/>
      <c r="P610" s="218"/>
      <c r="Q610" s="218"/>
      <c r="R610" s="218"/>
    </row>
    <row r="611" spans="1:18" ht="15.75" customHeight="1" x14ac:dyDescent="0.25">
      <c r="A611" s="218"/>
      <c r="B611" s="221"/>
      <c r="C611" s="221"/>
      <c r="D611" s="221"/>
      <c r="E611" s="218"/>
      <c r="F611" s="220"/>
      <c r="G611" s="218"/>
      <c r="H611" s="219"/>
      <c r="I611" s="218"/>
      <c r="J611" s="218"/>
      <c r="K611" s="218"/>
      <c r="L611" s="218"/>
      <c r="M611" s="218"/>
      <c r="N611" s="218"/>
      <c r="O611" s="218"/>
      <c r="P611" s="218"/>
      <c r="Q611" s="218"/>
      <c r="R611" s="218"/>
    </row>
    <row r="612" spans="1:18" ht="15.75" customHeight="1" x14ac:dyDescent="0.25">
      <c r="A612" s="218"/>
      <c r="B612" s="221"/>
      <c r="C612" s="221"/>
      <c r="D612" s="221"/>
      <c r="E612" s="218"/>
      <c r="F612" s="220"/>
      <c r="G612" s="218"/>
      <c r="H612" s="219"/>
      <c r="I612" s="218"/>
      <c r="J612" s="218"/>
      <c r="K612" s="218"/>
      <c r="L612" s="218"/>
      <c r="M612" s="218"/>
      <c r="N612" s="218"/>
      <c r="O612" s="218"/>
      <c r="P612" s="218"/>
      <c r="Q612" s="218"/>
      <c r="R612" s="218"/>
    </row>
    <row r="613" spans="1:18" ht="15.75" customHeight="1" x14ac:dyDescent="0.25">
      <c r="A613" s="218"/>
      <c r="B613" s="221"/>
      <c r="C613" s="221"/>
      <c r="D613" s="221"/>
      <c r="E613" s="218"/>
      <c r="F613" s="220"/>
      <c r="G613" s="218"/>
      <c r="H613" s="219"/>
      <c r="I613" s="218"/>
      <c r="J613" s="218"/>
      <c r="K613" s="218"/>
      <c r="L613" s="218"/>
      <c r="M613" s="218"/>
      <c r="N613" s="218"/>
      <c r="O613" s="218"/>
      <c r="P613" s="218"/>
      <c r="Q613" s="218"/>
      <c r="R613" s="218"/>
    </row>
    <row r="614" spans="1:18" ht="15.75" customHeight="1" x14ac:dyDescent="0.25">
      <c r="A614" s="218"/>
      <c r="B614" s="221"/>
      <c r="C614" s="221"/>
      <c r="D614" s="221"/>
      <c r="E614" s="218"/>
      <c r="F614" s="220"/>
      <c r="G614" s="218"/>
      <c r="H614" s="219"/>
      <c r="I614" s="218"/>
      <c r="J614" s="218"/>
      <c r="K614" s="218"/>
      <c r="L614" s="218"/>
      <c r="M614" s="218"/>
      <c r="N614" s="218"/>
      <c r="O614" s="218"/>
      <c r="P614" s="218"/>
      <c r="Q614" s="218"/>
      <c r="R614" s="218"/>
    </row>
    <row r="615" spans="1:18" ht="15.75" customHeight="1" x14ac:dyDescent="0.25">
      <c r="A615" s="218"/>
      <c r="B615" s="221"/>
      <c r="C615" s="221"/>
      <c r="D615" s="221"/>
      <c r="E615" s="218"/>
      <c r="F615" s="220"/>
      <c r="G615" s="218"/>
      <c r="H615" s="219"/>
      <c r="I615" s="218"/>
      <c r="J615" s="218"/>
      <c r="K615" s="218"/>
      <c r="L615" s="218"/>
      <c r="M615" s="218"/>
      <c r="N615" s="218"/>
      <c r="O615" s="218"/>
      <c r="P615" s="218"/>
      <c r="Q615" s="218"/>
      <c r="R615" s="218"/>
    </row>
    <row r="616" spans="1:18" ht="15.75" customHeight="1" x14ac:dyDescent="0.25">
      <c r="A616" s="218"/>
      <c r="B616" s="221"/>
      <c r="C616" s="221"/>
      <c r="D616" s="221"/>
      <c r="E616" s="218"/>
      <c r="F616" s="220"/>
      <c r="G616" s="218"/>
      <c r="H616" s="219"/>
      <c r="I616" s="218"/>
      <c r="J616" s="218"/>
      <c r="K616" s="218"/>
      <c r="L616" s="218"/>
      <c r="M616" s="218"/>
      <c r="N616" s="218"/>
      <c r="O616" s="218"/>
      <c r="P616" s="218"/>
      <c r="Q616" s="218"/>
      <c r="R616" s="218"/>
    </row>
    <row r="617" spans="1:18" ht="15.75" customHeight="1" x14ac:dyDescent="0.25">
      <c r="A617" s="218"/>
      <c r="B617" s="221"/>
      <c r="C617" s="221"/>
      <c r="D617" s="221"/>
      <c r="E617" s="218"/>
      <c r="F617" s="220"/>
      <c r="G617" s="218"/>
      <c r="H617" s="219"/>
      <c r="I617" s="218"/>
      <c r="J617" s="218"/>
      <c r="K617" s="218"/>
      <c r="L617" s="218"/>
      <c r="M617" s="218"/>
      <c r="N617" s="218"/>
      <c r="O617" s="218"/>
      <c r="P617" s="218"/>
      <c r="Q617" s="218"/>
      <c r="R617" s="218"/>
    </row>
    <row r="618" spans="1:18" ht="15.75" customHeight="1" x14ac:dyDescent="0.25">
      <c r="A618" s="218"/>
      <c r="B618" s="221"/>
      <c r="C618" s="221"/>
      <c r="D618" s="221"/>
      <c r="E618" s="218"/>
      <c r="F618" s="220"/>
      <c r="G618" s="218"/>
      <c r="H618" s="219"/>
      <c r="I618" s="218"/>
      <c r="J618" s="218"/>
      <c r="K618" s="218"/>
      <c r="L618" s="218"/>
      <c r="M618" s="218"/>
      <c r="N618" s="218"/>
      <c r="O618" s="218"/>
      <c r="P618" s="218"/>
      <c r="Q618" s="218"/>
      <c r="R618" s="218"/>
    </row>
    <row r="619" spans="1:18" ht="15.75" customHeight="1" x14ac:dyDescent="0.25">
      <c r="A619" s="218"/>
      <c r="B619" s="221"/>
      <c r="C619" s="221"/>
      <c r="D619" s="221"/>
      <c r="E619" s="218"/>
      <c r="F619" s="220"/>
      <c r="G619" s="218"/>
      <c r="H619" s="219"/>
      <c r="I619" s="218"/>
      <c r="J619" s="218"/>
      <c r="K619" s="218"/>
      <c r="L619" s="218"/>
      <c r="M619" s="218"/>
      <c r="N619" s="218"/>
      <c r="O619" s="218"/>
      <c r="P619" s="218"/>
      <c r="Q619" s="218"/>
      <c r="R619" s="218"/>
    </row>
    <row r="620" spans="1:18" ht="15.75" customHeight="1" x14ac:dyDescent="0.25">
      <c r="A620" s="218"/>
      <c r="B620" s="221"/>
      <c r="C620" s="221"/>
      <c r="D620" s="221"/>
      <c r="E620" s="218"/>
      <c r="F620" s="220"/>
      <c r="G620" s="218"/>
      <c r="H620" s="219"/>
      <c r="I620" s="218"/>
      <c r="J620" s="218"/>
      <c r="K620" s="218"/>
      <c r="L620" s="218"/>
      <c r="M620" s="218"/>
      <c r="N620" s="218"/>
      <c r="O620" s="218"/>
      <c r="P620" s="218"/>
      <c r="Q620" s="218"/>
      <c r="R620" s="218"/>
    </row>
    <row r="621" spans="1:18" ht="15.75" customHeight="1" x14ac:dyDescent="0.25">
      <c r="A621" s="218"/>
      <c r="B621" s="221"/>
      <c r="C621" s="221"/>
      <c r="D621" s="221"/>
      <c r="E621" s="218"/>
      <c r="F621" s="220"/>
      <c r="G621" s="218"/>
      <c r="H621" s="219"/>
      <c r="I621" s="218"/>
      <c r="J621" s="218"/>
      <c r="K621" s="218"/>
      <c r="L621" s="218"/>
      <c r="M621" s="218"/>
      <c r="N621" s="218"/>
      <c r="O621" s="218"/>
      <c r="P621" s="218"/>
      <c r="Q621" s="218"/>
      <c r="R621" s="218"/>
    </row>
    <row r="622" spans="1:18" ht="15.75" customHeight="1" x14ac:dyDescent="0.25">
      <c r="A622" s="218"/>
      <c r="B622" s="221"/>
      <c r="C622" s="221"/>
      <c r="D622" s="221"/>
      <c r="E622" s="218"/>
      <c r="F622" s="220"/>
      <c r="G622" s="218"/>
      <c r="H622" s="219"/>
      <c r="I622" s="218"/>
      <c r="J622" s="218"/>
      <c r="K622" s="218"/>
      <c r="L622" s="218"/>
      <c r="M622" s="218"/>
      <c r="N622" s="218"/>
      <c r="O622" s="218"/>
      <c r="P622" s="218"/>
      <c r="Q622" s="218"/>
      <c r="R622" s="218"/>
    </row>
    <row r="623" spans="1:18" ht="15.75" customHeight="1" x14ac:dyDescent="0.25">
      <c r="A623" s="218"/>
      <c r="B623" s="221"/>
      <c r="C623" s="221"/>
      <c r="D623" s="221"/>
      <c r="E623" s="218"/>
      <c r="F623" s="220"/>
      <c r="G623" s="218"/>
      <c r="H623" s="219"/>
      <c r="I623" s="218"/>
      <c r="J623" s="218"/>
      <c r="K623" s="218"/>
      <c r="L623" s="218"/>
      <c r="M623" s="218"/>
      <c r="N623" s="218"/>
      <c r="O623" s="218"/>
      <c r="P623" s="218"/>
      <c r="Q623" s="218"/>
      <c r="R623" s="218"/>
    </row>
    <row r="624" spans="1:18" ht="15.75" customHeight="1" x14ac:dyDescent="0.25">
      <c r="A624" s="218"/>
      <c r="B624" s="221"/>
      <c r="C624" s="221"/>
      <c r="D624" s="221"/>
      <c r="E624" s="218"/>
      <c r="F624" s="220"/>
      <c r="G624" s="218"/>
      <c r="H624" s="219"/>
      <c r="I624" s="218"/>
      <c r="J624" s="218"/>
      <c r="K624" s="218"/>
      <c r="L624" s="218"/>
      <c r="M624" s="218"/>
      <c r="N624" s="218"/>
      <c r="O624" s="218"/>
      <c r="P624" s="218"/>
      <c r="Q624" s="218"/>
      <c r="R624" s="218"/>
    </row>
    <row r="625" spans="1:18" ht="15.75" customHeight="1" x14ac:dyDescent="0.25">
      <c r="A625" s="218"/>
      <c r="B625" s="221"/>
      <c r="C625" s="221"/>
      <c r="D625" s="221"/>
      <c r="E625" s="218"/>
      <c r="F625" s="220"/>
      <c r="G625" s="218"/>
      <c r="H625" s="219"/>
      <c r="I625" s="218"/>
      <c r="J625" s="218"/>
      <c r="K625" s="218"/>
      <c r="L625" s="218"/>
      <c r="M625" s="218"/>
      <c r="N625" s="218"/>
      <c r="O625" s="218"/>
      <c r="P625" s="218"/>
      <c r="Q625" s="218"/>
      <c r="R625" s="218"/>
    </row>
    <row r="626" spans="1:18" ht="15.75" customHeight="1" x14ac:dyDescent="0.25">
      <c r="A626" s="218"/>
      <c r="B626" s="221"/>
      <c r="C626" s="221"/>
      <c r="D626" s="221"/>
      <c r="E626" s="218"/>
      <c r="F626" s="220"/>
      <c r="G626" s="218"/>
      <c r="H626" s="219"/>
      <c r="I626" s="218"/>
      <c r="J626" s="218"/>
      <c r="K626" s="218"/>
      <c r="L626" s="218"/>
      <c r="M626" s="218"/>
      <c r="N626" s="218"/>
      <c r="O626" s="218"/>
      <c r="P626" s="218"/>
      <c r="Q626" s="218"/>
      <c r="R626" s="218"/>
    </row>
    <row r="627" spans="1:18" ht="15.75" customHeight="1" x14ac:dyDescent="0.25">
      <c r="A627" s="218"/>
      <c r="B627" s="221"/>
      <c r="C627" s="221"/>
      <c r="D627" s="221"/>
      <c r="E627" s="218"/>
      <c r="F627" s="220"/>
      <c r="G627" s="218"/>
      <c r="H627" s="219"/>
      <c r="I627" s="218"/>
      <c r="J627" s="218"/>
      <c r="K627" s="218"/>
      <c r="L627" s="218"/>
      <c r="M627" s="218"/>
      <c r="N627" s="218"/>
      <c r="O627" s="218"/>
      <c r="P627" s="218"/>
      <c r="Q627" s="218"/>
      <c r="R627" s="218"/>
    </row>
    <row r="628" spans="1:18" ht="15.75" customHeight="1" x14ac:dyDescent="0.25">
      <c r="A628" s="218"/>
      <c r="B628" s="221"/>
      <c r="C628" s="221"/>
      <c r="D628" s="221"/>
      <c r="E628" s="218"/>
      <c r="F628" s="220"/>
      <c r="G628" s="218"/>
      <c r="H628" s="219"/>
      <c r="I628" s="218"/>
      <c r="J628" s="218"/>
      <c r="K628" s="218"/>
      <c r="L628" s="218"/>
      <c r="M628" s="218"/>
      <c r="N628" s="218"/>
      <c r="O628" s="218"/>
      <c r="P628" s="218"/>
      <c r="Q628" s="218"/>
      <c r="R628" s="218"/>
    </row>
    <row r="629" spans="1:18" ht="15.75" customHeight="1" x14ac:dyDescent="0.25">
      <c r="A629" s="218"/>
      <c r="B629" s="221"/>
      <c r="C629" s="221"/>
      <c r="D629" s="221"/>
      <c r="E629" s="218"/>
      <c r="F629" s="220"/>
      <c r="G629" s="218"/>
      <c r="H629" s="219"/>
      <c r="I629" s="218"/>
      <c r="J629" s="218"/>
      <c r="K629" s="218"/>
      <c r="L629" s="218"/>
      <c r="M629" s="218"/>
      <c r="N629" s="218"/>
      <c r="O629" s="218"/>
      <c r="P629" s="218"/>
      <c r="Q629" s="218"/>
      <c r="R629" s="218"/>
    </row>
    <row r="630" spans="1:18" ht="15.75" customHeight="1" x14ac:dyDescent="0.25">
      <c r="A630" s="218"/>
      <c r="B630" s="221"/>
      <c r="C630" s="221"/>
      <c r="D630" s="221"/>
      <c r="E630" s="218"/>
      <c r="F630" s="220"/>
      <c r="G630" s="218"/>
      <c r="H630" s="219"/>
      <c r="I630" s="218"/>
      <c r="J630" s="218"/>
      <c r="K630" s="218"/>
      <c r="L630" s="218"/>
      <c r="M630" s="218"/>
      <c r="N630" s="218"/>
      <c r="O630" s="218"/>
      <c r="P630" s="218"/>
      <c r="Q630" s="218"/>
      <c r="R630" s="218"/>
    </row>
    <row r="631" spans="1:18" ht="15.75" customHeight="1" x14ac:dyDescent="0.25">
      <c r="A631" s="218"/>
      <c r="B631" s="221"/>
      <c r="C631" s="221"/>
      <c r="D631" s="221"/>
      <c r="E631" s="218"/>
      <c r="F631" s="220"/>
      <c r="G631" s="218"/>
      <c r="H631" s="219"/>
      <c r="I631" s="218"/>
      <c r="J631" s="218"/>
      <c r="K631" s="218"/>
      <c r="L631" s="218"/>
      <c r="M631" s="218"/>
      <c r="N631" s="218"/>
      <c r="O631" s="218"/>
      <c r="P631" s="218"/>
      <c r="Q631" s="218"/>
      <c r="R631" s="218"/>
    </row>
    <row r="632" spans="1:18" ht="15.75" customHeight="1" x14ac:dyDescent="0.25">
      <c r="A632" s="218"/>
      <c r="B632" s="221"/>
      <c r="C632" s="221"/>
      <c r="D632" s="221"/>
      <c r="E632" s="218"/>
      <c r="F632" s="220"/>
      <c r="G632" s="218"/>
      <c r="H632" s="219"/>
      <c r="I632" s="218"/>
      <c r="J632" s="218"/>
      <c r="K632" s="218"/>
      <c r="L632" s="218"/>
      <c r="M632" s="218"/>
      <c r="N632" s="218"/>
      <c r="O632" s="218"/>
      <c r="P632" s="218"/>
      <c r="Q632" s="218"/>
      <c r="R632" s="218"/>
    </row>
    <row r="633" spans="1:18" ht="15.75" customHeight="1" x14ac:dyDescent="0.25">
      <c r="A633" s="218"/>
      <c r="B633" s="221"/>
      <c r="C633" s="221"/>
      <c r="D633" s="221"/>
      <c r="E633" s="218"/>
      <c r="F633" s="220"/>
      <c r="G633" s="218"/>
      <c r="H633" s="219"/>
      <c r="I633" s="218"/>
      <c r="J633" s="218"/>
      <c r="K633" s="218"/>
      <c r="L633" s="218"/>
      <c r="M633" s="218"/>
      <c r="N633" s="218"/>
      <c r="O633" s="218"/>
      <c r="P633" s="218"/>
      <c r="Q633" s="218"/>
      <c r="R633" s="218"/>
    </row>
    <row r="634" spans="1:18" ht="15.75" customHeight="1" x14ac:dyDescent="0.25">
      <c r="A634" s="218"/>
      <c r="B634" s="221"/>
      <c r="C634" s="221"/>
      <c r="D634" s="221"/>
      <c r="E634" s="218"/>
      <c r="F634" s="220"/>
      <c r="G634" s="218"/>
      <c r="H634" s="219"/>
      <c r="I634" s="218"/>
      <c r="J634" s="218"/>
      <c r="K634" s="218"/>
      <c r="L634" s="218"/>
      <c r="M634" s="218"/>
      <c r="N634" s="218"/>
      <c r="O634" s="218"/>
      <c r="P634" s="218"/>
      <c r="Q634" s="218"/>
      <c r="R634" s="218"/>
    </row>
    <row r="635" spans="1:18" ht="15.75" customHeight="1" x14ac:dyDescent="0.25">
      <c r="A635" s="218"/>
      <c r="B635" s="221"/>
      <c r="C635" s="221"/>
      <c r="D635" s="221"/>
      <c r="E635" s="218"/>
      <c r="F635" s="220"/>
      <c r="G635" s="218"/>
      <c r="H635" s="219"/>
      <c r="I635" s="218"/>
      <c r="J635" s="218"/>
      <c r="K635" s="218"/>
      <c r="L635" s="218"/>
      <c r="M635" s="218"/>
      <c r="N635" s="218"/>
      <c r="O635" s="218"/>
      <c r="P635" s="218"/>
      <c r="Q635" s="218"/>
      <c r="R635" s="218"/>
    </row>
    <row r="636" spans="1:18" ht="15.75" customHeight="1" x14ac:dyDescent="0.25">
      <c r="A636" s="218"/>
      <c r="B636" s="221"/>
      <c r="C636" s="221"/>
      <c r="D636" s="221"/>
      <c r="E636" s="218"/>
      <c r="F636" s="220"/>
      <c r="G636" s="218"/>
      <c r="H636" s="219"/>
      <c r="I636" s="218"/>
      <c r="J636" s="218"/>
      <c r="K636" s="218"/>
      <c r="L636" s="218"/>
      <c r="M636" s="218"/>
      <c r="N636" s="218"/>
      <c r="O636" s="218"/>
      <c r="P636" s="218"/>
      <c r="Q636" s="218"/>
      <c r="R636" s="218"/>
    </row>
    <row r="637" spans="1:18" ht="15.75" customHeight="1" x14ac:dyDescent="0.25">
      <c r="A637" s="218"/>
      <c r="B637" s="221"/>
      <c r="C637" s="221"/>
      <c r="D637" s="221"/>
      <c r="E637" s="218"/>
      <c r="F637" s="220"/>
      <c r="G637" s="218"/>
      <c r="H637" s="219"/>
      <c r="I637" s="218"/>
      <c r="J637" s="218"/>
      <c r="K637" s="218"/>
      <c r="L637" s="218"/>
      <c r="M637" s="218"/>
      <c r="N637" s="218"/>
      <c r="O637" s="218"/>
      <c r="P637" s="218"/>
      <c r="Q637" s="218"/>
      <c r="R637" s="218"/>
    </row>
    <row r="638" spans="1:18" ht="15.75" customHeight="1" x14ac:dyDescent="0.25">
      <c r="A638" s="218"/>
      <c r="B638" s="221"/>
      <c r="C638" s="221"/>
      <c r="D638" s="221"/>
      <c r="E638" s="218"/>
      <c r="F638" s="220"/>
      <c r="G638" s="218"/>
      <c r="H638" s="219"/>
      <c r="I638" s="218"/>
      <c r="J638" s="218"/>
      <c r="K638" s="218"/>
      <c r="L638" s="218"/>
      <c r="M638" s="218"/>
      <c r="N638" s="218"/>
      <c r="O638" s="218"/>
      <c r="P638" s="218"/>
      <c r="Q638" s="218"/>
      <c r="R638" s="218"/>
    </row>
    <row r="639" spans="1:18" ht="15.75" customHeight="1" x14ac:dyDescent="0.25">
      <c r="A639" s="218"/>
      <c r="B639" s="221"/>
      <c r="C639" s="221"/>
      <c r="D639" s="221"/>
      <c r="E639" s="218"/>
      <c r="F639" s="220"/>
      <c r="G639" s="218"/>
      <c r="H639" s="219"/>
      <c r="I639" s="218"/>
      <c r="J639" s="218"/>
      <c r="K639" s="218"/>
      <c r="L639" s="218"/>
      <c r="M639" s="218"/>
      <c r="N639" s="218"/>
      <c r="O639" s="218"/>
      <c r="P639" s="218"/>
      <c r="Q639" s="218"/>
      <c r="R639" s="218"/>
    </row>
    <row r="640" spans="1:18" ht="15.75" customHeight="1" x14ac:dyDescent="0.25">
      <c r="A640" s="218"/>
      <c r="B640" s="221"/>
      <c r="C640" s="221"/>
      <c r="D640" s="221"/>
      <c r="E640" s="218"/>
      <c r="F640" s="220"/>
      <c r="G640" s="218"/>
      <c r="H640" s="219"/>
      <c r="I640" s="218"/>
      <c r="J640" s="218"/>
      <c r="K640" s="218"/>
      <c r="L640" s="218"/>
      <c r="M640" s="218"/>
      <c r="N640" s="218"/>
      <c r="O640" s="218"/>
      <c r="P640" s="218"/>
      <c r="Q640" s="218"/>
      <c r="R640" s="218"/>
    </row>
    <row r="641" spans="1:18" ht="15.75" customHeight="1" x14ac:dyDescent="0.25">
      <c r="A641" s="218"/>
      <c r="B641" s="221"/>
      <c r="C641" s="221"/>
      <c r="D641" s="221"/>
      <c r="E641" s="218"/>
      <c r="F641" s="220"/>
      <c r="G641" s="218"/>
      <c r="H641" s="219"/>
      <c r="I641" s="218"/>
      <c r="J641" s="218"/>
      <c r="K641" s="218"/>
      <c r="L641" s="218"/>
      <c r="M641" s="218"/>
      <c r="N641" s="218"/>
      <c r="O641" s="218"/>
      <c r="P641" s="218"/>
      <c r="Q641" s="218"/>
      <c r="R641" s="218"/>
    </row>
    <row r="642" spans="1:18" ht="15.75" customHeight="1" x14ac:dyDescent="0.25">
      <c r="A642" s="218"/>
      <c r="B642" s="221"/>
      <c r="C642" s="221"/>
      <c r="D642" s="221"/>
      <c r="E642" s="218"/>
      <c r="F642" s="220"/>
      <c r="G642" s="218"/>
      <c r="H642" s="219"/>
      <c r="I642" s="218"/>
      <c r="J642" s="218"/>
      <c r="K642" s="218"/>
      <c r="L642" s="218"/>
      <c r="M642" s="218"/>
      <c r="N642" s="218"/>
      <c r="O642" s="218"/>
      <c r="P642" s="218"/>
      <c r="Q642" s="218"/>
      <c r="R642" s="218"/>
    </row>
    <row r="643" spans="1:18" ht="15.75" customHeight="1" x14ac:dyDescent="0.25">
      <c r="A643" s="218"/>
      <c r="B643" s="221"/>
      <c r="C643" s="221"/>
      <c r="D643" s="221"/>
      <c r="E643" s="218"/>
      <c r="F643" s="220"/>
      <c r="G643" s="218"/>
      <c r="H643" s="219"/>
      <c r="I643" s="218"/>
      <c r="J643" s="218"/>
      <c r="K643" s="218"/>
      <c r="L643" s="218"/>
      <c r="M643" s="218"/>
      <c r="N643" s="218"/>
      <c r="O643" s="218"/>
      <c r="P643" s="218"/>
      <c r="Q643" s="218"/>
      <c r="R643" s="218"/>
    </row>
    <row r="644" spans="1:18" ht="15.75" customHeight="1" x14ac:dyDescent="0.25">
      <c r="A644" s="218"/>
      <c r="B644" s="221"/>
      <c r="C644" s="221"/>
      <c r="D644" s="221"/>
      <c r="E644" s="218"/>
      <c r="F644" s="220"/>
      <c r="G644" s="218"/>
      <c r="H644" s="219"/>
      <c r="I644" s="218"/>
      <c r="J644" s="218"/>
      <c r="K644" s="218"/>
      <c r="L644" s="218"/>
      <c r="M644" s="218"/>
      <c r="N644" s="218"/>
      <c r="O644" s="218"/>
      <c r="P644" s="218"/>
      <c r="Q644" s="218"/>
      <c r="R644" s="218"/>
    </row>
    <row r="645" spans="1:18" ht="15.75" customHeight="1" x14ac:dyDescent="0.25">
      <c r="A645" s="218"/>
      <c r="B645" s="221"/>
      <c r="C645" s="221"/>
      <c r="D645" s="221"/>
      <c r="E645" s="218"/>
      <c r="F645" s="220"/>
      <c r="G645" s="218"/>
      <c r="H645" s="219"/>
      <c r="I645" s="218"/>
      <c r="J645" s="218"/>
      <c r="K645" s="218"/>
      <c r="L645" s="218"/>
      <c r="M645" s="218"/>
      <c r="N645" s="218"/>
      <c r="O645" s="218"/>
      <c r="P645" s="218"/>
      <c r="Q645" s="218"/>
      <c r="R645" s="218"/>
    </row>
    <row r="646" spans="1:18" ht="15.75" customHeight="1" x14ac:dyDescent="0.25">
      <c r="A646" s="218"/>
      <c r="B646" s="221"/>
      <c r="C646" s="221"/>
      <c r="D646" s="221"/>
      <c r="E646" s="218"/>
      <c r="F646" s="220"/>
      <c r="G646" s="218"/>
      <c r="H646" s="219"/>
      <c r="I646" s="218"/>
      <c r="J646" s="218"/>
      <c r="K646" s="218"/>
      <c r="L646" s="218"/>
      <c r="M646" s="218"/>
      <c r="N646" s="218"/>
      <c r="O646" s="218"/>
      <c r="P646" s="218"/>
      <c r="Q646" s="218"/>
      <c r="R646" s="218"/>
    </row>
    <row r="647" spans="1:18" ht="15.75" customHeight="1" x14ac:dyDescent="0.25">
      <c r="A647" s="218"/>
      <c r="B647" s="221"/>
      <c r="C647" s="221"/>
      <c r="D647" s="221"/>
      <c r="E647" s="218"/>
      <c r="F647" s="220"/>
      <c r="G647" s="218"/>
      <c r="H647" s="219"/>
      <c r="I647" s="218"/>
      <c r="J647" s="218"/>
      <c r="K647" s="218"/>
      <c r="L647" s="218"/>
      <c r="M647" s="218"/>
      <c r="N647" s="218"/>
      <c r="O647" s="218"/>
      <c r="P647" s="218"/>
      <c r="Q647" s="218"/>
      <c r="R647" s="218"/>
    </row>
    <row r="648" spans="1:18" ht="15.75" customHeight="1" x14ac:dyDescent="0.25">
      <c r="A648" s="218"/>
      <c r="B648" s="221"/>
      <c r="C648" s="221"/>
      <c r="D648" s="221"/>
      <c r="E648" s="218"/>
      <c r="F648" s="220"/>
      <c r="G648" s="218"/>
      <c r="H648" s="219"/>
      <c r="I648" s="218"/>
      <c r="J648" s="218"/>
      <c r="K648" s="218"/>
      <c r="L648" s="218"/>
      <c r="M648" s="218"/>
      <c r="N648" s="218"/>
      <c r="O648" s="218"/>
      <c r="P648" s="218"/>
      <c r="Q648" s="218"/>
      <c r="R648" s="218"/>
    </row>
    <row r="649" spans="1:18" ht="15.75" customHeight="1" x14ac:dyDescent="0.25">
      <c r="A649" s="218"/>
      <c r="B649" s="221"/>
      <c r="C649" s="221"/>
      <c r="D649" s="221"/>
      <c r="E649" s="218"/>
      <c r="F649" s="220"/>
      <c r="G649" s="218"/>
      <c r="H649" s="219"/>
      <c r="I649" s="218"/>
      <c r="J649" s="218"/>
      <c r="K649" s="218"/>
      <c r="L649" s="218"/>
      <c r="M649" s="218"/>
      <c r="N649" s="218"/>
      <c r="O649" s="218"/>
      <c r="P649" s="218"/>
      <c r="Q649" s="218"/>
      <c r="R649" s="218"/>
    </row>
    <row r="650" spans="1:18" ht="15.75" customHeight="1" x14ac:dyDescent="0.25">
      <c r="A650" s="218"/>
      <c r="B650" s="221"/>
      <c r="C650" s="221"/>
      <c r="D650" s="221"/>
      <c r="E650" s="218"/>
      <c r="F650" s="220"/>
      <c r="G650" s="218"/>
      <c r="H650" s="219"/>
      <c r="I650" s="218"/>
      <c r="J650" s="218"/>
      <c r="K650" s="218"/>
      <c r="L650" s="218"/>
      <c r="M650" s="218"/>
      <c r="N650" s="218"/>
      <c r="O650" s="218"/>
      <c r="P650" s="218"/>
      <c r="Q650" s="218"/>
      <c r="R650" s="218"/>
    </row>
    <row r="651" spans="1:18" ht="15.75" customHeight="1" x14ac:dyDescent="0.25">
      <c r="A651" s="218"/>
      <c r="B651" s="221"/>
      <c r="C651" s="221"/>
      <c r="D651" s="221"/>
      <c r="E651" s="218"/>
      <c r="F651" s="220"/>
      <c r="G651" s="218"/>
      <c r="H651" s="219"/>
      <c r="I651" s="218"/>
      <c r="J651" s="218"/>
      <c r="K651" s="218"/>
      <c r="L651" s="218"/>
      <c r="M651" s="218"/>
      <c r="N651" s="218"/>
      <c r="O651" s="218"/>
      <c r="P651" s="218"/>
      <c r="Q651" s="218"/>
      <c r="R651" s="218"/>
    </row>
    <row r="652" spans="1:18" ht="15.75" customHeight="1" x14ac:dyDescent="0.25">
      <c r="A652" s="218"/>
      <c r="B652" s="221"/>
      <c r="C652" s="221"/>
      <c r="D652" s="221"/>
      <c r="E652" s="218"/>
      <c r="F652" s="220"/>
      <c r="G652" s="218"/>
      <c r="H652" s="219"/>
      <c r="I652" s="218"/>
      <c r="J652" s="218"/>
      <c r="K652" s="218"/>
      <c r="L652" s="218"/>
      <c r="M652" s="218"/>
      <c r="N652" s="218"/>
      <c r="O652" s="218"/>
      <c r="P652" s="218"/>
      <c r="Q652" s="218"/>
      <c r="R652" s="218"/>
    </row>
    <row r="653" spans="1:18" ht="15.75" customHeight="1" x14ac:dyDescent="0.25">
      <c r="A653" s="218"/>
      <c r="B653" s="221"/>
      <c r="C653" s="221"/>
      <c r="D653" s="221"/>
      <c r="E653" s="218"/>
      <c r="F653" s="220"/>
      <c r="G653" s="218"/>
      <c r="H653" s="219"/>
      <c r="I653" s="218"/>
      <c r="J653" s="218"/>
      <c r="K653" s="218"/>
      <c r="L653" s="218"/>
      <c r="M653" s="218"/>
      <c r="N653" s="218"/>
      <c r="O653" s="218"/>
      <c r="P653" s="218"/>
      <c r="Q653" s="218"/>
      <c r="R653" s="218"/>
    </row>
    <row r="654" spans="1:18" ht="15.75" customHeight="1" x14ac:dyDescent="0.25">
      <c r="A654" s="218"/>
      <c r="B654" s="221"/>
      <c r="C654" s="221"/>
      <c r="D654" s="221"/>
      <c r="E654" s="218"/>
      <c r="F654" s="220"/>
      <c r="G654" s="218"/>
      <c r="H654" s="219"/>
      <c r="I654" s="218"/>
      <c r="J654" s="218"/>
      <c r="K654" s="218"/>
      <c r="L654" s="218"/>
      <c r="M654" s="218"/>
      <c r="N654" s="218"/>
      <c r="O654" s="218"/>
      <c r="P654" s="218"/>
      <c r="Q654" s="218"/>
      <c r="R654" s="218"/>
    </row>
    <row r="655" spans="1:18" ht="15.75" customHeight="1" x14ac:dyDescent="0.25">
      <c r="A655" s="218"/>
      <c r="B655" s="221"/>
      <c r="C655" s="221"/>
      <c r="D655" s="221"/>
      <c r="E655" s="218"/>
      <c r="F655" s="220"/>
      <c r="G655" s="218"/>
      <c r="H655" s="219"/>
      <c r="I655" s="218"/>
      <c r="J655" s="218"/>
      <c r="K655" s="218"/>
      <c r="L655" s="218"/>
      <c r="M655" s="218"/>
      <c r="N655" s="218"/>
      <c r="O655" s="218"/>
      <c r="P655" s="218"/>
      <c r="Q655" s="218"/>
      <c r="R655" s="218"/>
    </row>
    <row r="656" spans="1:18" ht="15.75" customHeight="1" x14ac:dyDescent="0.25">
      <c r="A656" s="218"/>
      <c r="B656" s="221"/>
      <c r="C656" s="221"/>
      <c r="D656" s="221"/>
      <c r="E656" s="218"/>
      <c r="F656" s="220"/>
      <c r="G656" s="218"/>
      <c r="H656" s="219"/>
      <c r="I656" s="218"/>
      <c r="J656" s="218"/>
      <c r="K656" s="218"/>
      <c r="L656" s="218"/>
      <c r="M656" s="218"/>
      <c r="N656" s="218"/>
      <c r="O656" s="218"/>
      <c r="P656" s="218"/>
      <c r="Q656" s="218"/>
      <c r="R656" s="218"/>
    </row>
    <row r="657" spans="1:18" ht="15.75" customHeight="1" x14ac:dyDescent="0.25">
      <c r="A657" s="218"/>
      <c r="B657" s="221"/>
      <c r="C657" s="221"/>
      <c r="D657" s="221"/>
      <c r="E657" s="218"/>
      <c r="F657" s="220"/>
      <c r="G657" s="218"/>
      <c r="H657" s="219"/>
      <c r="I657" s="218"/>
      <c r="J657" s="218"/>
      <c r="K657" s="218"/>
      <c r="L657" s="218"/>
      <c r="M657" s="218"/>
      <c r="N657" s="218"/>
      <c r="O657" s="218"/>
      <c r="P657" s="218"/>
      <c r="Q657" s="218"/>
      <c r="R657" s="218"/>
    </row>
    <row r="658" spans="1:18" ht="15.75" customHeight="1" x14ac:dyDescent="0.25">
      <c r="A658" s="218"/>
      <c r="B658" s="221"/>
      <c r="C658" s="221"/>
      <c r="D658" s="221"/>
      <c r="E658" s="218"/>
      <c r="F658" s="220"/>
      <c r="G658" s="218"/>
      <c r="H658" s="219"/>
      <c r="I658" s="218"/>
      <c r="J658" s="218"/>
      <c r="K658" s="218"/>
      <c r="L658" s="218"/>
      <c r="M658" s="218"/>
      <c r="N658" s="218"/>
      <c r="O658" s="218"/>
      <c r="P658" s="218"/>
      <c r="Q658" s="218"/>
      <c r="R658" s="218"/>
    </row>
    <row r="659" spans="1:18" ht="15.75" customHeight="1" x14ac:dyDescent="0.25">
      <c r="A659" s="218"/>
      <c r="B659" s="221"/>
      <c r="C659" s="221"/>
      <c r="D659" s="221"/>
      <c r="E659" s="218"/>
      <c r="F659" s="220"/>
      <c r="G659" s="218"/>
      <c r="H659" s="219"/>
      <c r="I659" s="218"/>
      <c r="J659" s="218"/>
      <c r="K659" s="218"/>
      <c r="L659" s="218"/>
      <c r="M659" s="218"/>
      <c r="N659" s="218"/>
      <c r="O659" s="218"/>
      <c r="P659" s="218"/>
      <c r="Q659" s="218"/>
      <c r="R659" s="218"/>
    </row>
    <row r="660" spans="1:18" ht="15.75" customHeight="1" x14ac:dyDescent="0.25">
      <c r="A660" s="218"/>
      <c r="B660" s="221"/>
      <c r="C660" s="221"/>
      <c r="D660" s="221"/>
      <c r="E660" s="218"/>
      <c r="F660" s="220"/>
      <c r="G660" s="218"/>
      <c r="H660" s="219"/>
      <c r="I660" s="218"/>
      <c r="J660" s="218"/>
      <c r="K660" s="218"/>
      <c r="L660" s="218"/>
      <c r="M660" s="218"/>
      <c r="N660" s="218"/>
      <c r="O660" s="218"/>
      <c r="P660" s="218"/>
      <c r="Q660" s="218"/>
      <c r="R660" s="218"/>
    </row>
    <row r="661" spans="1:18" ht="15.75" customHeight="1" x14ac:dyDescent="0.25">
      <c r="A661" s="218"/>
      <c r="B661" s="221"/>
      <c r="C661" s="221"/>
      <c r="D661" s="221"/>
      <c r="E661" s="218"/>
      <c r="F661" s="220"/>
      <c r="G661" s="218"/>
      <c r="H661" s="219"/>
      <c r="I661" s="218"/>
      <c r="J661" s="218"/>
      <c r="K661" s="218"/>
      <c r="L661" s="218"/>
      <c r="M661" s="218"/>
      <c r="N661" s="218"/>
      <c r="O661" s="218"/>
      <c r="P661" s="218"/>
      <c r="Q661" s="218"/>
      <c r="R661" s="218"/>
    </row>
    <row r="662" spans="1:18" ht="15.75" customHeight="1" x14ac:dyDescent="0.25">
      <c r="A662" s="218"/>
      <c r="B662" s="221"/>
      <c r="C662" s="221"/>
      <c r="D662" s="221"/>
      <c r="E662" s="218"/>
      <c r="F662" s="220"/>
      <c r="G662" s="218"/>
      <c r="H662" s="219"/>
      <c r="I662" s="218"/>
      <c r="J662" s="218"/>
      <c r="K662" s="218"/>
      <c r="L662" s="218"/>
      <c r="M662" s="218"/>
      <c r="N662" s="218"/>
      <c r="O662" s="218"/>
      <c r="P662" s="218"/>
      <c r="Q662" s="218"/>
      <c r="R662" s="218"/>
    </row>
    <row r="663" spans="1:18" ht="15.75" customHeight="1" x14ac:dyDescent="0.25">
      <c r="A663" s="218"/>
      <c r="B663" s="221"/>
      <c r="C663" s="221"/>
      <c r="D663" s="221"/>
      <c r="E663" s="218"/>
      <c r="F663" s="220"/>
      <c r="G663" s="218"/>
      <c r="H663" s="219"/>
      <c r="I663" s="218"/>
      <c r="J663" s="218"/>
      <c r="K663" s="218"/>
      <c r="L663" s="218"/>
      <c r="M663" s="218"/>
      <c r="N663" s="218"/>
      <c r="O663" s="218"/>
      <c r="P663" s="218"/>
      <c r="Q663" s="218"/>
      <c r="R663" s="218"/>
    </row>
    <row r="664" spans="1:18" ht="15.75" customHeight="1" x14ac:dyDescent="0.25">
      <c r="A664" s="218"/>
      <c r="B664" s="221"/>
      <c r="C664" s="221"/>
      <c r="D664" s="221"/>
      <c r="E664" s="218"/>
      <c r="F664" s="220"/>
      <c r="G664" s="218"/>
      <c r="H664" s="219"/>
      <c r="I664" s="218"/>
      <c r="J664" s="218"/>
      <c r="K664" s="218"/>
      <c r="L664" s="218"/>
      <c r="M664" s="218"/>
      <c r="N664" s="218"/>
      <c r="O664" s="218"/>
      <c r="P664" s="218"/>
      <c r="Q664" s="218"/>
      <c r="R664" s="218"/>
    </row>
    <row r="665" spans="1:18" ht="15.75" customHeight="1" x14ac:dyDescent="0.25">
      <c r="A665" s="218"/>
      <c r="B665" s="221"/>
      <c r="C665" s="221"/>
      <c r="D665" s="221"/>
      <c r="E665" s="218"/>
      <c r="F665" s="220"/>
      <c r="G665" s="218"/>
      <c r="H665" s="219"/>
      <c r="I665" s="218"/>
      <c r="J665" s="218"/>
      <c r="K665" s="218"/>
      <c r="L665" s="218"/>
      <c r="M665" s="218"/>
      <c r="N665" s="218"/>
      <c r="O665" s="218"/>
      <c r="P665" s="218"/>
      <c r="Q665" s="218"/>
      <c r="R665" s="218"/>
    </row>
    <row r="666" spans="1:18" ht="15.75" customHeight="1" x14ac:dyDescent="0.25">
      <c r="A666" s="218"/>
      <c r="B666" s="221"/>
      <c r="C666" s="221"/>
      <c r="D666" s="221"/>
      <c r="E666" s="218"/>
      <c r="F666" s="220"/>
      <c r="G666" s="218"/>
      <c r="H666" s="219"/>
      <c r="I666" s="218"/>
      <c r="J666" s="218"/>
      <c r="K666" s="218"/>
      <c r="L666" s="218"/>
      <c r="M666" s="218"/>
      <c r="N666" s="218"/>
      <c r="O666" s="218"/>
      <c r="P666" s="218"/>
      <c r="Q666" s="218"/>
      <c r="R666" s="218"/>
    </row>
    <row r="667" spans="1:18" ht="15.75" customHeight="1" x14ac:dyDescent="0.25">
      <c r="A667" s="218"/>
      <c r="B667" s="221"/>
      <c r="C667" s="221"/>
      <c r="D667" s="221"/>
      <c r="E667" s="218"/>
      <c r="F667" s="220"/>
      <c r="G667" s="218"/>
      <c r="H667" s="219"/>
      <c r="I667" s="218"/>
      <c r="J667" s="218"/>
      <c r="K667" s="218"/>
      <c r="L667" s="218"/>
      <c r="M667" s="218"/>
      <c r="N667" s="218"/>
      <c r="O667" s="218"/>
      <c r="P667" s="218"/>
      <c r="Q667" s="218"/>
      <c r="R667" s="218"/>
    </row>
    <row r="668" spans="1:18" ht="15.75" customHeight="1" x14ac:dyDescent="0.25">
      <c r="A668" s="218"/>
      <c r="B668" s="221"/>
      <c r="C668" s="221"/>
      <c r="D668" s="221"/>
      <c r="E668" s="218"/>
      <c r="F668" s="220"/>
      <c r="G668" s="218"/>
      <c r="H668" s="219"/>
      <c r="I668" s="218"/>
      <c r="J668" s="218"/>
      <c r="K668" s="218"/>
      <c r="L668" s="218"/>
      <c r="M668" s="218"/>
      <c r="N668" s="218"/>
      <c r="O668" s="218"/>
      <c r="P668" s="218"/>
      <c r="Q668" s="218"/>
      <c r="R668" s="218"/>
    </row>
    <row r="669" spans="1:18" ht="15.75" customHeight="1" x14ac:dyDescent="0.25">
      <c r="A669" s="218"/>
      <c r="B669" s="221"/>
      <c r="C669" s="221"/>
      <c r="D669" s="221"/>
      <c r="E669" s="218"/>
      <c r="F669" s="220"/>
      <c r="G669" s="218"/>
      <c r="H669" s="219"/>
      <c r="I669" s="218"/>
      <c r="J669" s="218"/>
      <c r="K669" s="218"/>
      <c r="L669" s="218"/>
      <c r="M669" s="218"/>
      <c r="N669" s="218"/>
      <c r="O669" s="218"/>
      <c r="P669" s="218"/>
      <c r="Q669" s="218"/>
      <c r="R669" s="218"/>
    </row>
    <row r="670" spans="1:18" ht="15.75" customHeight="1" x14ac:dyDescent="0.25">
      <c r="A670" s="218"/>
      <c r="B670" s="221"/>
      <c r="C670" s="221"/>
      <c r="D670" s="221"/>
      <c r="E670" s="218"/>
      <c r="F670" s="220"/>
      <c r="G670" s="218"/>
      <c r="H670" s="219"/>
      <c r="I670" s="218"/>
      <c r="J670" s="218"/>
      <c r="K670" s="218"/>
      <c r="L670" s="218"/>
      <c r="M670" s="218"/>
      <c r="N670" s="218"/>
      <c r="O670" s="218"/>
      <c r="P670" s="218"/>
      <c r="Q670" s="218"/>
      <c r="R670" s="218"/>
    </row>
    <row r="671" spans="1:18" ht="15.75" customHeight="1" x14ac:dyDescent="0.25">
      <c r="A671" s="218"/>
      <c r="B671" s="221"/>
      <c r="C671" s="221"/>
      <c r="D671" s="221"/>
      <c r="E671" s="218"/>
      <c r="F671" s="220"/>
      <c r="G671" s="218"/>
      <c r="H671" s="219"/>
      <c r="I671" s="218"/>
      <c r="J671" s="218"/>
      <c r="K671" s="218"/>
      <c r="L671" s="218"/>
      <c r="M671" s="218"/>
      <c r="N671" s="218"/>
      <c r="O671" s="218"/>
      <c r="P671" s="218"/>
      <c r="Q671" s="218"/>
      <c r="R671" s="218"/>
    </row>
    <row r="672" spans="1:18" ht="15.75" customHeight="1" x14ac:dyDescent="0.25">
      <c r="A672" s="218"/>
      <c r="B672" s="221"/>
      <c r="C672" s="221"/>
      <c r="D672" s="221"/>
      <c r="E672" s="218"/>
      <c r="F672" s="220"/>
      <c r="G672" s="218"/>
      <c r="H672" s="219"/>
      <c r="I672" s="218"/>
      <c r="J672" s="218"/>
      <c r="K672" s="218"/>
      <c r="L672" s="218"/>
      <c r="M672" s="218"/>
      <c r="N672" s="218"/>
      <c r="O672" s="218"/>
      <c r="P672" s="218"/>
      <c r="Q672" s="218"/>
      <c r="R672" s="218"/>
    </row>
    <row r="673" spans="1:18" ht="15.75" customHeight="1" x14ac:dyDescent="0.25">
      <c r="A673" s="218"/>
      <c r="B673" s="221"/>
      <c r="C673" s="221"/>
      <c r="D673" s="221"/>
      <c r="E673" s="218"/>
      <c r="F673" s="220"/>
      <c r="G673" s="218"/>
      <c r="H673" s="219"/>
      <c r="I673" s="218"/>
      <c r="J673" s="218"/>
      <c r="K673" s="218"/>
      <c r="L673" s="218"/>
      <c r="M673" s="218"/>
      <c r="N673" s="218"/>
      <c r="O673" s="218"/>
      <c r="P673" s="218"/>
      <c r="Q673" s="218"/>
      <c r="R673" s="218"/>
    </row>
    <row r="674" spans="1:18" ht="15.75" customHeight="1" x14ac:dyDescent="0.25">
      <c r="A674" s="218"/>
      <c r="B674" s="221"/>
      <c r="C674" s="221"/>
      <c r="D674" s="221"/>
      <c r="E674" s="218"/>
      <c r="F674" s="220"/>
      <c r="G674" s="218"/>
      <c r="H674" s="219"/>
      <c r="I674" s="218"/>
      <c r="J674" s="218"/>
      <c r="K674" s="218"/>
      <c r="L674" s="218"/>
      <c r="M674" s="218"/>
      <c r="N674" s="218"/>
      <c r="O674" s="218"/>
      <c r="P674" s="218"/>
      <c r="Q674" s="218"/>
      <c r="R674" s="218"/>
    </row>
    <row r="675" spans="1:18" ht="15.75" customHeight="1" x14ac:dyDescent="0.25">
      <c r="A675" s="218"/>
      <c r="B675" s="221"/>
      <c r="C675" s="221"/>
      <c r="D675" s="221"/>
      <c r="E675" s="218"/>
      <c r="F675" s="220"/>
      <c r="G675" s="218"/>
      <c r="H675" s="219"/>
      <c r="I675" s="218"/>
      <c r="J675" s="218"/>
      <c r="K675" s="218"/>
      <c r="L675" s="218"/>
      <c r="M675" s="218"/>
      <c r="N675" s="218"/>
      <c r="O675" s="218"/>
      <c r="P675" s="218"/>
      <c r="Q675" s="218"/>
      <c r="R675" s="218"/>
    </row>
    <row r="676" spans="1:18" ht="15.75" customHeight="1" x14ac:dyDescent="0.25">
      <c r="A676" s="218"/>
      <c r="B676" s="221"/>
      <c r="C676" s="221"/>
      <c r="D676" s="221"/>
      <c r="E676" s="218"/>
      <c r="F676" s="220"/>
      <c r="G676" s="218"/>
      <c r="H676" s="219"/>
      <c r="I676" s="218"/>
      <c r="J676" s="218"/>
      <c r="K676" s="218"/>
      <c r="L676" s="218"/>
      <c r="M676" s="218"/>
      <c r="N676" s="218"/>
      <c r="O676" s="218"/>
      <c r="P676" s="218"/>
      <c r="Q676" s="218"/>
      <c r="R676" s="218"/>
    </row>
    <row r="677" spans="1:18" ht="15.75" customHeight="1" x14ac:dyDescent="0.25">
      <c r="A677" s="218"/>
      <c r="B677" s="221"/>
      <c r="C677" s="221"/>
      <c r="D677" s="221"/>
      <c r="E677" s="218"/>
      <c r="F677" s="220"/>
      <c r="G677" s="218"/>
      <c r="H677" s="219"/>
      <c r="I677" s="218"/>
      <c r="J677" s="218"/>
      <c r="K677" s="218"/>
      <c r="L677" s="218"/>
      <c r="M677" s="218"/>
      <c r="N677" s="218"/>
      <c r="O677" s="218"/>
      <c r="P677" s="218"/>
      <c r="Q677" s="218"/>
      <c r="R677" s="218"/>
    </row>
    <row r="678" spans="1:18" ht="15.75" customHeight="1" x14ac:dyDescent="0.25">
      <c r="A678" s="218"/>
      <c r="B678" s="221"/>
      <c r="C678" s="221"/>
      <c r="D678" s="221"/>
      <c r="E678" s="218"/>
      <c r="F678" s="220"/>
      <c r="G678" s="218"/>
      <c r="H678" s="219"/>
      <c r="I678" s="218"/>
      <c r="J678" s="218"/>
      <c r="K678" s="218"/>
      <c r="L678" s="218"/>
      <c r="M678" s="218"/>
      <c r="N678" s="218"/>
      <c r="O678" s="218"/>
      <c r="P678" s="218"/>
      <c r="Q678" s="218"/>
      <c r="R678" s="218"/>
    </row>
    <row r="679" spans="1:18" ht="15.75" customHeight="1" x14ac:dyDescent="0.25">
      <c r="A679" s="218"/>
      <c r="B679" s="221"/>
      <c r="C679" s="221"/>
      <c r="D679" s="221"/>
      <c r="E679" s="218"/>
      <c r="F679" s="220"/>
      <c r="G679" s="218"/>
      <c r="H679" s="219"/>
      <c r="I679" s="218"/>
      <c r="J679" s="218"/>
      <c r="K679" s="218"/>
      <c r="L679" s="218"/>
      <c r="M679" s="218"/>
      <c r="N679" s="218"/>
      <c r="O679" s="218"/>
      <c r="P679" s="218"/>
      <c r="Q679" s="218"/>
      <c r="R679" s="218"/>
    </row>
    <row r="680" spans="1:18" ht="15.75" customHeight="1" x14ac:dyDescent="0.25">
      <c r="A680" s="218"/>
      <c r="B680" s="221"/>
      <c r="C680" s="221"/>
      <c r="D680" s="221"/>
      <c r="E680" s="218"/>
      <c r="F680" s="220"/>
      <c r="G680" s="218"/>
      <c r="H680" s="219"/>
      <c r="I680" s="218"/>
      <c r="J680" s="218"/>
      <c r="K680" s="218"/>
      <c r="L680" s="218"/>
      <c r="M680" s="218"/>
      <c r="N680" s="218"/>
      <c r="O680" s="218"/>
      <c r="P680" s="218"/>
      <c r="Q680" s="218"/>
      <c r="R680" s="218"/>
    </row>
    <row r="681" spans="1:18" ht="15.75" customHeight="1" x14ac:dyDescent="0.25">
      <c r="A681" s="218"/>
      <c r="B681" s="221"/>
      <c r="C681" s="221"/>
      <c r="D681" s="221"/>
      <c r="E681" s="218"/>
      <c r="F681" s="220"/>
      <c r="G681" s="218"/>
      <c r="H681" s="219"/>
      <c r="I681" s="218"/>
      <c r="J681" s="218"/>
      <c r="K681" s="218"/>
      <c r="L681" s="218"/>
      <c r="M681" s="218"/>
      <c r="N681" s="218"/>
      <c r="O681" s="218"/>
      <c r="P681" s="218"/>
      <c r="Q681" s="218"/>
      <c r="R681" s="218"/>
    </row>
    <row r="682" spans="1:18" ht="15.75" customHeight="1" x14ac:dyDescent="0.25">
      <c r="A682" s="218"/>
      <c r="B682" s="221"/>
      <c r="C682" s="221"/>
      <c r="D682" s="221"/>
      <c r="E682" s="218"/>
      <c r="F682" s="220"/>
      <c r="G682" s="218"/>
      <c r="H682" s="219"/>
      <c r="I682" s="218"/>
      <c r="J682" s="218"/>
      <c r="K682" s="218"/>
      <c r="L682" s="218"/>
      <c r="M682" s="218"/>
      <c r="N682" s="218"/>
      <c r="O682" s="218"/>
      <c r="P682" s="218"/>
      <c r="Q682" s="218"/>
      <c r="R682" s="218"/>
    </row>
    <row r="683" spans="1:18" ht="15.75" customHeight="1" x14ac:dyDescent="0.25">
      <c r="A683" s="218"/>
      <c r="B683" s="221"/>
      <c r="C683" s="221"/>
      <c r="D683" s="221"/>
      <c r="E683" s="218"/>
      <c r="F683" s="220"/>
      <c r="G683" s="218"/>
      <c r="H683" s="219"/>
      <c r="I683" s="218"/>
      <c r="J683" s="218"/>
      <c r="K683" s="218"/>
      <c r="L683" s="218"/>
      <c r="M683" s="218"/>
      <c r="N683" s="218"/>
      <c r="O683" s="218"/>
      <c r="P683" s="218"/>
      <c r="Q683" s="218"/>
      <c r="R683" s="218"/>
    </row>
    <row r="684" spans="1:18" ht="15.75" customHeight="1" x14ac:dyDescent="0.25">
      <c r="A684" s="218"/>
      <c r="B684" s="221"/>
      <c r="C684" s="221"/>
      <c r="D684" s="221"/>
      <c r="E684" s="218"/>
      <c r="F684" s="220"/>
      <c r="G684" s="218"/>
      <c r="H684" s="219"/>
      <c r="I684" s="218"/>
      <c r="J684" s="218"/>
      <c r="K684" s="218"/>
      <c r="L684" s="218"/>
      <c r="M684" s="218"/>
      <c r="N684" s="218"/>
      <c r="O684" s="218"/>
      <c r="P684" s="218"/>
      <c r="Q684" s="218"/>
      <c r="R684" s="218"/>
    </row>
    <row r="685" spans="1:18" ht="15.75" customHeight="1" x14ac:dyDescent="0.25">
      <c r="A685" s="218"/>
      <c r="B685" s="221"/>
      <c r="C685" s="221"/>
      <c r="D685" s="221"/>
      <c r="E685" s="218"/>
      <c r="F685" s="220"/>
      <c r="G685" s="218"/>
      <c r="H685" s="219"/>
      <c r="I685" s="218"/>
      <c r="J685" s="218"/>
      <c r="K685" s="218"/>
      <c r="L685" s="218"/>
      <c r="M685" s="218"/>
      <c r="N685" s="218"/>
      <c r="O685" s="218"/>
      <c r="P685" s="218"/>
      <c r="Q685" s="218"/>
      <c r="R685" s="218"/>
    </row>
    <row r="686" spans="1:18" ht="15.75" customHeight="1" x14ac:dyDescent="0.25">
      <c r="A686" s="218"/>
      <c r="B686" s="221"/>
      <c r="C686" s="221"/>
      <c r="D686" s="221"/>
      <c r="E686" s="218"/>
      <c r="F686" s="220"/>
      <c r="G686" s="218"/>
      <c r="H686" s="219"/>
      <c r="I686" s="218"/>
      <c r="J686" s="218"/>
      <c r="K686" s="218"/>
      <c r="L686" s="218"/>
      <c r="M686" s="218"/>
      <c r="N686" s="218"/>
      <c r="O686" s="218"/>
      <c r="P686" s="218"/>
      <c r="Q686" s="218"/>
      <c r="R686" s="218"/>
    </row>
    <row r="687" spans="1:18" ht="15.75" customHeight="1" x14ac:dyDescent="0.25">
      <c r="A687" s="218"/>
      <c r="B687" s="221"/>
      <c r="C687" s="221"/>
      <c r="D687" s="221"/>
      <c r="E687" s="218"/>
      <c r="F687" s="220"/>
      <c r="G687" s="218"/>
      <c r="H687" s="219"/>
      <c r="I687" s="218"/>
      <c r="J687" s="218"/>
      <c r="K687" s="218"/>
      <c r="L687" s="218"/>
      <c r="M687" s="218"/>
      <c r="N687" s="218"/>
      <c r="O687" s="218"/>
      <c r="P687" s="218"/>
      <c r="Q687" s="218"/>
      <c r="R687" s="218"/>
    </row>
    <row r="688" spans="1:18" ht="15.75" customHeight="1" x14ac:dyDescent="0.25">
      <c r="A688" s="218"/>
      <c r="B688" s="221"/>
      <c r="C688" s="221"/>
      <c r="D688" s="221"/>
      <c r="E688" s="218"/>
      <c r="F688" s="220"/>
      <c r="G688" s="218"/>
      <c r="H688" s="219"/>
      <c r="I688" s="218"/>
      <c r="J688" s="218"/>
      <c r="K688" s="218"/>
      <c r="L688" s="218"/>
      <c r="M688" s="218"/>
      <c r="N688" s="218"/>
      <c r="O688" s="218"/>
      <c r="P688" s="218"/>
      <c r="Q688" s="218"/>
      <c r="R688" s="218"/>
    </row>
    <row r="689" spans="1:18" ht="15.75" customHeight="1" x14ac:dyDescent="0.25">
      <c r="A689" s="218"/>
      <c r="B689" s="221"/>
      <c r="C689" s="221"/>
      <c r="D689" s="221"/>
      <c r="E689" s="218"/>
      <c r="F689" s="220"/>
      <c r="G689" s="218"/>
      <c r="H689" s="219"/>
      <c r="I689" s="218"/>
      <c r="J689" s="218"/>
      <c r="K689" s="218"/>
      <c r="L689" s="218"/>
      <c r="M689" s="218"/>
      <c r="N689" s="218"/>
      <c r="O689" s="218"/>
      <c r="P689" s="218"/>
      <c r="Q689" s="218"/>
      <c r="R689" s="218"/>
    </row>
    <row r="690" spans="1:18" ht="15.75" customHeight="1" x14ac:dyDescent="0.25">
      <c r="A690" s="218"/>
      <c r="B690" s="221"/>
      <c r="C690" s="221"/>
      <c r="D690" s="221"/>
      <c r="E690" s="218"/>
      <c r="F690" s="220"/>
      <c r="G690" s="218"/>
      <c r="H690" s="219"/>
      <c r="I690" s="218"/>
      <c r="J690" s="218"/>
      <c r="K690" s="218"/>
      <c r="L690" s="218"/>
      <c r="M690" s="218"/>
      <c r="N690" s="218"/>
      <c r="O690" s="218"/>
      <c r="P690" s="218"/>
      <c r="Q690" s="218"/>
      <c r="R690" s="218"/>
    </row>
    <row r="691" spans="1:18" ht="15.75" customHeight="1" x14ac:dyDescent="0.25">
      <c r="A691" s="218"/>
      <c r="B691" s="221"/>
      <c r="C691" s="221"/>
      <c r="D691" s="221"/>
      <c r="E691" s="218"/>
      <c r="F691" s="220"/>
      <c r="G691" s="218"/>
      <c r="H691" s="219"/>
      <c r="I691" s="218"/>
      <c r="J691" s="218"/>
      <c r="K691" s="218"/>
      <c r="L691" s="218"/>
      <c r="M691" s="218"/>
      <c r="N691" s="218"/>
      <c r="O691" s="218"/>
      <c r="P691" s="218"/>
      <c r="Q691" s="218"/>
      <c r="R691" s="218"/>
    </row>
    <row r="692" spans="1:18" ht="15.75" customHeight="1" x14ac:dyDescent="0.25">
      <c r="A692" s="218"/>
      <c r="B692" s="221"/>
      <c r="C692" s="221"/>
      <c r="D692" s="221"/>
      <c r="E692" s="218"/>
      <c r="F692" s="220"/>
      <c r="G692" s="218"/>
      <c r="H692" s="219"/>
      <c r="I692" s="218"/>
      <c r="J692" s="218"/>
      <c r="K692" s="218"/>
      <c r="L692" s="218"/>
      <c r="M692" s="218"/>
      <c r="N692" s="218"/>
      <c r="O692" s="218"/>
      <c r="P692" s="218"/>
      <c r="Q692" s="218"/>
      <c r="R692" s="218"/>
    </row>
    <row r="693" spans="1:18" ht="15.75" customHeight="1" x14ac:dyDescent="0.25">
      <c r="A693" s="218"/>
      <c r="B693" s="221"/>
      <c r="C693" s="221"/>
      <c r="D693" s="221"/>
      <c r="E693" s="218"/>
      <c r="F693" s="220"/>
      <c r="G693" s="218"/>
      <c r="H693" s="219"/>
      <c r="I693" s="218"/>
      <c r="J693" s="218"/>
      <c r="K693" s="218"/>
      <c r="L693" s="218"/>
      <c r="M693" s="218"/>
      <c r="N693" s="218"/>
      <c r="O693" s="218"/>
      <c r="P693" s="218"/>
      <c r="Q693" s="218"/>
      <c r="R693" s="218"/>
    </row>
    <row r="694" spans="1:18" ht="15.75" customHeight="1" x14ac:dyDescent="0.25">
      <c r="A694" s="218"/>
      <c r="B694" s="221"/>
      <c r="C694" s="221"/>
      <c r="D694" s="221"/>
      <c r="E694" s="218"/>
      <c r="F694" s="220"/>
      <c r="G694" s="218"/>
      <c r="H694" s="219"/>
      <c r="I694" s="218"/>
      <c r="J694" s="218"/>
      <c r="K694" s="218"/>
      <c r="L694" s="218"/>
      <c r="M694" s="218"/>
      <c r="N694" s="218"/>
      <c r="O694" s="218"/>
      <c r="P694" s="218"/>
      <c r="Q694" s="218"/>
      <c r="R694" s="218"/>
    </row>
    <row r="695" spans="1:18" ht="15.75" customHeight="1" x14ac:dyDescent="0.25">
      <c r="A695" s="218"/>
      <c r="B695" s="221"/>
      <c r="C695" s="221"/>
      <c r="D695" s="221"/>
      <c r="E695" s="218"/>
      <c r="F695" s="220"/>
      <c r="G695" s="218"/>
      <c r="H695" s="219"/>
      <c r="I695" s="218"/>
      <c r="J695" s="218"/>
      <c r="K695" s="218"/>
      <c r="L695" s="218"/>
      <c r="M695" s="218"/>
      <c r="N695" s="218"/>
      <c r="O695" s="218"/>
      <c r="P695" s="218"/>
      <c r="Q695" s="218"/>
      <c r="R695" s="218"/>
    </row>
    <row r="696" spans="1:18" ht="15.75" customHeight="1" x14ac:dyDescent="0.25">
      <c r="A696" s="218"/>
      <c r="B696" s="221"/>
      <c r="C696" s="221"/>
      <c r="D696" s="221"/>
      <c r="E696" s="218"/>
      <c r="F696" s="220"/>
      <c r="G696" s="218"/>
      <c r="H696" s="219"/>
      <c r="I696" s="218"/>
      <c r="J696" s="218"/>
      <c r="K696" s="218"/>
      <c r="L696" s="218"/>
      <c r="M696" s="218"/>
      <c r="N696" s="218"/>
      <c r="O696" s="218"/>
      <c r="P696" s="218"/>
      <c r="Q696" s="218"/>
      <c r="R696" s="218"/>
    </row>
    <row r="697" spans="1:18" ht="15.75" customHeight="1" x14ac:dyDescent="0.25">
      <c r="A697" s="218"/>
      <c r="B697" s="221"/>
      <c r="C697" s="221"/>
      <c r="D697" s="221"/>
      <c r="E697" s="218"/>
      <c r="F697" s="220"/>
      <c r="G697" s="218"/>
      <c r="H697" s="219"/>
      <c r="I697" s="218"/>
      <c r="J697" s="218"/>
      <c r="K697" s="218"/>
      <c r="L697" s="218"/>
      <c r="M697" s="218"/>
      <c r="N697" s="218"/>
      <c r="O697" s="218"/>
      <c r="P697" s="218"/>
      <c r="Q697" s="218"/>
      <c r="R697" s="218"/>
    </row>
    <row r="698" spans="1:18" ht="15.75" customHeight="1" x14ac:dyDescent="0.25">
      <c r="A698" s="218"/>
      <c r="B698" s="221"/>
      <c r="C698" s="221"/>
      <c r="D698" s="221"/>
      <c r="E698" s="218"/>
      <c r="F698" s="220"/>
      <c r="G698" s="218"/>
      <c r="H698" s="219"/>
      <c r="I698" s="218"/>
      <c r="J698" s="218"/>
      <c r="K698" s="218"/>
      <c r="L698" s="218"/>
      <c r="M698" s="218"/>
      <c r="N698" s="218"/>
      <c r="O698" s="218"/>
      <c r="P698" s="218"/>
      <c r="Q698" s="218"/>
      <c r="R698" s="218"/>
    </row>
    <row r="699" spans="1:18" ht="15.75" customHeight="1" x14ac:dyDescent="0.25">
      <c r="A699" s="218"/>
      <c r="B699" s="221"/>
      <c r="C699" s="221"/>
      <c r="D699" s="221"/>
      <c r="E699" s="218"/>
      <c r="F699" s="220"/>
      <c r="G699" s="218"/>
      <c r="H699" s="219"/>
      <c r="I699" s="218"/>
      <c r="J699" s="218"/>
      <c r="K699" s="218"/>
      <c r="L699" s="218"/>
      <c r="M699" s="218"/>
      <c r="N699" s="218"/>
      <c r="O699" s="218"/>
      <c r="P699" s="218"/>
      <c r="Q699" s="218"/>
      <c r="R699" s="218"/>
    </row>
    <row r="700" spans="1:18" ht="15.75" customHeight="1" x14ac:dyDescent="0.25">
      <c r="A700" s="218"/>
      <c r="B700" s="221"/>
      <c r="C700" s="221"/>
      <c r="D700" s="221"/>
      <c r="E700" s="218"/>
      <c r="F700" s="220"/>
      <c r="G700" s="218"/>
      <c r="H700" s="219"/>
      <c r="I700" s="218"/>
      <c r="J700" s="218"/>
      <c r="K700" s="218"/>
      <c r="L700" s="218"/>
      <c r="M700" s="218"/>
      <c r="N700" s="218"/>
      <c r="O700" s="218"/>
      <c r="P700" s="218"/>
      <c r="Q700" s="218"/>
      <c r="R700" s="218"/>
    </row>
    <row r="701" spans="1:18" ht="15.75" customHeight="1" x14ac:dyDescent="0.25">
      <c r="A701" s="218"/>
      <c r="B701" s="221"/>
      <c r="C701" s="221"/>
      <c r="D701" s="221"/>
      <c r="E701" s="218"/>
      <c r="F701" s="220"/>
      <c r="G701" s="218"/>
      <c r="H701" s="219"/>
      <c r="I701" s="218"/>
      <c r="J701" s="218"/>
      <c r="K701" s="218"/>
      <c r="L701" s="218"/>
      <c r="M701" s="218"/>
      <c r="N701" s="218"/>
      <c r="O701" s="218"/>
      <c r="P701" s="218"/>
      <c r="Q701" s="218"/>
      <c r="R701" s="218"/>
    </row>
    <row r="702" spans="1:18" ht="15.75" customHeight="1" x14ac:dyDescent="0.25">
      <c r="A702" s="218"/>
      <c r="B702" s="221"/>
      <c r="C702" s="221"/>
      <c r="D702" s="221"/>
      <c r="E702" s="218"/>
      <c r="F702" s="220"/>
      <c r="G702" s="218"/>
      <c r="H702" s="219"/>
      <c r="I702" s="218"/>
      <c r="J702" s="218"/>
      <c r="K702" s="218"/>
      <c r="L702" s="218"/>
      <c r="M702" s="218"/>
      <c r="N702" s="218"/>
      <c r="O702" s="218"/>
      <c r="P702" s="218"/>
      <c r="Q702" s="218"/>
      <c r="R702" s="218"/>
    </row>
    <row r="703" spans="1:18" ht="15.75" customHeight="1" x14ac:dyDescent="0.25">
      <c r="A703" s="218"/>
      <c r="B703" s="221"/>
      <c r="C703" s="221"/>
      <c r="D703" s="221"/>
      <c r="E703" s="218"/>
      <c r="F703" s="220"/>
      <c r="G703" s="218"/>
      <c r="H703" s="219"/>
      <c r="I703" s="218"/>
      <c r="J703" s="218"/>
      <c r="K703" s="218"/>
      <c r="L703" s="218"/>
      <c r="M703" s="218"/>
      <c r="N703" s="218"/>
      <c r="O703" s="218"/>
      <c r="P703" s="218"/>
      <c r="Q703" s="218"/>
      <c r="R703" s="218"/>
    </row>
    <row r="704" spans="1:18" ht="15.75" customHeight="1" x14ac:dyDescent="0.25">
      <c r="A704" s="218"/>
      <c r="B704" s="221"/>
      <c r="C704" s="221"/>
      <c r="D704" s="221"/>
      <c r="E704" s="218"/>
      <c r="F704" s="220"/>
      <c r="G704" s="218"/>
      <c r="H704" s="219"/>
      <c r="I704" s="218"/>
      <c r="J704" s="218"/>
      <c r="K704" s="218"/>
      <c r="L704" s="218"/>
      <c r="M704" s="218"/>
      <c r="N704" s="218"/>
      <c r="O704" s="218"/>
      <c r="P704" s="218"/>
      <c r="Q704" s="218"/>
      <c r="R704" s="218"/>
    </row>
    <row r="705" spans="1:18" ht="15.75" customHeight="1" x14ac:dyDescent="0.25">
      <c r="A705" s="218"/>
      <c r="B705" s="221"/>
      <c r="C705" s="221"/>
      <c r="D705" s="221"/>
      <c r="E705" s="218"/>
      <c r="F705" s="220"/>
      <c r="G705" s="218"/>
      <c r="H705" s="219"/>
      <c r="I705" s="218"/>
      <c r="J705" s="218"/>
      <c r="K705" s="218"/>
      <c r="L705" s="218"/>
      <c r="M705" s="218"/>
      <c r="N705" s="218"/>
      <c r="O705" s="218"/>
      <c r="P705" s="218"/>
      <c r="Q705" s="218"/>
      <c r="R705" s="218"/>
    </row>
    <row r="706" spans="1:18" ht="15.75" customHeight="1" x14ac:dyDescent="0.25">
      <c r="A706" s="218"/>
      <c r="B706" s="221"/>
      <c r="C706" s="221"/>
      <c r="D706" s="221"/>
      <c r="E706" s="218"/>
      <c r="F706" s="220"/>
      <c r="G706" s="218"/>
      <c r="H706" s="219"/>
      <c r="I706" s="218"/>
      <c r="J706" s="218"/>
      <c r="K706" s="218"/>
      <c r="L706" s="218"/>
      <c r="M706" s="218"/>
      <c r="N706" s="218"/>
      <c r="O706" s="218"/>
      <c r="P706" s="218"/>
      <c r="Q706" s="218"/>
      <c r="R706" s="218"/>
    </row>
    <row r="707" spans="1:18" ht="15.75" customHeight="1" x14ac:dyDescent="0.25">
      <c r="A707" s="218"/>
      <c r="B707" s="221"/>
      <c r="C707" s="221"/>
      <c r="D707" s="221"/>
      <c r="E707" s="218"/>
      <c r="F707" s="220"/>
      <c r="G707" s="218"/>
      <c r="H707" s="219"/>
      <c r="I707" s="218"/>
      <c r="J707" s="218"/>
      <c r="K707" s="218"/>
      <c r="L707" s="218"/>
      <c r="M707" s="218"/>
      <c r="N707" s="218"/>
      <c r="O707" s="218"/>
      <c r="P707" s="218"/>
      <c r="Q707" s="218"/>
      <c r="R707" s="218"/>
    </row>
    <row r="708" spans="1:18" ht="15.75" customHeight="1" x14ac:dyDescent="0.25">
      <c r="A708" s="218"/>
      <c r="B708" s="221"/>
      <c r="C708" s="221"/>
      <c r="D708" s="221"/>
      <c r="E708" s="218"/>
      <c r="F708" s="220"/>
      <c r="G708" s="218"/>
      <c r="H708" s="219"/>
      <c r="I708" s="218"/>
      <c r="J708" s="218"/>
      <c r="K708" s="218"/>
      <c r="L708" s="218"/>
      <c r="M708" s="218"/>
      <c r="N708" s="218"/>
      <c r="O708" s="218"/>
      <c r="P708" s="218"/>
      <c r="Q708" s="218"/>
      <c r="R708" s="218"/>
    </row>
    <row r="709" spans="1:18" ht="15.75" customHeight="1" x14ac:dyDescent="0.25">
      <c r="A709" s="218"/>
      <c r="B709" s="221"/>
      <c r="C709" s="221"/>
      <c r="D709" s="221"/>
      <c r="E709" s="218"/>
      <c r="F709" s="220"/>
      <c r="G709" s="218"/>
      <c r="H709" s="219"/>
      <c r="I709" s="218"/>
      <c r="J709" s="218"/>
      <c r="K709" s="218"/>
      <c r="L709" s="218"/>
      <c r="M709" s="218"/>
      <c r="N709" s="218"/>
      <c r="O709" s="218"/>
      <c r="P709" s="218"/>
      <c r="Q709" s="218"/>
      <c r="R709" s="218"/>
    </row>
    <row r="710" spans="1:18" ht="15.75" customHeight="1" x14ac:dyDescent="0.25">
      <c r="A710" s="218"/>
      <c r="B710" s="221"/>
      <c r="C710" s="221"/>
      <c r="D710" s="221"/>
      <c r="E710" s="218"/>
      <c r="F710" s="220"/>
      <c r="G710" s="218"/>
      <c r="H710" s="219"/>
      <c r="I710" s="218"/>
      <c r="J710" s="218"/>
      <c r="K710" s="218"/>
      <c r="L710" s="218"/>
      <c r="M710" s="218"/>
      <c r="N710" s="218"/>
      <c r="O710" s="218"/>
      <c r="P710" s="218"/>
      <c r="Q710" s="218"/>
      <c r="R710" s="218"/>
    </row>
    <row r="711" spans="1:18" ht="15.75" customHeight="1" x14ac:dyDescent="0.25">
      <c r="A711" s="218"/>
      <c r="B711" s="221"/>
      <c r="C711" s="221"/>
      <c r="D711" s="221"/>
      <c r="E711" s="218"/>
      <c r="F711" s="220"/>
      <c r="G711" s="218"/>
      <c r="H711" s="219"/>
      <c r="I711" s="218"/>
      <c r="J711" s="218"/>
      <c r="K711" s="218"/>
      <c r="L711" s="218"/>
      <c r="M711" s="218"/>
      <c r="N711" s="218"/>
      <c r="O711" s="218"/>
      <c r="P711" s="218"/>
      <c r="Q711" s="218"/>
      <c r="R711" s="218"/>
    </row>
    <row r="712" spans="1:18" ht="15.75" customHeight="1" x14ac:dyDescent="0.25">
      <c r="A712" s="218"/>
      <c r="B712" s="221"/>
      <c r="C712" s="221"/>
      <c r="D712" s="221"/>
      <c r="E712" s="218"/>
      <c r="F712" s="220"/>
      <c r="G712" s="218"/>
      <c r="H712" s="219"/>
      <c r="I712" s="218"/>
      <c r="J712" s="218"/>
      <c r="K712" s="218"/>
      <c r="L712" s="218"/>
      <c r="M712" s="218"/>
      <c r="N712" s="218"/>
      <c r="O712" s="218"/>
      <c r="P712" s="218"/>
      <c r="Q712" s="218"/>
      <c r="R712" s="218"/>
    </row>
    <row r="713" spans="1:18" ht="15.75" customHeight="1" x14ac:dyDescent="0.25">
      <c r="A713" s="218"/>
      <c r="B713" s="221"/>
      <c r="C713" s="221"/>
      <c r="D713" s="221"/>
      <c r="E713" s="218"/>
      <c r="F713" s="220"/>
      <c r="G713" s="218"/>
      <c r="H713" s="219"/>
      <c r="I713" s="218"/>
      <c r="J713" s="218"/>
      <c r="K713" s="218"/>
      <c r="L713" s="218"/>
      <c r="M713" s="218"/>
      <c r="N713" s="218"/>
      <c r="O713" s="218"/>
      <c r="P713" s="218"/>
      <c r="Q713" s="218"/>
      <c r="R713" s="218"/>
    </row>
    <row r="714" spans="1:18" ht="15.75" customHeight="1" x14ac:dyDescent="0.25">
      <c r="A714" s="218"/>
      <c r="B714" s="221"/>
      <c r="C714" s="221"/>
      <c r="D714" s="221"/>
      <c r="E714" s="218"/>
      <c r="F714" s="220"/>
      <c r="G714" s="218"/>
      <c r="H714" s="219"/>
      <c r="I714" s="218"/>
      <c r="J714" s="218"/>
      <c r="K714" s="218"/>
      <c r="L714" s="218"/>
      <c r="M714" s="218"/>
      <c r="N714" s="218"/>
      <c r="O714" s="218"/>
      <c r="P714" s="218"/>
      <c r="Q714" s="218"/>
      <c r="R714" s="218"/>
    </row>
    <row r="715" spans="1:18" ht="15.75" customHeight="1" x14ac:dyDescent="0.25">
      <c r="A715" s="218"/>
      <c r="B715" s="221"/>
      <c r="C715" s="221"/>
      <c r="D715" s="221"/>
      <c r="E715" s="218"/>
      <c r="F715" s="220"/>
      <c r="G715" s="218"/>
      <c r="H715" s="219"/>
      <c r="I715" s="218"/>
      <c r="J715" s="218"/>
      <c r="K715" s="218"/>
      <c r="L715" s="218"/>
      <c r="M715" s="218"/>
      <c r="N715" s="218"/>
      <c r="O715" s="218"/>
      <c r="P715" s="218"/>
      <c r="Q715" s="218"/>
      <c r="R715" s="218"/>
    </row>
    <row r="716" spans="1:18" ht="15.75" customHeight="1" x14ac:dyDescent="0.25">
      <c r="A716" s="218"/>
      <c r="B716" s="221"/>
      <c r="C716" s="221"/>
      <c r="D716" s="221"/>
      <c r="E716" s="218"/>
      <c r="F716" s="220"/>
      <c r="G716" s="218"/>
      <c r="H716" s="219"/>
      <c r="I716" s="218"/>
      <c r="J716" s="218"/>
      <c r="K716" s="218"/>
      <c r="L716" s="218"/>
      <c r="M716" s="218"/>
      <c r="N716" s="218"/>
      <c r="O716" s="218"/>
      <c r="P716" s="218"/>
      <c r="Q716" s="218"/>
      <c r="R716" s="218"/>
    </row>
    <row r="717" spans="1:18" ht="15.75" customHeight="1" x14ac:dyDescent="0.25">
      <c r="A717" s="218"/>
      <c r="B717" s="221"/>
      <c r="C717" s="221"/>
      <c r="D717" s="221"/>
      <c r="E717" s="218"/>
      <c r="F717" s="220"/>
      <c r="G717" s="218"/>
      <c r="H717" s="219"/>
      <c r="I717" s="218"/>
      <c r="J717" s="218"/>
      <c r="K717" s="218"/>
      <c r="L717" s="218"/>
      <c r="M717" s="218"/>
      <c r="N717" s="218"/>
      <c r="O717" s="218"/>
      <c r="P717" s="218"/>
      <c r="Q717" s="218"/>
      <c r="R717" s="218"/>
    </row>
    <row r="718" spans="1:18" ht="15.75" customHeight="1" x14ac:dyDescent="0.25">
      <c r="A718" s="218"/>
      <c r="B718" s="221"/>
      <c r="C718" s="221"/>
      <c r="D718" s="221"/>
      <c r="E718" s="218"/>
      <c r="F718" s="220"/>
      <c r="G718" s="218"/>
      <c r="H718" s="219"/>
      <c r="I718" s="218"/>
      <c r="J718" s="218"/>
      <c r="K718" s="218"/>
      <c r="L718" s="218"/>
      <c r="M718" s="218"/>
      <c r="N718" s="218"/>
      <c r="O718" s="218"/>
      <c r="P718" s="218"/>
      <c r="Q718" s="218"/>
      <c r="R718" s="218"/>
    </row>
    <row r="719" spans="1:18" ht="15.75" customHeight="1" x14ac:dyDescent="0.25">
      <c r="A719" s="218"/>
      <c r="B719" s="221"/>
      <c r="C719" s="221"/>
      <c r="D719" s="221"/>
      <c r="E719" s="218"/>
      <c r="F719" s="220"/>
      <c r="G719" s="218"/>
      <c r="H719" s="219"/>
      <c r="I719" s="218"/>
      <c r="J719" s="218"/>
      <c r="K719" s="218"/>
      <c r="L719" s="218"/>
      <c r="M719" s="218"/>
      <c r="N719" s="218"/>
      <c r="O719" s="218"/>
      <c r="P719" s="218"/>
      <c r="Q719" s="218"/>
      <c r="R719" s="218"/>
    </row>
    <row r="720" spans="1:18" ht="15.75" customHeight="1" x14ac:dyDescent="0.25">
      <c r="A720" s="218"/>
      <c r="B720" s="221"/>
      <c r="C720" s="221"/>
      <c r="D720" s="221"/>
      <c r="E720" s="218"/>
      <c r="F720" s="220"/>
      <c r="G720" s="218"/>
      <c r="H720" s="219"/>
      <c r="I720" s="218"/>
      <c r="J720" s="218"/>
      <c r="K720" s="218"/>
      <c r="L720" s="218"/>
      <c r="M720" s="218"/>
      <c r="N720" s="218"/>
      <c r="O720" s="218"/>
      <c r="P720" s="218"/>
      <c r="Q720" s="218"/>
      <c r="R720" s="218"/>
    </row>
    <row r="721" spans="1:18" ht="15.75" customHeight="1" x14ac:dyDescent="0.25">
      <c r="A721" s="218"/>
      <c r="B721" s="221"/>
      <c r="C721" s="221"/>
      <c r="D721" s="221"/>
      <c r="E721" s="218"/>
      <c r="F721" s="220"/>
      <c r="G721" s="218"/>
      <c r="H721" s="219"/>
      <c r="I721" s="218"/>
      <c r="J721" s="218"/>
      <c r="K721" s="218"/>
      <c r="L721" s="218"/>
      <c r="M721" s="218"/>
      <c r="N721" s="218"/>
      <c r="O721" s="218"/>
      <c r="P721" s="218"/>
      <c r="Q721" s="218"/>
      <c r="R721" s="218"/>
    </row>
    <row r="722" spans="1:18" ht="15.75" customHeight="1" x14ac:dyDescent="0.25">
      <c r="A722" s="218"/>
      <c r="B722" s="221"/>
      <c r="C722" s="221"/>
      <c r="D722" s="221"/>
      <c r="E722" s="218"/>
      <c r="F722" s="220"/>
      <c r="G722" s="218"/>
      <c r="H722" s="219"/>
      <c r="I722" s="218"/>
      <c r="J722" s="218"/>
      <c r="K722" s="218"/>
      <c r="L722" s="218"/>
      <c r="M722" s="218"/>
      <c r="N722" s="218"/>
      <c r="O722" s="218"/>
      <c r="P722" s="218"/>
      <c r="Q722" s="218"/>
      <c r="R722" s="218"/>
    </row>
    <row r="723" spans="1:18" ht="15.75" customHeight="1" x14ac:dyDescent="0.25">
      <c r="A723" s="218"/>
      <c r="B723" s="221"/>
      <c r="C723" s="221"/>
      <c r="D723" s="221"/>
      <c r="E723" s="218"/>
      <c r="F723" s="220"/>
      <c r="G723" s="218"/>
      <c r="H723" s="219"/>
      <c r="I723" s="218"/>
      <c r="J723" s="218"/>
      <c r="K723" s="218"/>
      <c r="L723" s="218"/>
      <c r="M723" s="218"/>
      <c r="N723" s="218"/>
      <c r="O723" s="218"/>
      <c r="P723" s="218"/>
      <c r="Q723" s="218"/>
      <c r="R723" s="218"/>
    </row>
    <row r="724" spans="1:18" ht="15.75" customHeight="1" x14ac:dyDescent="0.25">
      <c r="A724" s="218"/>
      <c r="B724" s="221"/>
      <c r="C724" s="221"/>
      <c r="D724" s="221"/>
      <c r="E724" s="218"/>
      <c r="F724" s="220"/>
      <c r="G724" s="218"/>
      <c r="H724" s="219"/>
      <c r="I724" s="218"/>
      <c r="J724" s="218"/>
      <c r="K724" s="218"/>
      <c r="L724" s="218"/>
      <c r="M724" s="218"/>
      <c r="N724" s="218"/>
      <c r="O724" s="218"/>
      <c r="P724" s="218"/>
      <c r="Q724" s="218"/>
      <c r="R724" s="218"/>
    </row>
    <row r="725" spans="1:18" ht="15.75" customHeight="1" x14ac:dyDescent="0.25">
      <c r="A725" s="218"/>
      <c r="B725" s="221"/>
      <c r="C725" s="221"/>
      <c r="D725" s="221"/>
      <c r="E725" s="218"/>
      <c r="F725" s="220"/>
      <c r="G725" s="218"/>
      <c r="H725" s="219"/>
      <c r="I725" s="218"/>
      <c r="J725" s="218"/>
      <c r="K725" s="218"/>
      <c r="L725" s="218"/>
      <c r="M725" s="218"/>
      <c r="N725" s="218"/>
      <c r="O725" s="218"/>
      <c r="P725" s="218"/>
      <c r="Q725" s="218"/>
      <c r="R725" s="218"/>
    </row>
    <row r="726" spans="1:18" ht="15.75" customHeight="1" x14ac:dyDescent="0.25">
      <c r="A726" s="218"/>
      <c r="B726" s="221"/>
      <c r="C726" s="221"/>
      <c r="D726" s="221"/>
      <c r="E726" s="218"/>
      <c r="F726" s="220"/>
      <c r="G726" s="218"/>
      <c r="H726" s="219"/>
      <c r="I726" s="218"/>
      <c r="J726" s="218"/>
      <c r="K726" s="218"/>
      <c r="L726" s="218"/>
      <c r="M726" s="218"/>
      <c r="N726" s="218"/>
      <c r="O726" s="218"/>
      <c r="P726" s="218"/>
      <c r="Q726" s="218"/>
      <c r="R726" s="218"/>
    </row>
    <row r="727" spans="1:18" ht="15.75" customHeight="1" x14ac:dyDescent="0.25">
      <c r="A727" s="218"/>
      <c r="B727" s="221"/>
      <c r="C727" s="221"/>
      <c r="D727" s="221"/>
      <c r="E727" s="218"/>
      <c r="F727" s="220"/>
      <c r="G727" s="218"/>
      <c r="H727" s="219"/>
      <c r="I727" s="218"/>
      <c r="J727" s="218"/>
      <c r="K727" s="218"/>
      <c r="L727" s="218"/>
      <c r="M727" s="218"/>
      <c r="N727" s="218"/>
      <c r="O727" s="218"/>
      <c r="P727" s="218"/>
      <c r="Q727" s="218"/>
      <c r="R727" s="218"/>
    </row>
    <row r="728" spans="1:18" ht="15.75" customHeight="1" x14ac:dyDescent="0.25">
      <c r="A728" s="218"/>
      <c r="B728" s="221"/>
      <c r="C728" s="221"/>
      <c r="D728" s="221"/>
      <c r="E728" s="218"/>
      <c r="F728" s="220"/>
      <c r="G728" s="218"/>
      <c r="H728" s="219"/>
      <c r="I728" s="218"/>
      <c r="J728" s="218"/>
      <c r="K728" s="218"/>
      <c r="L728" s="218"/>
      <c r="M728" s="218"/>
      <c r="N728" s="218"/>
      <c r="O728" s="218"/>
      <c r="P728" s="218"/>
      <c r="Q728" s="218"/>
      <c r="R728" s="218"/>
    </row>
    <row r="729" spans="1:18" ht="15.75" customHeight="1" x14ac:dyDescent="0.25">
      <c r="A729" s="218"/>
      <c r="B729" s="221"/>
      <c r="C729" s="221"/>
      <c r="D729" s="221"/>
      <c r="E729" s="218"/>
      <c r="F729" s="220"/>
      <c r="G729" s="218"/>
      <c r="H729" s="219"/>
      <c r="I729" s="218"/>
      <c r="J729" s="218"/>
      <c r="K729" s="218"/>
      <c r="L729" s="218"/>
      <c r="M729" s="218"/>
      <c r="N729" s="218"/>
      <c r="O729" s="218"/>
      <c r="P729" s="218"/>
      <c r="Q729" s="218"/>
      <c r="R729" s="218"/>
    </row>
    <row r="730" spans="1:18" ht="15.75" customHeight="1" x14ac:dyDescent="0.25">
      <c r="A730" s="218"/>
      <c r="B730" s="221"/>
      <c r="C730" s="221"/>
      <c r="D730" s="221"/>
      <c r="E730" s="218"/>
      <c r="F730" s="220"/>
      <c r="G730" s="218"/>
      <c r="H730" s="219"/>
      <c r="I730" s="218"/>
      <c r="J730" s="218"/>
      <c r="K730" s="218"/>
      <c r="L730" s="218"/>
      <c r="M730" s="218"/>
      <c r="N730" s="218"/>
      <c r="O730" s="218"/>
      <c r="P730" s="218"/>
      <c r="Q730" s="218"/>
      <c r="R730" s="218"/>
    </row>
    <row r="731" spans="1:18" ht="15.75" customHeight="1" x14ac:dyDescent="0.25">
      <c r="A731" s="218"/>
      <c r="B731" s="221"/>
      <c r="C731" s="221"/>
      <c r="D731" s="221"/>
      <c r="E731" s="218"/>
      <c r="F731" s="220"/>
      <c r="G731" s="218"/>
      <c r="H731" s="219"/>
      <c r="I731" s="218"/>
      <c r="J731" s="218"/>
      <c r="K731" s="218"/>
      <c r="L731" s="218"/>
      <c r="M731" s="218"/>
      <c r="N731" s="218"/>
      <c r="O731" s="218"/>
      <c r="P731" s="218"/>
      <c r="Q731" s="218"/>
      <c r="R731" s="218"/>
    </row>
    <row r="732" spans="1:18" ht="15.75" customHeight="1" x14ac:dyDescent="0.25">
      <c r="A732" s="218"/>
      <c r="B732" s="221"/>
      <c r="C732" s="221"/>
      <c r="D732" s="221"/>
      <c r="E732" s="218"/>
      <c r="F732" s="220"/>
      <c r="G732" s="218"/>
      <c r="H732" s="219"/>
      <c r="I732" s="218"/>
      <c r="J732" s="218"/>
      <c r="K732" s="218"/>
      <c r="L732" s="218"/>
      <c r="M732" s="218"/>
      <c r="N732" s="218"/>
      <c r="O732" s="218"/>
      <c r="P732" s="218"/>
      <c r="Q732" s="218"/>
      <c r="R732" s="218"/>
    </row>
    <row r="733" spans="1:18" ht="15.75" customHeight="1" x14ac:dyDescent="0.25">
      <c r="A733" s="218"/>
      <c r="B733" s="221"/>
      <c r="C733" s="221"/>
      <c r="D733" s="221"/>
      <c r="E733" s="218"/>
      <c r="F733" s="220"/>
      <c r="G733" s="218"/>
      <c r="H733" s="219"/>
      <c r="I733" s="218"/>
      <c r="J733" s="218"/>
      <c r="K733" s="218"/>
      <c r="L733" s="218"/>
      <c r="M733" s="218"/>
      <c r="N733" s="218"/>
      <c r="O733" s="218"/>
      <c r="P733" s="218"/>
      <c r="Q733" s="218"/>
      <c r="R733" s="218"/>
    </row>
    <row r="734" spans="1:18" ht="15.75" customHeight="1" x14ac:dyDescent="0.25">
      <c r="A734" s="218"/>
      <c r="B734" s="221"/>
      <c r="C734" s="221"/>
      <c r="D734" s="221"/>
      <c r="E734" s="218"/>
      <c r="F734" s="220"/>
      <c r="G734" s="218"/>
      <c r="H734" s="219"/>
      <c r="I734" s="218"/>
      <c r="J734" s="218"/>
      <c r="K734" s="218"/>
      <c r="L734" s="218"/>
      <c r="M734" s="218"/>
      <c r="N734" s="218"/>
      <c r="O734" s="218"/>
      <c r="P734" s="218"/>
      <c r="Q734" s="218"/>
      <c r="R734" s="218"/>
    </row>
    <row r="735" spans="1:18" ht="15.75" customHeight="1" x14ac:dyDescent="0.25">
      <c r="A735" s="218"/>
      <c r="B735" s="221"/>
      <c r="C735" s="221"/>
      <c r="D735" s="221"/>
      <c r="E735" s="218"/>
      <c r="F735" s="220"/>
      <c r="G735" s="218"/>
      <c r="H735" s="219"/>
      <c r="I735" s="218"/>
      <c r="J735" s="218"/>
      <c r="K735" s="218"/>
      <c r="L735" s="218"/>
      <c r="M735" s="218"/>
      <c r="N735" s="218"/>
      <c r="O735" s="218"/>
      <c r="P735" s="218"/>
      <c r="Q735" s="218"/>
      <c r="R735" s="218"/>
    </row>
    <row r="736" spans="1:18" ht="15.75" customHeight="1" x14ac:dyDescent="0.25">
      <c r="A736" s="218"/>
      <c r="B736" s="221"/>
      <c r="C736" s="221"/>
      <c r="D736" s="221"/>
      <c r="E736" s="218"/>
      <c r="F736" s="220"/>
      <c r="G736" s="218"/>
      <c r="H736" s="219"/>
      <c r="I736" s="218"/>
      <c r="J736" s="218"/>
      <c r="K736" s="218"/>
      <c r="L736" s="218"/>
      <c r="M736" s="218"/>
      <c r="N736" s="218"/>
      <c r="O736" s="218"/>
      <c r="P736" s="218"/>
      <c r="Q736" s="218"/>
      <c r="R736" s="218"/>
    </row>
    <row r="737" spans="1:18" ht="15.75" customHeight="1" x14ac:dyDescent="0.25">
      <c r="A737" s="218"/>
      <c r="B737" s="221"/>
      <c r="C737" s="221"/>
      <c r="D737" s="221"/>
      <c r="E737" s="218"/>
      <c r="F737" s="220"/>
      <c r="G737" s="218"/>
      <c r="H737" s="219"/>
      <c r="I737" s="218"/>
      <c r="J737" s="218"/>
      <c r="K737" s="218"/>
      <c r="L737" s="218"/>
      <c r="M737" s="218"/>
      <c r="N737" s="218"/>
      <c r="O737" s="218"/>
      <c r="P737" s="218"/>
      <c r="Q737" s="218"/>
      <c r="R737" s="218"/>
    </row>
    <row r="738" spans="1:18" ht="15.75" customHeight="1" x14ac:dyDescent="0.25">
      <c r="A738" s="218"/>
      <c r="B738" s="221"/>
      <c r="C738" s="221"/>
      <c r="D738" s="221"/>
      <c r="E738" s="218"/>
      <c r="F738" s="220"/>
      <c r="G738" s="218"/>
      <c r="H738" s="219"/>
      <c r="I738" s="218"/>
      <c r="J738" s="218"/>
      <c r="K738" s="218"/>
      <c r="L738" s="218"/>
      <c r="M738" s="218"/>
      <c r="N738" s="218"/>
      <c r="O738" s="218"/>
      <c r="P738" s="218"/>
      <c r="Q738" s="218"/>
      <c r="R738" s="218"/>
    </row>
    <row r="739" spans="1:18" ht="15.75" customHeight="1" x14ac:dyDescent="0.25">
      <c r="A739" s="218"/>
      <c r="B739" s="221"/>
      <c r="C739" s="221"/>
      <c r="D739" s="221"/>
      <c r="E739" s="218"/>
      <c r="F739" s="220"/>
      <c r="G739" s="218"/>
      <c r="H739" s="219"/>
      <c r="I739" s="218"/>
      <c r="J739" s="218"/>
      <c r="K739" s="218"/>
      <c r="L739" s="218"/>
      <c r="M739" s="218"/>
      <c r="N739" s="218"/>
      <c r="O739" s="218"/>
      <c r="P739" s="218"/>
      <c r="Q739" s="218"/>
      <c r="R739" s="218"/>
    </row>
    <row r="740" spans="1:18" ht="15.75" customHeight="1" x14ac:dyDescent="0.25">
      <c r="A740" s="218"/>
      <c r="B740" s="221"/>
      <c r="C740" s="221"/>
      <c r="D740" s="221"/>
      <c r="E740" s="218"/>
      <c r="F740" s="220"/>
      <c r="G740" s="218"/>
      <c r="H740" s="219"/>
      <c r="I740" s="218"/>
      <c r="J740" s="218"/>
      <c r="K740" s="218"/>
      <c r="L740" s="218"/>
      <c r="M740" s="218"/>
      <c r="N740" s="218"/>
      <c r="O740" s="218"/>
      <c r="P740" s="218"/>
      <c r="Q740" s="218"/>
      <c r="R740" s="218"/>
    </row>
    <row r="741" spans="1:18" ht="15.75" customHeight="1" x14ac:dyDescent="0.25">
      <c r="A741" s="218"/>
      <c r="B741" s="221"/>
      <c r="C741" s="221"/>
      <c r="D741" s="221"/>
      <c r="E741" s="218"/>
      <c r="F741" s="220"/>
      <c r="G741" s="218"/>
      <c r="H741" s="219"/>
      <c r="I741" s="218"/>
      <c r="J741" s="218"/>
      <c r="K741" s="218"/>
      <c r="L741" s="218"/>
      <c r="M741" s="218"/>
      <c r="N741" s="218"/>
      <c r="O741" s="218"/>
      <c r="P741" s="218"/>
      <c r="Q741" s="218"/>
      <c r="R741" s="218"/>
    </row>
    <row r="742" spans="1:18" ht="15.75" customHeight="1" x14ac:dyDescent="0.25">
      <c r="A742" s="218"/>
      <c r="B742" s="221"/>
      <c r="C742" s="221"/>
      <c r="D742" s="221"/>
      <c r="E742" s="218"/>
      <c r="F742" s="220"/>
      <c r="G742" s="218"/>
      <c r="H742" s="219"/>
      <c r="I742" s="218"/>
      <c r="J742" s="218"/>
      <c r="K742" s="218"/>
      <c r="L742" s="218"/>
      <c r="M742" s="218"/>
      <c r="N742" s="218"/>
      <c r="O742" s="218"/>
      <c r="P742" s="218"/>
      <c r="Q742" s="218"/>
      <c r="R742" s="218"/>
    </row>
    <row r="743" spans="1:18" ht="15.75" customHeight="1" x14ac:dyDescent="0.25">
      <c r="A743" s="218"/>
      <c r="B743" s="221"/>
      <c r="C743" s="221"/>
      <c r="D743" s="221"/>
      <c r="E743" s="218"/>
      <c r="F743" s="220"/>
      <c r="G743" s="218"/>
      <c r="H743" s="219"/>
      <c r="I743" s="218"/>
      <c r="J743" s="218"/>
      <c r="K743" s="218"/>
      <c r="L743" s="218"/>
      <c r="M743" s="218"/>
      <c r="N743" s="218"/>
      <c r="O743" s="218"/>
      <c r="P743" s="218"/>
      <c r="Q743" s="218"/>
      <c r="R743" s="218"/>
    </row>
    <row r="744" spans="1:18" ht="15.75" customHeight="1" x14ac:dyDescent="0.25">
      <c r="A744" s="218"/>
      <c r="B744" s="221"/>
      <c r="C744" s="221"/>
      <c r="D744" s="221"/>
      <c r="E744" s="218"/>
      <c r="F744" s="220"/>
      <c r="G744" s="218"/>
      <c r="H744" s="219"/>
      <c r="I744" s="218"/>
      <c r="J744" s="218"/>
      <c r="K744" s="218"/>
      <c r="L744" s="218"/>
      <c r="M744" s="218"/>
      <c r="N744" s="218"/>
      <c r="O744" s="218"/>
      <c r="P744" s="218"/>
      <c r="Q744" s="218"/>
      <c r="R744" s="218"/>
    </row>
    <row r="745" spans="1:18" ht="15.75" customHeight="1" x14ac:dyDescent="0.25">
      <c r="A745" s="218"/>
      <c r="B745" s="221"/>
      <c r="C745" s="221"/>
      <c r="D745" s="221"/>
      <c r="E745" s="218"/>
      <c r="F745" s="220"/>
      <c r="G745" s="218"/>
      <c r="H745" s="219"/>
      <c r="I745" s="218"/>
      <c r="J745" s="218"/>
      <c r="K745" s="218"/>
      <c r="L745" s="218"/>
      <c r="M745" s="218"/>
      <c r="N745" s="218"/>
      <c r="O745" s="218"/>
      <c r="P745" s="218"/>
      <c r="Q745" s="218"/>
      <c r="R745" s="218"/>
    </row>
    <row r="746" spans="1:18" ht="15.75" customHeight="1" x14ac:dyDescent="0.25">
      <c r="A746" s="218"/>
      <c r="B746" s="221"/>
      <c r="C746" s="221"/>
      <c r="D746" s="221"/>
      <c r="E746" s="218"/>
      <c r="F746" s="220"/>
      <c r="G746" s="218"/>
      <c r="H746" s="219"/>
      <c r="I746" s="218"/>
      <c r="J746" s="218"/>
      <c r="K746" s="218"/>
      <c r="L746" s="218"/>
      <c r="M746" s="218"/>
      <c r="N746" s="218"/>
      <c r="O746" s="218"/>
      <c r="P746" s="218"/>
      <c r="Q746" s="218"/>
      <c r="R746" s="218"/>
    </row>
    <row r="747" spans="1:18" ht="15.75" customHeight="1" x14ac:dyDescent="0.25">
      <c r="A747" s="218"/>
      <c r="B747" s="221"/>
      <c r="C747" s="221"/>
      <c r="D747" s="221"/>
      <c r="E747" s="218"/>
      <c r="F747" s="220"/>
      <c r="G747" s="218"/>
      <c r="H747" s="219"/>
      <c r="I747" s="218"/>
      <c r="J747" s="218"/>
      <c r="K747" s="218"/>
      <c r="L747" s="218"/>
      <c r="M747" s="218"/>
      <c r="N747" s="218"/>
      <c r="O747" s="218"/>
      <c r="P747" s="218"/>
      <c r="Q747" s="218"/>
      <c r="R747" s="218"/>
    </row>
    <row r="748" spans="1:18" ht="15.75" customHeight="1" x14ac:dyDescent="0.25">
      <c r="A748" s="218"/>
      <c r="B748" s="221"/>
      <c r="C748" s="221"/>
      <c r="D748" s="221"/>
      <c r="E748" s="218"/>
      <c r="F748" s="220"/>
      <c r="G748" s="218"/>
      <c r="H748" s="219"/>
      <c r="I748" s="218"/>
      <c r="J748" s="218"/>
      <c r="K748" s="218"/>
      <c r="L748" s="218"/>
      <c r="M748" s="218"/>
      <c r="N748" s="218"/>
      <c r="O748" s="218"/>
      <c r="P748" s="218"/>
      <c r="Q748" s="218"/>
      <c r="R748" s="218"/>
    </row>
    <row r="749" spans="1:18" ht="15.75" customHeight="1" x14ac:dyDescent="0.25">
      <c r="A749" s="218"/>
      <c r="B749" s="221"/>
      <c r="C749" s="221"/>
      <c r="D749" s="221"/>
      <c r="E749" s="218"/>
      <c r="F749" s="220"/>
      <c r="G749" s="218"/>
      <c r="H749" s="219"/>
      <c r="I749" s="218"/>
      <c r="J749" s="218"/>
      <c r="K749" s="218"/>
      <c r="L749" s="218"/>
      <c r="M749" s="218"/>
      <c r="N749" s="218"/>
      <c r="O749" s="218"/>
      <c r="P749" s="218"/>
      <c r="Q749" s="218"/>
      <c r="R749" s="218"/>
    </row>
    <row r="750" spans="1:18" ht="15.75" customHeight="1" x14ac:dyDescent="0.25">
      <c r="A750" s="218"/>
      <c r="B750" s="221"/>
      <c r="C750" s="221"/>
      <c r="D750" s="221"/>
      <c r="E750" s="218"/>
      <c r="F750" s="220"/>
      <c r="G750" s="218"/>
      <c r="H750" s="219"/>
      <c r="I750" s="218"/>
      <c r="J750" s="218"/>
      <c r="K750" s="218"/>
      <c r="L750" s="218"/>
      <c r="M750" s="218"/>
      <c r="N750" s="218"/>
      <c r="O750" s="218"/>
      <c r="P750" s="218"/>
      <c r="Q750" s="218"/>
      <c r="R750" s="218"/>
    </row>
    <row r="751" spans="1:18" ht="15.75" customHeight="1" x14ac:dyDescent="0.25">
      <c r="A751" s="218"/>
      <c r="B751" s="221"/>
      <c r="C751" s="221"/>
      <c r="D751" s="221"/>
      <c r="E751" s="218"/>
      <c r="F751" s="220"/>
      <c r="G751" s="218"/>
      <c r="H751" s="219"/>
      <c r="I751" s="218"/>
      <c r="J751" s="218"/>
      <c r="K751" s="218"/>
      <c r="L751" s="218"/>
      <c r="M751" s="218"/>
      <c r="N751" s="218"/>
      <c r="O751" s="218"/>
      <c r="P751" s="218"/>
      <c r="Q751" s="218"/>
      <c r="R751" s="218"/>
    </row>
    <row r="752" spans="1:18" ht="15.75" customHeight="1" x14ac:dyDescent="0.25">
      <c r="A752" s="218"/>
      <c r="B752" s="221"/>
      <c r="C752" s="221"/>
      <c r="D752" s="221"/>
      <c r="E752" s="218"/>
      <c r="F752" s="220"/>
      <c r="G752" s="218"/>
      <c r="H752" s="219"/>
      <c r="I752" s="218"/>
      <c r="J752" s="218"/>
      <c r="K752" s="218"/>
      <c r="L752" s="218"/>
      <c r="M752" s="218"/>
      <c r="N752" s="218"/>
      <c r="O752" s="218"/>
      <c r="P752" s="218"/>
      <c r="Q752" s="218"/>
      <c r="R752" s="218"/>
    </row>
    <row r="753" spans="1:18" ht="15.75" customHeight="1" x14ac:dyDescent="0.25">
      <c r="A753" s="218"/>
      <c r="B753" s="221"/>
      <c r="C753" s="221"/>
      <c r="D753" s="221"/>
      <c r="E753" s="218"/>
      <c r="F753" s="220"/>
      <c r="G753" s="218"/>
      <c r="H753" s="219"/>
      <c r="I753" s="218"/>
      <c r="J753" s="218"/>
      <c r="K753" s="218"/>
      <c r="L753" s="218"/>
      <c r="M753" s="218"/>
      <c r="N753" s="218"/>
      <c r="O753" s="218"/>
      <c r="P753" s="218"/>
      <c r="Q753" s="218"/>
      <c r="R753" s="218"/>
    </row>
    <row r="754" spans="1:18" ht="15.75" customHeight="1" x14ac:dyDescent="0.25">
      <c r="A754" s="218"/>
      <c r="B754" s="221"/>
      <c r="C754" s="221"/>
      <c r="D754" s="221"/>
      <c r="E754" s="218"/>
      <c r="F754" s="220"/>
      <c r="G754" s="218"/>
      <c r="H754" s="219"/>
      <c r="I754" s="218"/>
      <c r="J754" s="218"/>
      <c r="K754" s="218"/>
      <c r="L754" s="218"/>
      <c r="M754" s="218"/>
      <c r="N754" s="218"/>
      <c r="O754" s="218"/>
      <c r="P754" s="218"/>
      <c r="Q754" s="218"/>
      <c r="R754" s="218"/>
    </row>
    <row r="755" spans="1:18" ht="15.75" customHeight="1" x14ac:dyDescent="0.25">
      <c r="A755" s="218"/>
      <c r="B755" s="221"/>
      <c r="C755" s="221"/>
      <c r="D755" s="221"/>
      <c r="E755" s="218"/>
      <c r="F755" s="220"/>
      <c r="G755" s="218"/>
      <c r="H755" s="219"/>
      <c r="I755" s="218"/>
      <c r="J755" s="218"/>
      <c r="K755" s="218"/>
      <c r="L755" s="218"/>
      <c r="M755" s="218"/>
      <c r="N755" s="218"/>
      <c r="O755" s="218"/>
      <c r="P755" s="218"/>
      <c r="Q755" s="218"/>
      <c r="R755" s="218"/>
    </row>
    <row r="756" spans="1:18" ht="15.75" customHeight="1" x14ac:dyDescent="0.25">
      <c r="A756" s="218"/>
      <c r="B756" s="221"/>
      <c r="C756" s="221"/>
      <c r="D756" s="221"/>
      <c r="E756" s="218"/>
      <c r="F756" s="220"/>
      <c r="G756" s="218"/>
      <c r="H756" s="219"/>
      <c r="I756" s="218"/>
      <c r="J756" s="218"/>
      <c r="K756" s="218"/>
      <c r="L756" s="218"/>
      <c r="M756" s="218"/>
      <c r="N756" s="218"/>
      <c r="O756" s="218"/>
      <c r="P756" s="218"/>
      <c r="Q756" s="218"/>
      <c r="R756" s="218"/>
    </row>
    <row r="757" spans="1:18" ht="15.75" customHeight="1" x14ac:dyDescent="0.25">
      <c r="A757" s="218"/>
      <c r="B757" s="221"/>
      <c r="C757" s="221"/>
      <c r="D757" s="221"/>
      <c r="E757" s="218"/>
      <c r="F757" s="220"/>
      <c r="G757" s="218"/>
      <c r="H757" s="219"/>
      <c r="I757" s="218"/>
      <c r="J757" s="218"/>
      <c r="K757" s="218"/>
      <c r="L757" s="218"/>
      <c r="M757" s="218"/>
      <c r="N757" s="218"/>
      <c r="O757" s="218"/>
      <c r="P757" s="218"/>
      <c r="Q757" s="218"/>
      <c r="R757" s="218"/>
    </row>
    <row r="758" spans="1:18" ht="15.75" customHeight="1" x14ac:dyDescent="0.25">
      <c r="A758" s="218"/>
      <c r="B758" s="221"/>
      <c r="C758" s="221"/>
      <c r="D758" s="221"/>
      <c r="E758" s="218"/>
      <c r="F758" s="220"/>
      <c r="G758" s="218"/>
      <c r="H758" s="219"/>
      <c r="I758" s="218"/>
      <c r="J758" s="218"/>
      <c r="K758" s="218"/>
      <c r="L758" s="218"/>
      <c r="M758" s="218"/>
      <c r="N758" s="218"/>
      <c r="O758" s="218"/>
      <c r="P758" s="218"/>
      <c r="Q758" s="218"/>
      <c r="R758" s="218"/>
    </row>
    <row r="759" spans="1:18" ht="15.75" customHeight="1" x14ac:dyDescent="0.25">
      <c r="A759" s="218"/>
      <c r="B759" s="221"/>
      <c r="C759" s="221"/>
      <c r="D759" s="221"/>
      <c r="E759" s="218"/>
      <c r="F759" s="220"/>
      <c r="G759" s="218"/>
      <c r="H759" s="219"/>
      <c r="I759" s="218"/>
      <c r="J759" s="218"/>
      <c r="K759" s="218"/>
      <c r="L759" s="218"/>
      <c r="M759" s="218"/>
      <c r="N759" s="218"/>
      <c r="O759" s="218"/>
      <c r="P759" s="218"/>
      <c r="Q759" s="218"/>
      <c r="R759" s="218"/>
    </row>
    <row r="760" spans="1:18" ht="15.75" customHeight="1" x14ac:dyDescent="0.25">
      <c r="A760" s="218"/>
      <c r="B760" s="221"/>
      <c r="C760" s="221"/>
      <c r="D760" s="221"/>
      <c r="E760" s="218"/>
      <c r="F760" s="220"/>
      <c r="G760" s="218"/>
      <c r="H760" s="219"/>
      <c r="I760" s="218"/>
      <c r="J760" s="218"/>
      <c r="K760" s="218"/>
      <c r="L760" s="218"/>
      <c r="M760" s="218"/>
      <c r="N760" s="218"/>
      <c r="O760" s="218"/>
      <c r="P760" s="218"/>
      <c r="Q760" s="218"/>
      <c r="R760" s="218"/>
    </row>
    <row r="761" spans="1:18" ht="15.75" customHeight="1" x14ac:dyDescent="0.25">
      <c r="A761" s="218"/>
      <c r="B761" s="221"/>
      <c r="C761" s="221"/>
      <c r="D761" s="221"/>
      <c r="E761" s="218"/>
      <c r="F761" s="220"/>
      <c r="G761" s="218"/>
      <c r="H761" s="219"/>
      <c r="I761" s="218"/>
      <c r="J761" s="218"/>
      <c r="K761" s="218"/>
      <c r="L761" s="218"/>
      <c r="M761" s="218"/>
      <c r="N761" s="218"/>
      <c r="O761" s="218"/>
      <c r="P761" s="218"/>
      <c r="Q761" s="218"/>
      <c r="R761" s="218"/>
    </row>
    <row r="762" spans="1:18" ht="15.75" customHeight="1" x14ac:dyDescent="0.25">
      <c r="A762" s="218"/>
      <c r="B762" s="221"/>
      <c r="C762" s="221"/>
      <c r="D762" s="221"/>
      <c r="E762" s="218"/>
      <c r="F762" s="220"/>
      <c r="G762" s="218"/>
      <c r="H762" s="219"/>
      <c r="I762" s="218"/>
      <c r="J762" s="218"/>
      <c r="K762" s="218"/>
      <c r="L762" s="218"/>
      <c r="M762" s="218"/>
      <c r="N762" s="218"/>
      <c r="O762" s="218"/>
      <c r="P762" s="218"/>
      <c r="Q762" s="218"/>
      <c r="R762" s="218"/>
    </row>
    <row r="763" spans="1:18" ht="15.75" customHeight="1" x14ac:dyDescent="0.25">
      <c r="A763" s="218"/>
      <c r="B763" s="221"/>
      <c r="C763" s="221"/>
      <c r="D763" s="221"/>
      <c r="E763" s="218"/>
      <c r="F763" s="220"/>
      <c r="G763" s="218"/>
      <c r="H763" s="219"/>
      <c r="I763" s="218"/>
      <c r="J763" s="218"/>
      <c r="K763" s="218"/>
      <c r="L763" s="218"/>
      <c r="M763" s="218"/>
      <c r="N763" s="218"/>
      <c r="O763" s="218"/>
      <c r="P763" s="218"/>
      <c r="Q763" s="218"/>
      <c r="R763" s="218"/>
    </row>
    <row r="764" spans="1:18" ht="15.75" customHeight="1" x14ac:dyDescent="0.25">
      <c r="A764" s="218"/>
      <c r="B764" s="221"/>
      <c r="C764" s="221"/>
      <c r="D764" s="221"/>
      <c r="E764" s="218"/>
      <c r="F764" s="220"/>
      <c r="G764" s="218"/>
      <c r="H764" s="219"/>
      <c r="I764" s="218"/>
      <c r="J764" s="218"/>
      <c r="K764" s="218"/>
      <c r="L764" s="218"/>
      <c r="M764" s="218"/>
      <c r="N764" s="218"/>
      <c r="O764" s="218"/>
      <c r="P764" s="218"/>
      <c r="Q764" s="218"/>
      <c r="R764" s="218"/>
    </row>
    <row r="765" spans="1:18" ht="15.75" customHeight="1" x14ac:dyDescent="0.25">
      <c r="A765" s="218"/>
      <c r="B765" s="221"/>
      <c r="C765" s="221"/>
      <c r="D765" s="221"/>
      <c r="E765" s="218"/>
      <c r="F765" s="220"/>
      <c r="G765" s="218"/>
      <c r="H765" s="219"/>
      <c r="I765" s="218"/>
      <c r="J765" s="218"/>
      <c r="K765" s="218"/>
      <c r="L765" s="218"/>
      <c r="M765" s="218"/>
      <c r="N765" s="218"/>
      <c r="O765" s="218"/>
      <c r="P765" s="218"/>
      <c r="Q765" s="218"/>
      <c r="R765" s="218"/>
    </row>
    <row r="766" spans="1:18" ht="15.75" customHeight="1" x14ac:dyDescent="0.25">
      <c r="A766" s="218"/>
      <c r="B766" s="221"/>
      <c r="C766" s="221"/>
      <c r="D766" s="221"/>
      <c r="E766" s="218"/>
      <c r="F766" s="220"/>
      <c r="G766" s="218"/>
      <c r="H766" s="219"/>
      <c r="I766" s="218"/>
      <c r="J766" s="218"/>
      <c r="K766" s="218"/>
      <c r="L766" s="218"/>
      <c r="M766" s="218"/>
      <c r="N766" s="218"/>
      <c r="O766" s="218"/>
      <c r="P766" s="218"/>
      <c r="Q766" s="218"/>
      <c r="R766" s="218"/>
    </row>
    <row r="767" spans="1:18" ht="15.75" customHeight="1" x14ac:dyDescent="0.25">
      <c r="A767" s="218"/>
      <c r="B767" s="221"/>
      <c r="C767" s="221"/>
      <c r="D767" s="221"/>
      <c r="E767" s="218"/>
      <c r="F767" s="220"/>
      <c r="G767" s="218"/>
      <c r="H767" s="219"/>
      <c r="I767" s="218"/>
      <c r="J767" s="218"/>
      <c r="K767" s="218"/>
      <c r="L767" s="218"/>
      <c r="M767" s="218"/>
      <c r="N767" s="218"/>
      <c r="O767" s="218"/>
      <c r="P767" s="218"/>
      <c r="Q767" s="218"/>
      <c r="R767" s="218"/>
    </row>
    <row r="768" spans="1:18" ht="15.75" customHeight="1" x14ac:dyDescent="0.25">
      <c r="A768" s="218"/>
      <c r="B768" s="221"/>
      <c r="C768" s="221"/>
      <c r="D768" s="221"/>
      <c r="E768" s="218"/>
      <c r="F768" s="220"/>
      <c r="G768" s="218"/>
      <c r="H768" s="219"/>
      <c r="I768" s="218"/>
      <c r="J768" s="218"/>
      <c r="K768" s="218"/>
      <c r="L768" s="218"/>
      <c r="M768" s="218"/>
      <c r="N768" s="218"/>
      <c r="O768" s="218"/>
      <c r="P768" s="218"/>
      <c r="Q768" s="218"/>
      <c r="R768" s="218"/>
    </row>
    <row r="769" spans="1:18" ht="15.75" customHeight="1" x14ac:dyDescent="0.25">
      <c r="A769" s="218"/>
      <c r="B769" s="221"/>
      <c r="C769" s="221"/>
      <c r="D769" s="221"/>
      <c r="E769" s="218"/>
      <c r="F769" s="220"/>
      <c r="G769" s="218"/>
      <c r="H769" s="219"/>
      <c r="I769" s="218"/>
      <c r="J769" s="218"/>
      <c r="K769" s="218"/>
      <c r="L769" s="218"/>
      <c r="M769" s="218"/>
      <c r="N769" s="218"/>
      <c r="O769" s="218"/>
      <c r="P769" s="218"/>
      <c r="Q769" s="218"/>
      <c r="R769" s="218"/>
    </row>
    <row r="770" spans="1:18" ht="15.75" customHeight="1" x14ac:dyDescent="0.25">
      <c r="A770" s="218"/>
      <c r="B770" s="221"/>
      <c r="C770" s="221"/>
      <c r="D770" s="221"/>
      <c r="E770" s="218"/>
      <c r="F770" s="220"/>
      <c r="G770" s="218"/>
      <c r="H770" s="219"/>
      <c r="I770" s="218"/>
      <c r="J770" s="218"/>
      <c r="K770" s="218"/>
      <c r="L770" s="218"/>
      <c r="M770" s="218"/>
      <c r="N770" s="218"/>
      <c r="O770" s="218"/>
      <c r="P770" s="218"/>
      <c r="Q770" s="218"/>
      <c r="R770" s="218"/>
    </row>
    <row r="771" spans="1:18" ht="15.75" customHeight="1" x14ac:dyDescent="0.25">
      <c r="A771" s="218"/>
      <c r="B771" s="221"/>
      <c r="C771" s="221"/>
      <c r="D771" s="221"/>
      <c r="E771" s="218"/>
      <c r="F771" s="220"/>
      <c r="G771" s="218"/>
      <c r="H771" s="219"/>
      <c r="I771" s="218"/>
      <c r="J771" s="218"/>
      <c r="K771" s="218"/>
      <c r="L771" s="218"/>
      <c r="M771" s="218"/>
      <c r="N771" s="218"/>
      <c r="O771" s="218"/>
      <c r="P771" s="218"/>
      <c r="Q771" s="218"/>
      <c r="R771" s="218"/>
    </row>
    <row r="772" spans="1:18" ht="15.75" customHeight="1" x14ac:dyDescent="0.25">
      <c r="A772" s="218"/>
      <c r="B772" s="221"/>
      <c r="C772" s="221"/>
      <c r="D772" s="221"/>
      <c r="E772" s="218"/>
      <c r="F772" s="220"/>
      <c r="G772" s="218"/>
      <c r="H772" s="219"/>
      <c r="I772" s="218"/>
      <c r="J772" s="218"/>
      <c r="K772" s="218"/>
      <c r="L772" s="218"/>
      <c r="M772" s="218"/>
      <c r="N772" s="218"/>
      <c r="O772" s="218"/>
      <c r="P772" s="218"/>
      <c r="Q772" s="218"/>
      <c r="R772" s="218"/>
    </row>
    <row r="773" spans="1:18" ht="15.75" customHeight="1" x14ac:dyDescent="0.25">
      <c r="A773" s="218"/>
      <c r="B773" s="221"/>
      <c r="C773" s="221"/>
      <c r="D773" s="221"/>
      <c r="E773" s="218"/>
      <c r="F773" s="220"/>
      <c r="G773" s="218"/>
      <c r="H773" s="219"/>
      <c r="I773" s="218"/>
      <c r="J773" s="218"/>
      <c r="K773" s="218"/>
      <c r="L773" s="218"/>
      <c r="M773" s="218"/>
      <c r="N773" s="218"/>
      <c r="O773" s="218"/>
      <c r="P773" s="218"/>
      <c r="Q773" s="218"/>
      <c r="R773" s="218"/>
    </row>
    <row r="774" spans="1:18" ht="15.75" customHeight="1" x14ac:dyDescent="0.25">
      <c r="A774" s="218"/>
      <c r="B774" s="221"/>
      <c r="C774" s="221"/>
      <c r="D774" s="221"/>
      <c r="E774" s="218"/>
      <c r="F774" s="220"/>
      <c r="G774" s="218"/>
      <c r="H774" s="219"/>
      <c r="I774" s="218"/>
      <c r="J774" s="218"/>
      <c r="K774" s="218"/>
      <c r="L774" s="218"/>
      <c r="M774" s="218"/>
      <c r="N774" s="218"/>
      <c r="O774" s="218"/>
      <c r="P774" s="218"/>
      <c r="Q774" s="218"/>
      <c r="R774" s="218"/>
    </row>
    <row r="775" spans="1:18" ht="15.75" customHeight="1" x14ac:dyDescent="0.25">
      <c r="A775" s="218"/>
      <c r="B775" s="221"/>
      <c r="C775" s="221"/>
      <c r="D775" s="221"/>
      <c r="E775" s="218"/>
      <c r="F775" s="220"/>
      <c r="G775" s="218"/>
      <c r="H775" s="219"/>
      <c r="I775" s="218"/>
      <c r="J775" s="218"/>
      <c r="K775" s="218"/>
      <c r="L775" s="218"/>
      <c r="M775" s="218"/>
      <c r="N775" s="218"/>
      <c r="O775" s="218"/>
      <c r="P775" s="218"/>
      <c r="Q775" s="218"/>
      <c r="R775" s="218"/>
    </row>
    <row r="776" spans="1:18" ht="15.75" customHeight="1" x14ac:dyDescent="0.25">
      <c r="A776" s="218"/>
      <c r="B776" s="221"/>
      <c r="C776" s="221"/>
      <c r="D776" s="221"/>
      <c r="E776" s="218"/>
      <c r="F776" s="220"/>
      <c r="G776" s="218"/>
      <c r="H776" s="219"/>
      <c r="I776" s="218"/>
      <c r="J776" s="218"/>
      <c r="K776" s="218"/>
      <c r="L776" s="218"/>
      <c r="M776" s="218"/>
      <c r="N776" s="218"/>
      <c r="O776" s="218"/>
      <c r="P776" s="218"/>
      <c r="Q776" s="218"/>
      <c r="R776" s="218"/>
    </row>
    <row r="777" spans="1:18" ht="15.75" customHeight="1" x14ac:dyDescent="0.25">
      <c r="A777" s="218"/>
      <c r="B777" s="221"/>
      <c r="C777" s="221"/>
      <c r="D777" s="221"/>
      <c r="E777" s="218"/>
      <c r="F777" s="220"/>
      <c r="G777" s="218"/>
      <c r="H777" s="219"/>
      <c r="I777" s="218"/>
      <c r="J777" s="218"/>
      <c r="K777" s="218"/>
      <c r="L777" s="218"/>
      <c r="M777" s="218"/>
      <c r="N777" s="218"/>
      <c r="O777" s="218"/>
      <c r="P777" s="218"/>
      <c r="Q777" s="218"/>
      <c r="R777" s="218"/>
    </row>
    <row r="778" spans="1:18" ht="15.75" customHeight="1" x14ac:dyDescent="0.25">
      <c r="A778" s="218"/>
      <c r="B778" s="221"/>
      <c r="C778" s="221"/>
      <c r="D778" s="221"/>
      <c r="E778" s="218"/>
      <c r="F778" s="220"/>
      <c r="G778" s="218"/>
      <c r="H778" s="219"/>
      <c r="I778" s="218"/>
      <c r="J778" s="218"/>
      <c r="K778" s="218"/>
      <c r="L778" s="218"/>
      <c r="M778" s="218"/>
      <c r="N778" s="218"/>
      <c r="O778" s="218"/>
      <c r="P778" s="218"/>
      <c r="Q778" s="218"/>
      <c r="R778" s="218"/>
    </row>
    <row r="779" spans="1:18" ht="15.75" customHeight="1" x14ac:dyDescent="0.25">
      <c r="A779" s="218"/>
      <c r="B779" s="221"/>
      <c r="C779" s="221"/>
      <c r="D779" s="221"/>
      <c r="E779" s="218"/>
      <c r="F779" s="220"/>
      <c r="G779" s="218"/>
      <c r="H779" s="219"/>
      <c r="I779" s="218"/>
      <c r="J779" s="218"/>
      <c r="K779" s="218"/>
      <c r="L779" s="218"/>
      <c r="M779" s="218"/>
      <c r="N779" s="218"/>
      <c r="O779" s="218"/>
      <c r="P779" s="218"/>
      <c r="Q779" s="218"/>
      <c r="R779" s="218"/>
    </row>
    <row r="780" spans="1:18" ht="15.75" customHeight="1" x14ac:dyDescent="0.25">
      <c r="A780" s="218"/>
      <c r="B780" s="221"/>
      <c r="C780" s="221"/>
      <c r="D780" s="221"/>
      <c r="E780" s="218"/>
      <c r="F780" s="220"/>
      <c r="G780" s="218"/>
      <c r="H780" s="219"/>
      <c r="I780" s="218"/>
      <c r="J780" s="218"/>
      <c r="K780" s="218"/>
      <c r="L780" s="218"/>
      <c r="M780" s="218"/>
      <c r="N780" s="218"/>
      <c r="O780" s="218"/>
      <c r="P780" s="218"/>
      <c r="Q780" s="218"/>
      <c r="R780" s="218"/>
    </row>
    <row r="781" spans="1:18" ht="15.75" customHeight="1" x14ac:dyDescent="0.25">
      <c r="A781" s="218"/>
      <c r="B781" s="221"/>
      <c r="C781" s="221"/>
      <c r="D781" s="221"/>
      <c r="E781" s="218"/>
      <c r="F781" s="220"/>
      <c r="G781" s="218"/>
      <c r="H781" s="219"/>
      <c r="I781" s="218"/>
      <c r="J781" s="218"/>
      <c r="K781" s="218"/>
      <c r="L781" s="218"/>
      <c r="M781" s="218"/>
      <c r="N781" s="218"/>
      <c r="O781" s="218"/>
      <c r="P781" s="218"/>
      <c r="Q781" s="218"/>
      <c r="R781" s="218"/>
    </row>
    <row r="782" spans="1:18" ht="15.75" customHeight="1" x14ac:dyDescent="0.25">
      <c r="A782" s="218"/>
      <c r="B782" s="221"/>
      <c r="C782" s="221"/>
      <c r="D782" s="221"/>
      <c r="E782" s="218"/>
      <c r="F782" s="220"/>
      <c r="G782" s="218"/>
      <c r="H782" s="219"/>
      <c r="I782" s="218"/>
      <c r="J782" s="218"/>
      <c r="K782" s="218"/>
      <c r="L782" s="218"/>
      <c r="M782" s="218"/>
      <c r="N782" s="218"/>
      <c r="O782" s="218"/>
      <c r="P782" s="218"/>
      <c r="Q782" s="218"/>
      <c r="R782" s="218"/>
    </row>
    <row r="783" spans="1:18" ht="15.75" customHeight="1" x14ac:dyDescent="0.25">
      <c r="A783" s="218"/>
      <c r="B783" s="221"/>
      <c r="C783" s="221"/>
      <c r="D783" s="221"/>
      <c r="E783" s="218"/>
      <c r="F783" s="220"/>
      <c r="G783" s="218"/>
      <c r="H783" s="219"/>
      <c r="I783" s="218"/>
      <c r="J783" s="218"/>
      <c r="K783" s="218"/>
      <c r="L783" s="218"/>
      <c r="M783" s="218"/>
      <c r="N783" s="218"/>
      <c r="O783" s="218"/>
      <c r="P783" s="218"/>
      <c r="Q783" s="218"/>
      <c r="R783" s="218"/>
    </row>
    <row r="784" spans="1:18" ht="15.75" customHeight="1" x14ac:dyDescent="0.25">
      <c r="A784" s="218"/>
      <c r="B784" s="221"/>
      <c r="C784" s="221"/>
      <c r="D784" s="221"/>
      <c r="E784" s="218"/>
      <c r="F784" s="220"/>
      <c r="G784" s="218"/>
      <c r="H784" s="219"/>
      <c r="I784" s="218"/>
      <c r="J784" s="218"/>
      <c r="K784" s="218"/>
      <c r="L784" s="218"/>
      <c r="M784" s="218"/>
      <c r="N784" s="218"/>
      <c r="O784" s="218"/>
      <c r="P784" s="218"/>
      <c r="Q784" s="218"/>
      <c r="R784" s="218"/>
    </row>
    <row r="785" spans="1:18" ht="15.75" customHeight="1" x14ac:dyDescent="0.25">
      <c r="A785" s="218"/>
      <c r="B785" s="221"/>
      <c r="C785" s="221"/>
      <c r="D785" s="221"/>
      <c r="E785" s="218"/>
      <c r="F785" s="220"/>
      <c r="G785" s="218"/>
      <c r="H785" s="219"/>
      <c r="I785" s="218"/>
      <c r="J785" s="218"/>
      <c r="K785" s="218"/>
      <c r="L785" s="218"/>
      <c r="M785" s="218"/>
      <c r="N785" s="218"/>
      <c r="O785" s="218"/>
      <c r="P785" s="218"/>
      <c r="Q785" s="218"/>
      <c r="R785" s="218"/>
    </row>
    <row r="786" spans="1:18" ht="15.75" customHeight="1" x14ac:dyDescent="0.25">
      <c r="A786" s="218"/>
      <c r="B786" s="221"/>
      <c r="C786" s="221"/>
      <c r="D786" s="221"/>
      <c r="E786" s="218"/>
      <c r="F786" s="220"/>
      <c r="G786" s="218"/>
      <c r="H786" s="219"/>
      <c r="I786" s="218"/>
      <c r="J786" s="218"/>
      <c r="K786" s="218"/>
      <c r="L786" s="218"/>
      <c r="M786" s="218"/>
      <c r="N786" s="218"/>
      <c r="O786" s="218"/>
      <c r="P786" s="218"/>
      <c r="Q786" s="218"/>
      <c r="R786" s="218"/>
    </row>
    <row r="787" spans="1:18" ht="15.75" customHeight="1" x14ac:dyDescent="0.25">
      <c r="A787" s="218"/>
      <c r="B787" s="221"/>
      <c r="C787" s="221"/>
      <c r="D787" s="221"/>
      <c r="E787" s="218"/>
      <c r="F787" s="220"/>
      <c r="G787" s="218"/>
      <c r="H787" s="219"/>
      <c r="I787" s="218"/>
      <c r="J787" s="218"/>
      <c r="K787" s="218"/>
      <c r="L787" s="218"/>
      <c r="M787" s="218"/>
      <c r="N787" s="218"/>
      <c r="O787" s="218"/>
      <c r="P787" s="218"/>
      <c r="Q787" s="218"/>
      <c r="R787" s="218"/>
    </row>
    <row r="788" spans="1:18" ht="15.75" customHeight="1" x14ac:dyDescent="0.25">
      <c r="A788" s="218"/>
      <c r="B788" s="221"/>
      <c r="C788" s="221"/>
      <c r="D788" s="221"/>
      <c r="E788" s="218"/>
      <c r="F788" s="220"/>
      <c r="G788" s="218"/>
      <c r="H788" s="219"/>
      <c r="I788" s="218"/>
      <c r="J788" s="218"/>
      <c r="K788" s="218"/>
      <c r="L788" s="218"/>
      <c r="M788" s="218"/>
      <c r="N788" s="218"/>
      <c r="O788" s="218"/>
      <c r="P788" s="218"/>
      <c r="Q788" s="218"/>
      <c r="R788" s="218"/>
    </row>
    <row r="789" spans="1:18" ht="15.75" customHeight="1" x14ac:dyDescent="0.25">
      <c r="A789" s="218"/>
      <c r="B789" s="221"/>
      <c r="C789" s="221"/>
      <c r="D789" s="221"/>
      <c r="E789" s="218"/>
      <c r="F789" s="220"/>
      <c r="G789" s="218"/>
      <c r="H789" s="219"/>
      <c r="I789" s="218"/>
      <c r="J789" s="218"/>
      <c r="K789" s="218"/>
      <c r="L789" s="218"/>
      <c r="M789" s="218"/>
      <c r="N789" s="218"/>
      <c r="O789" s="218"/>
      <c r="P789" s="218"/>
      <c r="Q789" s="218"/>
      <c r="R789" s="218"/>
    </row>
    <row r="790" spans="1:18" ht="15.75" customHeight="1" x14ac:dyDescent="0.25">
      <c r="A790" s="218"/>
      <c r="B790" s="221"/>
      <c r="C790" s="221"/>
      <c r="D790" s="221"/>
      <c r="E790" s="218"/>
      <c r="F790" s="220"/>
      <c r="G790" s="218"/>
      <c r="H790" s="219"/>
      <c r="I790" s="218"/>
      <c r="J790" s="218"/>
      <c r="K790" s="218"/>
      <c r="L790" s="218"/>
      <c r="M790" s="218"/>
      <c r="N790" s="218"/>
      <c r="O790" s="218"/>
      <c r="P790" s="218"/>
      <c r="Q790" s="218"/>
      <c r="R790" s="218"/>
    </row>
    <row r="791" spans="1:18" ht="15.75" customHeight="1" x14ac:dyDescent="0.25">
      <c r="A791" s="218"/>
      <c r="B791" s="221"/>
      <c r="C791" s="221"/>
      <c r="D791" s="221"/>
      <c r="E791" s="218"/>
      <c r="F791" s="220"/>
      <c r="G791" s="218"/>
      <c r="H791" s="219"/>
      <c r="I791" s="218"/>
      <c r="J791" s="218"/>
      <c r="K791" s="218"/>
      <c r="L791" s="218"/>
      <c r="M791" s="218"/>
      <c r="N791" s="218"/>
      <c r="O791" s="218"/>
      <c r="P791" s="218"/>
      <c r="Q791" s="218"/>
      <c r="R791" s="218"/>
    </row>
    <row r="792" spans="1:18" ht="15.75" customHeight="1" x14ac:dyDescent="0.25">
      <c r="A792" s="218"/>
      <c r="B792" s="221"/>
      <c r="C792" s="221"/>
      <c r="D792" s="221"/>
      <c r="E792" s="218"/>
      <c r="F792" s="220"/>
      <c r="G792" s="218"/>
      <c r="H792" s="219"/>
      <c r="I792" s="218"/>
      <c r="J792" s="218"/>
      <c r="K792" s="218"/>
      <c r="L792" s="218"/>
      <c r="M792" s="218"/>
      <c r="N792" s="218"/>
      <c r="O792" s="218"/>
      <c r="P792" s="218"/>
      <c r="Q792" s="218"/>
      <c r="R792" s="218"/>
    </row>
    <row r="793" spans="1:18" ht="15.75" customHeight="1" x14ac:dyDescent="0.25">
      <c r="A793" s="218"/>
      <c r="B793" s="221"/>
      <c r="C793" s="221"/>
      <c r="D793" s="221"/>
      <c r="E793" s="218"/>
      <c r="F793" s="220"/>
      <c r="G793" s="218"/>
      <c r="H793" s="219"/>
      <c r="I793" s="218"/>
      <c r="J793" s="218"/>
      <c r="K793" s="218"/>
      <c r="L793" s="218"/>
      <c r="M793" s="218"/>
      <c r="N793" s="218"/>
      <c r="O793" s="218"/>
      <c r="P793" s="218"/>
      <c r="Q793" s="218"/>
      <c r="R793" s="218"/>
    </row>
    <row r="794" spans="1:18" ht="15.75" customHeight="1" x14ac:dyDescent="0.25">
      <c r="A794" s="218"/>
      <c r="B794" s="221"/>
      <c r="C794" s="221"/>
      <c r="D794" s="221"/>
      <c r="E794" s="218"/>
      <c r="F794" s="220"/>
      <c r="G794" s="218"/>
      <c r="H794" s="219"/>
      <c r="I794" s="218"/>
      <c r="J794" s="218"/>
      <c r="K794" s="218"/>
      <c r="L794" s="218"/>
      <c r="M794" s="218"/>
      <c r="N794" s="218"/>
      <c r="O794" s="218"/>
      <c r="P794" s="218"/>
      <c r="Q794" s="218"/>
      <c r="R794" s="218"/>
    </row>
    <row r="795" spans="1:18" ht="15.75" customHeight="1" x14ac:dyDescent="0.25">
      <c r="A795" s="218"/>
      <c r="B795" s="221"/>
      <c r="C795" s="221"/>
      <c r="D795" s="221"/>
      <c r="E795" s="218"/>
      <c r="F795" s="220"/>
      <c r="G795" s="218"/>
      <c r="H795" s="219"/>
      <c r="I795" s="218"/>
      <c r="J795" s="218"/>
      <c r="K795" s="218"/>
      <c r="L795" s="218"/>
      <c r="M795" s="218"/>
      <c r="N795" s="218"/>
      <c r="O795" s="218"/>
      <c r="P795" s="218"/>
      <c r="Q795" s="218"/>
      <c r="R795" s="218"/>
    </row>
    <row r="796" spans="1:18" ht="15.75" customHeight="1" x14ac:dyDescent="0.25">
      <c r="A796" s="218"/>
      <c r="B796" s="221"/>
      <c r="C796" s="221"/>
      <c r="D796" s="221"/>
      <c r="E796" s="218"/>
      <c r="F796" s="220"/>
      <c r="G796" s="218"/>
      <c r="H796" s="219"/>
      <c r="I796" s="218"/>
      <c r="J796" s="218"/>
      <c r="K796" s="218"/>
      <c r="L796" s="218"/>
      <c r="M796" s="218"/>
      <c r="N796" s="218"/>
      <c r="O796" s="218"/>
      <c r="P796" s="218"/>
      <c r="Q796" s="218"/>
      <c r="R796" s="218"/>
    </row>
    <row r="797" spans="1:18" ht="15.75" customHeight="1" x14ac:dyDescent="0.25">
      <c r="A797" s="218"/>
      <c r="B797" s="221"/>
      <c r="C797" s="221"/>
      <c r="D797" s="221"/>
      <c r="E797" s="218"/>
      <c r="F797" s="220"/>
      <c r="G797" s="218"/>
      <c r="H797" s="219"/>
      <c r="I797" s="218"/>
      <c r="J797" s="218"/>
      <c r="K797" s="218"/>
      <c r="L797" s="218"/>
      <c r="M797" s="218"/>
      <c r="N797" s="218"/>
      <c r="O797" s="218"/>
      <c r="P797" s="218"/>
      <c r="Q797" s="218"/>
      <c r="R797" s="218"/>
    </row>
    <row r="798" spans="1:18" ht="15.75" customHeight="1" x14ac:dyDescent="0.25">
      <c r="A798" s="218"/>
      <c r="B798" s="221"/>
      <c r="C798" s="221"/>
      <c r="D798" s="221"/>
      <c r="E798" s="218"/>
      <c r="F798" s="220"/>
      <c r="G798" s="218"/>
      <c r="H798" s="219"/>
      <c r="I798" s="218"/>
      <c r="J798" s="218"/>
      <c r="K798" s="218"/>
      <c r="L798" s="218"/>
      <c r="M798" s="218"/>
      <c r="N798" s="218"/>
      <c r="O798" s="218"/>
      <c r="P798" s="218"/>
      <c r="Q798" s="218"/>
      <c r="R798" s="218"/>
    </row>
    <row r="799" spans="1:18" ht="15.75" customHeight="1" x14ac:dyDescent="0.25">
      <c r="A799" s="218"/>
      <c r="B799" s="221"/>
      <c r="C799" s="221"/>
      <c r="D799" s="221"/>
      <c r="E799" s="218"/>
      <c r="F799" s="220"/>
      <c r="G799" s="218"/>
      <c r="H799" s="219"/>
      <c r="I799" s="218"/>
      <c r="J799" s="218"/>
      <c r="K799" s="218"/>
      <c r="L799" s="218"/>
      <c r="M799" s="218"/>
      <c r="N799" s="218"/>
      <c r="O799" s="218"/>
      <c r="P799" s="218"/>
      <c r="Q799" s="218"/>
      <c r="R799" s="218"/>
    </row>
    <row r="800" spans="1:18" ht="15.75" customHeight="1" x14ac:dyDescent="0.25">
      <c r="A800" s="218"/>
      <c r="B800" s="221"/>
      <c r="C800" s="221"/>
      <c r="D800" s="221"/>
      <c r="E800" s="218"/>
      <c r="F800" s="220"/>
      <c r="G800" s="218"/>
      <c r="H800" s="219"/>
      <c r="I800" s="218"/>
      <c r="J800" s="218"/>
      <c r="K800" s="218"/>
      <c r="L800" s="218"/>
      <c r="M800" s="218"/>
      <c r="N800" s="218"/>
      <c r="O800" s="218"/>
      <c r="P800" s="218"/>
      <c r="Q800" s="218"/>
      <c r="R800" s="218"/>
    </row>
    <row r="801" spans="1:18" ht="15.75" customHeight="1" x14ac:dyDescent="0.25">
      <c r="A801" s="218"/>
      <c r="B801" s="221"/>
      <c r="C801" s="221"/>
      <c r="D801" s="221"/>
      <c r="E801" s="218"/>
      <c r="F801" s="220"/>
      <c r="G801" s="218"/>
      <c r="H801" s="219"/>
      <c r="I801" s="218"/>
      <c r="J801" s="218"/>
      <c r="K801" s="218"/>
      <c r="L801" s="218"/>
      <c r="M801" s="218"/>
      <c r="N801" s="218"/>
      <c r="O801" s="218"/>
      <c r="P801" s="218"/>
      <c r="Q801" s="218"/>
      <c r="R801" s="218"/>
    </row>
    <row r="802" spans="1:18" ht="15.75" customHeight="1" x14ac:dyDescent="0.25">
      <c r="A802" s="218"/>
      <c r="B802" s="221"/>
      <c r="C802" s="221"/>
      <c r="D802" s="221"/>
      <c r="E802" s="218"/>
      <c r="F802" s="220"/>
      <c r="G802" s="218"/>
      <c r="H802" s="219"/>
      <c r="I802" s="218"/>
      <c r="J802" s="218"/>
      <c r="K802" s="218"/>
      <c r="L802" s="218"/>
      <c r="M802" s="218"/>
      <c r="N802" s="218"/>
      <c r="O802" s="218"/>
      <c r="P802" s="218"/>
      <c r="Q802" s="218"/>
      <c r="R802" s="218"/>
    </row>
    <row r="803" spans="1:18" ht="15.75" customHeight="1" x14ac:dyDescent="0.25">
      <c r="A803" s="218"/>
      <c r="B803" s="221"/>
      <c r="C803" s="221"/>
      <c r="D803" s="221"/>
      <c r="E803" s="218"/>
      <c r="F803" s="220"/>
      <c r="G803" s="218"/>
      <c r="H803" s="219"/>
      <c r="I803" s="218"/>
      <c r="J803" s="218"/>
      <c r="K803" s="218"/>
      <c r="L803" s="218"/>
      <c r="M803" s="218"/>
      <c r="N803" s="218"/>
      <c r="O803" s="218"/>
      <c r="P803" s="218"/>
      <c r="Q803" s="218"/>
      <c r="R803" s="218"/>
    </row>
    <row r="804" spans="1:18" ht="15.75" customHeight="1" x14ac:dyDescent="0.25">
      <c r="A804" s="218"/>
      <c r="B804" s="221"/>
      <c r="C804" s="221"/>
      <c r="D804" s="221"/>
      <c r="E804" s="218"/>
      <c r="F804" s="220"/>
      <c r="G804" s="218"/>
      <c r="H804" s="219"/>
      <c r="I804" s="218"/>
      <c r="J804" s="218"/>
      <c r="K804" s="218"/>
      <c r="L804" s="218"/>
      <c r="M804" s="218"/>
      <c r="N804" s="218"/>
      <c r="O804" s="218"/>
      <c r="P804" s="218"/>
      <c r="Q804" s="218"/>
      <c r="R804" s="218"/>
    </row>
    <row r="805" spans="1:18" ht="15.75" customHeight="1" x14ac:dyDescent="0.25">
      <c r="A805" s="218"/>
      <c r="B805" s="221"/>
      <c r="C805" s="221"/>
      <c r="D805" s="221"/>
      <c r="E805" s="218"/>
      <c r="F805" s="220"/>
      <c r="G805" s="218"/>
      <c r="H805" s="219"/>
      <c r="I805" s="218"/>
      <c r="J805" s="218"/>
      <c r="K805" s="218"/>
      <c r="L805" s="218"/>
      <c r="M805" s="218"/>
      <c r="N805" s="218"/>
      <c r="O805" s="218"/>
      <c r="P805" s="218"/>
      <c r="Q805" s="218"/>
      <c r="R805" s="218"/>
    </row>
    <row r="806" spans="1:18" ht="15.75" customHeight="1" x14ac:dyDescent="0.25">
      <c r="A806" s="218"/>
      <c r="B806" s="221"/>
      <c r="C806" s="221"/>
      <c r="D806" s="221"/>
      <c r="E806" s="218"/>
      <c r="F806" s="220"/>
      <c r="G806" s="218"/>
      <c r="H806" s="219"/>
      <c r="I806" s="218"/>
      <c r="J806" s="218"/>
      <c r="K806" s="218"/>
      <c r="L806" s="218"/>
      <c r="M806" s="218"/>
      <c r="N806" s="218"/>
      <c r="O806" s="218"/>
      <c r="P806" s="218"/>
      <c r="Q806" s="218"/>
      <c r="R806" s="218"/>
    </row>
    <row r="807" spans="1:18" ht="15.75" customHeight="1" x14ac:dyDescent="0.25">
      <c r="A807" s="218"/>
      <c r="B807" s="221"/>
      <c r="C807" s="221"/>
      <c r="D807" s="221"/>
      <c r="E807" s="218"/>
      <c r="F807" s="220"/>
      <c r="G807" s="218"/>
      <c r="H807" s="219"/>
      <c r="I807" s="218"/>
      <c r="J807" s="218"/>
      <c r="K807" s="218"/>
      <c r="L807" s="218"/>
      <c r="M807" s="218"/>
      <c r="N807" s="218"/>
      <c r="O807" s="218"/>
      <c r="P807" s="218"/>
      <c r="Q807" s="218"/>
      <c r="R807" s="218"/>
    </row>
    <row r="808" spans="1:18" ht="15.75" customHeight="1" x14ac:dyDescent="0.25">
      <c r="A808" s="218"/>
      <c r="B808" s="221"/>
      <c r="C808" s="221"/>
      <c r="D808" s="221"/>
      <c r="E808" s="218"/>
      <c r="F808" s="220"/>
      <c r="G808" s="218"/>
      <c r="H808" s="219"/>
      <c r="I808" s="218"/>
      <c r="J808" s="218"/>
      <c r="K808" s="218"/>
      <c r="L808" s="218"/>
      <c r="M808" s="218"/>
      <c r="N808" s="218"/>
      <c r="O808" s="218"/>
      <c r="P808" s="218"/>
      <c r="Q808" s="218"/>
      <c r="R808" s="218"/>
    </row>
    <row r="809" spans="1:18" ht="15.75" customHeight="1" x14ac:dyDescent="0.25">
      <c r="A809" s="218"/>
      <c r="B809" s="221"/>
      <c r="C809" s="221"/>
      <c r="D809" s="221"/>
      <c r="E809" s="218"/>
      <c r="F809" s="220"/>
      <c r="G809" s="218"/>
      <c r="H809" s="219"/>
      <c r="I809" s="218"/>
      <c r="J809" s="218"/>
      <c r="K809" s="218"/>
      <c r="L809" s="218"/>
      <c r="M809" s="218"/>
      <c r="N809" s="218"/>
      <c r="O809" s="218"/>
      <c r="P809" s="218"/>
      <c r="Q809" s="218"/>
      <c r="R809" s="218"/>
    </row>
    <row r="810" spans="1:18" ht="15.75" customHeight="1" x14ac:dyDescent="0.25">
      <c r="A810" s="218"/>
      <c r="B810" s="221"/>
      <c r="C810" s="221"/>
      <c r="D810" s="221"/>
      <c r="E810" s="218"/>
      <c r="F810" s="220"/>
      <c r="G810" s="218"/>
      <c r="H810" s="219"/>
      <c r="I810" s="218"/>
      <c r="J810" s="218"/>
      <c r="K810" s="218"/>
      <c r="L810" s="218"/>
      <c r="M810" s="218"/>
      <c r="N810" s="218"/>
      <c r="O810" s="218"/>
      <c r="P810" s="218"/>
      <c r="Q810" s="218"/>
      <c r="R810" s="218"/>
    </row>
    <row r="811" spans="1:18" ht="15.75" customHeight="1" x14ac:dyDescent="0.25">
      <c r="A811" s="218"/>
      <c r="B811" s="221"/>
      <c r="C811" s="221"/>
      <c r="D811" s="221"/>
      <c r="E811" s="218"/>
      <c r="F811" s="220"/>
      <c r="G811" s="218"/>
      <c r="H811" s="219"/>
      <c r="I811" s="218"/>
      <c r="J811" s="218"/>
      <c r="K811" s="218"/>
      <c r="L811" s="218"/>
      <c r="M811" s="218"/>
      <c r="N811" s="218"/>
      <c r="O811" s="218"/>
      <c r="P811" s="218"/>
      <c r="Q811" s="218"/>
      <c r="R811" s="218"/>
    </row>
    <row r="812" spans="1:18" ht="15.75" customHeight="1" x14ac:dyDescent="0.25">
      <c r="A812" s="218"/>
      <c r="B812" s="221"/>
      <c r="C812" s="221"/>
      <c r="D812" s="221"/>
      <c r="E812" s="218"/>
      <c r="F812" s="220"/>
      <c r="G812" s="218"/>
      <c r="H812" s="219"/>
      <c r="I812" s="218"/>
      <c r="J812" s="218"/>
      <c r="K812" s="218"/>
      <c r="L812" s="218"/>
      <c r="M812" s="218"/>
      <c r="N812" s="218"/>
      <c r="O812" s="218"/>
      <c r="P812" s="218"/>
      <c r="Q812" s="218"/>
      <c r="R812" s="218"/>
    </row>
    <row r="813" spans="1:18" ht="15.75" customHeight="1" x14ac:dyDescent="0.25">
      <c r="A813" s="218"/>
      <c r="B813" s="221"/>
      <c r="C813" s="221"/>
      <c r="D813" s="221"/>
      <c r="E813" s="218"/>
      <c r="F813" s="220"/>
      <c r="G813" s="218"/>
      <c r="H813" s="219"/>
      <c r="I813" s="218"/>
      <c r="J813" s="218"/>
      <c r="K813" s="218"/>
      <c r="L813" s="218"/>
      <c r="M813" s="218"/>
      <c r="N813" s="218"/>
      <c r="O813" s="218"/>
      <c r="P813" s="218"/>
      <c r="Q813" s="218"/>
      <c r="R813" s="218"/>
    </row>
    <row r="814" spans="1:18" ht="15.75" customHeight="1" x14ac:dyDescent="0.25">
      <c r="A814" s="218"/>
      <c r="B814" s="221"/>
      <c r="C814" s="221"/>
      <c r="D814" s="221"/>
      <c r="E814" s="218"/>
      <c r="F814" s="220"/>
      <c r="G814" s="218"/>
      <c r="H814" s="219"/>
      <c r="I814" s="218"/>
      <c r="J814" s="218"/>
      <c r="K814" s="218"/>
      <c r="L814" s="218"/>
      <c r="M814" s="218"/>
      <c r="N814" s="218"/>
      <c r="O814" s="218"/>
      <c r="P814" s="218"/>
      <c r="Q814" s="218"/>
      <c r="R814" s="218"/>
    </row>
    <row r="815" spans="1:18" ht="15.75" customHeight="1" x14ac:dyDescent="0.25">
      <c r="A815" s="218"/>
      <c r="B815" s="221"/>
      <c r="C815" s="221"/>
      <c r="D815" s="221"/>
      <c r="E815" s="218"/>
      <c r="F815" s="220"/>
      <c r="G815" s="218"/>
      <c r="H815" s="219"/>
      <c r="I815" s="218"/>
      <c r="J815" s="218"/>
      <c r="K815" s="218"/>
      <c r="L815" s="218"/>
      <c r="M815" s="218"/>
      <c r="N815" s="218"/>
      <c r="O815" s="218"/>
      <c r="P815" s="218"/>
      <c r="Q815" s="218"/>
      <c r="R815" s="218"/>
    </row>
    <row r="816" spans="1:18" ht="15.75" customHeight="1" x14ac:dyDescent="0.25">
      <c r="A816" s="218"/>
      <c r="B816" s="221"/>
      <c r="C816" s="221"/>
      <c r="D816" s="221"/>
      <c r="E816" s="218"/>
      <c r="F816" s="220"/>
      <c r="G816" s="218"/>
      <c r="H816" s="219"/>
      <c r="I816" s="218"/>
      <c r="J816" s="218"/>
      <c r="K816" s="218"/>
      <c r="L816" s="218"/>
      <c r="M816" s="218"/>
      <c r="N816" s="218"/>
      <c r="O816" s="218"/>
      <c r="P816" s="218"/>
      <c r="Q816" s="218"/>
      <c r="R816" s="218"/>
    </row>
    <row r="817" spans="1:18" ht="15.75" customHeight="1" x14ac:dyDescent="0.25">
      <c r="A817" s="218"/>
      <c r="B817" s="221"/>
      <c r="C817" s="221"/>
      <c r="D817" s="221"/>
      <c r="E817" s="218"/>
      <c r="F817" s="220"/>
      <c r="G817" s="218"/>
      <c r="H817" s="219"/>
      <c r="I817" s="218"/>
      <c r="J817" s="218"/>
      <c r="K817" s="218"/>
      <c r="L817" s="218"/>
      <c r="M817" s="218"/>
      <c r="N817" s="218"/>
      <c r="O817" s="218"/>
      <c r="P817" s="218"/>
      <c r="Q817" s="218"/>
      <c r="R817" s="218"/>
    </row>
    <row r="818" spans="1:18" ht="15.75" customHeight="1" x14ac:dyDescent="0.25">
      <c r="A818" s="218"/>
      <c r="B818" s="221"/>
      <c r="C818" s="221"/>
      <c r="D818" s="221"/>
      <c r="E818" s="218"/>
      <c r="F818" s="220"/>
      <c r="G818" s="218"/>
      <c r="H818" s="219"/>
      <c r="I818" s="218"/>
      <c r="J818" s="218"/>
      <c r="K818" s="218"/>
      <c r="L818" s="218"/>
      <c r="M818" s="218"/>
      <c r="N818" s="218"/>
      <c r="O818" s="218"/>
      <c r="P818" s="218"/>
      <c r="Q818" s="218"/>
      <c r="R818" s="218"/>
    </row>
    <row r="819" spans="1:18" ht="15.75" customHeight="1" x14ac:dyDescent="0.25">
      <c r="A819" s="218"/>
      <c r="B819" s="221"/>
      <c r="C819" s="221"/>
      <c r="D819" s="221"/>
      <c r="E819" s="218"/>
      <c r="F819" s="220"/>
      <c r="G819" s="218"/>
      <c r="H819" s="219"/>
      <c r="I819" s="218"/>
      <c r="J819" s="218"/>
      <c r="K819" s="218"/>
      <c r="L819" s="218"/>
      <c r="M819" s="218"/>
      <c r="N819" s="218"/>
      <c r="O819" s="218"/>
      <c r="P819" s="218"/>
      <c r="Q819" s="218"/>
      <c r="R819" s="218"/>
    </row>
    <row r="820" spans="1:18" ht="15.75" customHeight="1" x14ac:dyDescent="0.25">
      <c r="A820" s="218"/>
      <c r="B820" s="221"/>
      <c r="C820" s="221"/>
      <c r="D820" s="221"/>
      <c r="E820" s="218"/>
      <c r="F820" s="220"/>
      <c r="G820" s="218"/>
      <c r="H820" s="219"/>
      <c r="I820" s="218"/>
      <c r="J820" s="218"/>
      <c r="K820" s="218"/>
      <c r="L820" s="218"/>
      <c r="M820" s="218"/>
      <c r="N820" s="218"/>
      <c r="O820" s="218"/>
      <c r="P820" s="218"/>
      <c r="Q820" s="218"/>
      <c r="R820" s="218"/>
    </row>
    <row r="821" spans="1:18" ht="15.75" customHeight="1" x14ac:dyDescent="0.25">
      <c r="A821" s="218"/>
      <c r="B821" s="221"/>
      <c r="C821" s="221"/>
      <c r="D821" s="221"/>
      <c r="E821" s="218"/>
      <c r="F821" s="220"/>
      <c r="G821" s="218"/>
      <c r="H821" s="219"/>
      <c r="I821" s="218"/>
      <c r="J821" s="218"/>
      <c r="K821" s="218"/>
      <c r="L821" s="218"/>
      <c r="M821" s="218"/>
      <c r="N821" s="218"/>
      <c r="O821" s="218"/>
      <c r="P821" s="218"/>
      <c r="Q821" s="218"/>
      <c r="R821" s="218"/>
    </row>
    <row r="822" spans="1:18" ht="15.75" customHeight="1" x14ac:dyDescent="0.25">
      <c r="A822" s="218"/>
      <c r="B822" s="221"/>
      <c r="C822" s="221"/>
      <c r="D822" s="221"/>
      <c r="E822" s="218"/>
      <c r="F822" s="220"/>
      <c r="G822" s="218"/>
      <c r="H822" s="219"/>
      <c r="I822" s="218"/>
      <c r="J822" s="218"/>
      <c r="K822" s="218"/>
      <c r="L822" s="218"/>
      <c r="M822" s="218"/>
      <c r="N822" s="218"/>
      <c r="O822" s="218"/>
      <c r="P822" s="218"/>
      <c r="Q822" s="218"/>
      <c r="R822" s="218"/>
    </row>
    <row r="823" spans="1:18" ht="15.75" customHeight="1" x14ac:dyDescent="0.25">
      <c r="A823" s="218"/>
      <c r="B823" s="221"/>
      <c r="C823" s="221"/>
      <c r="D823" s="221"/>
      <c r="E823" s="218"/>
      <c r="F823" s="220"/>
      <c r="G823" s="218"/>
      <c r="H823" s="219"/>
      <c r="I823" s="218"/>
      <c r="J823" s="218"/>
      <c r="K823" s="218"/>
      <c r="L823" s="218"/>
      <c r="M823" s="218"/>
      <c r="N823" s="218"/>
      <c r="O823" s="218"/>
      <c r="P823" s="218"/>
      <c r="Q823" s="218"/>
      <c r="R823" s="218"/>
    </row>
    <row r="824" spans="1:18" ht="15.75" customHeight="1" x14ac:dyDescent="0.25">
      <c r="A824" s="218"/>
      <c r="B824" s="221"/>
      <c r="C824" s="221"/>
      <c r="D824" s="221"/>
      <c r="E824" s="218"/>
      <c r="F824" s="220"/>
      <c r="G824" s="218"/>
      <c r="H824" s="219"/>
      <c r="I824" s="218"/>
      <c r="J824" s="218"/>
      <c r="K824" s="218"/>
      <c r="L824" s="218"/>
      <c r="M824" s="218"/>
      <c r="N824" s="218"/>
      <c r="O824" s="218"/>
      <c r="P824" s="218"/>
      <c r="Q824" s="218"/>
      <c r="R824" s="218"/>
    </row>
    <row r="825" spans="1:18" ht="15.75" customHeight="1" x14ac:dyDescent="0.25">
      <c r="A825" s="218"/>
      <c r="B825" s="221"/>
      <c r="C825" s="221"/>
      <c r="D825" s="221"/>
      <c r="E825" s="218"/>
      <c r="F825" s="220"/>
      <c r="G825" s="218"/>
      <c r="H825" s="219"/>
      <c r="I825" s="218"/>
      <c r="J825" s="218"/>
      <c r="K825" s="218"/>
      <c r="L825" s="218"/>
      <c r="M825" s="218"/>
      <c r="N825" s="218"/>
      <c r="O825" s="218"/>
      <c r="P825" s="218"/>
      <c r="Q825" s="218"/>
      <c r="R825" s="218"/>
    </row>
    <row r="826" spans="1:18" ht="15.75" customHeight="1" x14ac:dyDescent="0.25">
      <c r="A826" s="218"/>
      <c r="B826" s="221"/>
      <c r="C826" s="221"/>
      <c r="D826" s="221"/>
      <c r="E826" s="218"/>
      <c r="F826" s="220"/>
      <c r="G826" s="218"/>
      <c r="H826" s="219"/>
      <c r="I826" s="218"/>
      <c r="J826" s="218"/>
      <c r="K826" s="218"/>
      <c r="L826" s="218"/>
      <c r="M826" s="218"/>
      <c r="N826" s="218"/>
      <c r="O826" s="218"/>
      <c r="P826" s="218"/>
      <c r="Q826" s="218"/>
      <c r="R826" s="218"/>
    </row>
    <row r="827" spans="1:18" ht="15.75" customHeight="1" x14ac:dyDescent="0.25">
      <c r="A827" s="218"/>
      <c r="B827" s="221"/>
      <c r="C827" s="221"/>
      <c r="D827" s="221"/>
      <c r="E827" s="218"/>
      <c r="F827" s="220"/>
      <c r="G827" s="218"/>
      <c r="H827" s="219"/>
      <c r="I827" s="218"/>
      <c r="J827" s="218"/>
      <c r="K827" s="218"/>
      <c r="L827" s="218"/>
      <c r="M827" s="218"/>
      <c r="N827" s="218"/>
      <c r="O827" s="218"/>
      <c r="P827" s="218"/>
      <c r="Q827" s="218"/>
      <c r="R827" s="218"/>
    </row>
    <row r="828" spans="1:18" ht="15.75" customHeight="1" x14ac:dyDescent="0.25">
      <c r="A828" s="218"/>
      <c r="B828" s="221"/>
      <c r="C828" s="221"/>
      <c r="D828" s="221"/>
      <c r="E828" s="218"/>
      <c r="F828" s="220"/>
      <c r="G828" s="218"/>
      <c r="H828" s="219"/>
      <c r="I828" s="218"/>
      <c r="J828" s="218"/>
      <c r="K828" s="218"/>
      <c r="L828" s="218"/>
      <c r="M828" s="218"/>
      <c r="N828" s="218"/>
      <c r="O828" s="218"/>
      <c r="P828" s="218"/>
      <c r="Q828" s="218"/>
      <c r="R828" s="218"/>
    </row>
    <row r="829" spans="1:18" ht="15.75" customHeight="1" x14ac:dyDescent="0.25">
      <c r="A829" s="218"/>
      <c r="B829" s="221"/>
      <c r="C829" s="221"/>
      <c r="D829" s="221"/>
      <c r="E829" s="218"/>
      <c r="F829" s="220"/>
      <c r="G829" s="218"/>
      <c r="H829" s="219"/>
      <c r="I829" s="218"/>
      <c r="J829" s="218"/>
      <c r="K829" s="218"/>
      <c r="L829" s="218"/>
      <c r="M829" s="218"/>
      <c r="N829" s="218"/>
      <c r="O829" s="218"/>
      <c r="P829" s="218"/>
      <c r="Q829" s="218"/>
      <c r="R829" s="218"/>
    </row>
    <row r="830" spans="1:18" ht="15.75" customHeight="1" x14ac:dyDescent="0.25">
      <c r="A830" s="218"/>
      <c r="B830" s="221"/>
      <c r="C830" s="221"/>
      <c r="D830" s="221"/>
      <c r="E830" s="218"/>
      <c r="F830" s="220"/>
      <c r="G830" s="218"/>
      <c r="H830" s="219"/>
      <c r="I830" s="218"/>
      <c r="J830" s="218"/>
      <c r="K830" s="218"/>
      <c r="L830" s="218"/>
      <c r="M830" s="218"/>
      <c r="N830" s="218"/>
      <c r="O830" s="218"/>
      <c r="P830" s="218"/>
      <c r="Q830" s="218"/>
      <c r="R830" s="218"/>
    </row>
    <row r="831" spans="1:18" ht="15.75" customHeight="1" x14ac:dyDescent="0.25">
      <c r="A831" s="218"/>
      <c r="B831" s="221"/>
      <c r="C831" s="221"/>
      <c r="D831" s="221"/>
      <c r="E831" s="218"/>
      <c r="F831" s="220"/>
      <c r="G831" s="218"/>
      <c r="H831" s="219"/>
      <c r="I831" s="218"/>
      <c r="J831" s="218"/>
      <c r="K831" s="218"/>
      <c r="L831" s="218"/>
      <c r="M831" s="218"/>
      <c r="N831" s="218"/>
      <c r="O831" s="218"/>
      <c r="P831" s="218"/>
      <c r="Q831" s="218"/>
      <c r="R831" s="218"/>
    </row>
    <row r="832" spans="1:18" ht="15.75" customHeight="1" x14ac:dyDescent="0.25">
      <c r="A832" s="218"/>
      <c r="B832" s="221"/>
      <c r="C832" s="221"/>
      <c r="D832" s="221"/>
      <c r="E832" s="218"/>
      <c r="F832" s="220"/>
      <c r="G832" s="218"/>
      <c r="H832" s="219"/>
      <c r="I832" s="218"/>
      <c r="J832" s="218"/>
      <c r="K832" s="218"/>
      <c r="L832" s="218"/>
      <c r="M832" s="218"/>
      <c r="N832" s="218"/>
      <c r="O832" s="218"/>
      <c r="P832" s="218"/>
      <c r="Q832" s="218"/>
      <c r="R832" s="218"/>
    </row>
    <row r="833" spans="1:18" ht="15.75" customHeight="1" x14ac:dyDescent="0.25">
      <c r="A833" s="218"/>
      <c r="B833" s="221"/>
      <c r="C833" s="221"/>
      <c r="D833" s="221"/>
      <c r="E833" s="218"/>
      <c r="F833" s="220"/>
      <c r="G833" s="218"/>
      <c r="H833" s="219"/>
      <c r="I833" s="218"/>
      <c r="J833" s="218"/>
      <c r="K833" s="218"/>
      <c r="L833" s="218"/>
      <c r="M833" s="218"/>
      <c r="N833" s="218"/>
      <c r="O833" s="218"/>
      <c r="P833" s="218"/>
      <c r="Q833" s="218"/>
      <c r="R833" s="218"/>
    </row>
    <row r="834" spans="1:18" ht="15.75" customHeight="1" x14ac:dyDescent="0.25">
      <c r="A834" s="218"/>
      <c r="B834" s="221"/>
      <c r="C834" s="221"/>
      <c r="D834" s="221"/>
      <c r="E834" s="218"/>
      <c r="F834" s="220"/>
      <c r="G834" s="218"/>
      <c r="H834" s="219"/>
      <c r="I834" s="218"/>
      <c r="J834" s="218"/>
      <c r="K834" s="218"/>
      <c r="L834" s="218"/>
      <c r="M834" s="218"/>
      <c r="N834" s="218"/>
      <c r="O834" s="218"/>
      <c r="P834" s="218"/>
      <c r="Q834" s="218"/>
      <c r="R834" s="218"/>
    </row>
    <row r="835" spans="1:18" ht="15.75" customHeight="1" x14ac:dyDescent="0.25">
      <c r="A835" s="218"/>
      <c r="B835" s="221"/>
      <c r="C835" s="221"/>
      <c r="D835" s="221"/>
      <c r="E835" s="218"/>
      <c r="F835" s="220"/>
      <c r="G835" s="218"/>
      <c r="H835" s="219"/>
      <c r="I835" s="218"/>
      <c r="J835" s="218"/>
      <c r="K835" s="218"/>
      <c r="L835" s="218"/>
      <c r="M835" s="218"/>
      <c r="N835" s="218"/>
      <c r="O835" s="218"/>
      <c r="P835" s="218"/>
      <c r="Q835" s="218"/>
      <c r="R835" s="218"/>
    </row>
    <row r="836" spans="1:18" ht="15.75" customHeight="1" x14ac:dyDescent="0.25">
      <c r="A836" s="218"/>
      <c r="B836" s="221"/>
      <c r="C836" s="221"/>
      <c r="D836" s="221"/>
      <c r="E836" s="218"/>
      <c r="F836" s="220"/>
      <c r="G836" s="218"/>
      <c r="H836" s="219"/>
      <c r="I836" s="218"/>
      <c r="J836" s="218"/>
      <c r="K836" s="218"/>
      <c r="L836" s="218"/>
      <c r="M836" s="218"/>
      <c r="N836" s="218"/>
      <c r="O836" s="218"/>
      <c r="P836" s="218"/>
      <c r="Q836" s="218"/>
      <c r="R836" s="218"/>
    </row>
    <row r="837" spans="1:18" ht="15.75" customHeight="1" x14ac:dyDescent="0.25">
      <c r="A837" s="218"/>
      <c r="B837" s="221"/>
      <c r="C837" s="221"/>
      <c r="D837" s="221"/>
      <c r="E837" s="218"/>
      <c r="F837" s="220"/>
      <c r="G837" s="218"/>
      <c r="H837" s="219"/>
      <c r="I837" s="218"/>
      <c r="J837" s="218"/>
      <c r="K837" s="218"/>
      <c r="L837" s="218"/>
      <c r="M837" s="218"/>
      <c r="N837" s="218"/>
      <c r="O837" s="218"/>
      <c r="P837" s="218"/>
      <c r="Q837" s="218"/>
      <c r="R837" s="218"/>
    </row>
    <row r="838" spans="1:18" ht="15.75" customHeight="1" x14ac:dyDescent="0.25">
      <c r="A838" s="218"/>
      <c r="B838" s="221"/>
      <c r="C838" s="221"/>
      <c r="D838" s="221"/>
      <c r="E838" s="218"/>
      <c r="F838" s="220"/>
      <c r="G838" s="218"/>
      <c r="H838" s="219"/>
      <c r="I838" s="218"/>
      <c r="J838" s="218"/>
      <c r="K838" s="218"/>
      <c r="L838" s="218"/>
      <c r="M838" s="218"/>
      <c r="N838" s="218"/>
      <c r="O838" s="218"/>
      <c r="P838" s="218"/>
      <c r="Q838" s="218"/>
      <c r="R838" s="218"/>
    </row>
    <row r="839" spans="1:18" ht="15.75" customHeight="1" x14ac:dyDescent="0.25">
      <c r="A839" s="218"/>
      <c r="B839" s="221"/>
      <c r="C839" s="221"/>
      <c r="D839" s="221"/>
      <c r="E839" s="218"/>
      <c r="F839" s="220"/>
      <c r="G839" s="218"/>
      <c r="H839" s="219"/>
      <c r="I839" s="218"/>
      <c r="J839" s="218"/>
      <c r="K839" s="218"/>
      <c r="L839" s="218"/>
      <c r="M839" s="218"/>
      <c r="N839" s="218"/>
      <c r="O839" s="218"/>
      <c r="P839" s="218"/>
      <c r="Q839" s="218"/>
      <c r="R839" s="218"/>
    </row>
    <row r="840" spans="1:18" ht="15.75" customHeight="1" x14ac:dyDescent="0.25">
      <c r="A840" s="218"/>
      <c r="B840" s="221"/>
      <c r="C840" s="221"/>
      <c r="D840" s="221"/>
      <c r="E840" s="218"/>
      <c r="F840" s="220"/>
      <c r="G840" s="218"/>
      <c r="H840" s="219"/>
      <c r="I840" s="218"/>
      <c r="J840" s="218"/>
      <c r="K840" s="218"/>
      <c r="L840" s="218"/>
      <c r="M840" s="218"/>
      <c r="N840" s="218"/>
      <c r="O840" s="218"/>
      <c r="P840" s="218"/>
      <c r="Q840" s="218"/>
      <c r="R840" s="218"/>
    </row>
    <row r="841" spans="1:18" ht="15.75" customHeight="1" x14ac:dyDescent="0.25">
      <c r="A841" s="218"/>
      <c r="B841" s="221"/>
      <c r="C841" s="221"/>
      <c r="D841" s="221"/>
      <c r="E841" s="218"/>
      <c r="F841" s="220"/>
      <c r="G841" s="218"/>
      <c r="H841" s="219"/>
      <c r="I841" s="218"/>
      <c r="J841" s="218"/>
      <c r="K841" s="218"/>
      <c r="L841" s="218"/>
      <c r="M841" s="218"/>
      <c r="N841" s="218"/>
      <c r="O841" s="218"/>
      <c r="P841" s="218"/>
      <c r="Q841" s="218"/>
      <c r="R841" s="218"/>
    </row>
    <row r="842" spans="1:18" ht="15.75" customHeight="1" x14ac:dyDescent="0.25">
      <c r="A842" s="218"/>
      <c r="B842" s="221"/>
      <c r="C842" s="221"/>
      <c r="D842" s="221"/>
      <c r="E842" s="218"/>
      <c r="F842" s="220"/>
      <c r="G842" s="218"/>
      <c r="H842" s="219"/>
      <c r="I842" s="218"/>
      <c r="J842" s="218"/>
      <c r="K842" s="218"/>
      <c r="L842" s="218"/>
      <c r="M842" s="218"/>
      <c r="N842" s="218"/>
      <c r="O842" s="218"/>
      <c r="P842" s="218"/>
      <c r="Q842" s="218"/>
      <c r="R842" s="218"/>
    </row>
    <row r="843" spans="1:18" ht="15.75" customHeight="1" x14ac:dyDescent="0.25">
      <c r="A843" s="218"/>
      <c r="B843" s="221"/>
      <c r="C843" s="221"/>
      <c r="D843" s="221"/>
      <c r="E843" s="218"/>
      <c r="F843" s="220"/>
      <c r="G843" s="218"/>
      <c r="H843" s="219"/>
      <c r="I843" s="218"/>
      <c r="J843" s="218"/>
      <c r="K843" s="218"/>
      <c r="L843" s="218"/>
      <c r="M843" s="218"/>
      <c r="N843" s="218"/>
      <c r="O843" s="218"/>
      <c r="P843" s="218"/>
      <c r="Q843" s="218"/>
      <c r="R843" s="218"/>
    </row>
    <row r="844" spans="1:18" ht="15.75" customHeight="1" x14ac:dyDescent="0.25">
      <c r="A844" s="218"/>
      <c r="B844" s="221"/>
      <c r="C844" s="221"/>
      <c r="D844" s="221"/>
      <c r="E844" s="218"/>
      <c r="F844" s="220"/>
      <c r="G844" s="218"/>
      <c r="H844" s="219"/>
      <c r="I844" s="218"/>
      <c r="J844" s="218"/>
      <c r="K844" s="218"/>
      <c r="L844" s="218"/>
      <c r="M844" s="218"/>
      <c r="N844" s="218"/>
      <c r="O844" s="218"/>
      <c r="P844" s="218"/>
      <c r="Q844" s="218"/>
      <c r="R844" s="218"/>
    </row>
    <row r="845" spans="1:18" ht="15.75" customHeight="1" x14ac:dyDescent="0.25">
      <c r="A845" s="218"/>
      <c r="B845" s="221"/>
      <c r="C845" s="221"/>
      <c r="D845" s="221"/>
      <c r="E845" s="218"/>
      <c r="F845" s="220"/>
      <c r="G845" s="218"/>
      <c r="H845" s="219"/>
      <c r="I845" s="218"/>
      <c r="J845" s="218"/>
      <c r="K845" s="218"/>
      <c r="L845" s="218"/>
      <c r="M845" s="218"/>
      <c r="N845" s="218"/>
      <c r="O845" s="218"/>
      <c r="P845" s="218"/>
      <c r="Q845" s="218"/>
      <c r="R845" s="218"/>
    </row>
    <row r="846" spans="1:18" ht="15.75" customHeight="1" x14ac:dyDescent="0.25">
      <c r="A846" s="218"/>
      <c r="B846" s="221"/>
      <c r="C846" s="221"/>
      <c r="D846" s="221"/>
      <c r="E846" s="218"/>
      <c r="F846" s="220"/>
      <c r="G846" s="218"/>
      <c r="H846" s="219"/>
      <c r="I846" s="218"/>
      <c r="J846" s="218"/>
      <c r="K846" s="218"/>
      <c r="L846" s="218"/>
      <c r="M846" s="218"/>
      <c r="N846" s="218"/>
      <c r="O846" s="218"/>
      <c r="P846" s="218"/>
      <c r="Q846" s="218"/>
      <c r="R846" s="218"/>
    </row>
    <row r="847" spans="1:18" ht="15.75" customHeight="1" x14ac:dyDescent="0.25">
      <c r="A847" s="218"/>
      <c r="B847" s="221"/>
      <c r="C847" s="221"/>
      <c r="D847" s="221"/>
      <c r="E847" s="218"/>
      <c r="F847" s="220"/>
      <c r="G847" s="218"/>
      <c r="H847" s="219"/>
      <c r="I847" s="218"/>
      <c r="J847" s="218"/>
      <c r="K847" s="218"/>
      <c r="L847" s="218"/>
      <c r="M847" s="218"/>
      <c r="N847" s="218"/>
      <c r="O847" s="218"/>
      <c r="P847" s="218"/>
      <c r="Q847" s="218"/>
      <c r="R847" s="218"/>
    </row>
    <row r="848" spans="1:18" ht="15.75" customHeight="1" x14ac:dyDescent="0.25">
      <c r="A848" s="218"/>
      <c r="B848" s="221"/>
      <c r="C848" s="221"/>
      <c r="D848" s="221"/>
      <c r="E848" s="218"/>
      <c r="F848" s="220"/>
      <c r="G848" s="218"/>
      <c r="H848" s="219"/>
      <c r="I848" s="218"/>
      <c r="J848" s="218"/>
      <c r="K848" s="218"/>
      <c r="L848" s="218"/>
      <c r="M848" s="218"/>
      <c r="N848" s="218"/>
      <c r="O848" s="218"/>
      <c r="P848" s="218"/>
      <c r="Q848" s="218"/>
      <c r="R848" s="218"/>
    </row>
    <row r="849" spans="1:18" ht="15.75" customHeight="1" x14ac:dyDescent="0.25">
      <c r="A849" s="218"/>
      <c r="B849" s="221"/>
      <c r="C849" s="221"/>
      <c r="D849" s="221"/>
      <c r="E849" s="218"/>
      <c r="F849" s="220"/>
      <c r="G849" s="218"/>
      <c r="H849" s="219"/>
      <c r="I849" s="218"/>
      <c r="J849" s="218"/>
      <c r="K849" s="218"/>
      <c r="L849" s="218"/>
      <c r="M849" s="218"/>
      <c r="N849" s="218"/>
      <c r="O849" s="218"/>
      <c r="P849" s="218"/>
      <c r="Q849" s="218"/>
      <c r="R849" s="218"/>
    </row>
    <row r="850" spans="1:18" ht="15.75" customHeight="1" x14ac:dyDescent="0.25">
      <c r="A850" s="218"/>
      <c r="B850" s="221"/>
      <c r="C850" s="221"/>
      <c r="D850" s="221"/>
      <c r="E850" s="218"/>
      <c r="F850" s="220"/>
      <c r="G850" s="218"/>
      <c r="H850" s="219"/>
      <c r="I850" s="218"/>
      <c r="J850" s="218"/>
      <c r="K850" s="218"/>
      <c r="L850" s="218"/>
      <c r="M850" s="218"/>
      <c r="N850" s="218"/>
      <c r="O850" s="218"/>
      <c r="P850" s="218"/>
      <c r="Q850" s="218"/>
      <c r="R850" s="218"/>
    </row>
    <row r="851" spans="1:18" ht="15.75" customHeight="1" x14ac:dyDescent="0.25">
      <c r="A851" s="218"/>
      <c r="B851" s="221"/>
      <c r="C851" s="221"/>
      <c r="D851" s="221"/>
      <c r="E851" s="218"/>
      <c r="F851" s="220"/>
      <c r="G851" s="218"/>
      <c r="H851" s="219"/>
      <c r="I851" s="218"/>
      <c r="J851" s="218"/>
      <c r="K851" s="218"/>
      <c r="L851" s="218"/>
      <c r="M851" s="218"/>
      <c r="N851" s="218"/>
      <c r="O851" s="218"/>
      <c r="P851" s="218"/>
      <c r="Q851" s="218"/>
      <c r="R851" s="218"/>
    </row>
    <row r="852" spans="1:18" ht="15.75" customHeight="1" x14ac:dyDescent="0.25">
      <c r="A852" s="218"/>
      <c r="B852" s="221"/>
      <c r="C852" s="221"/>
      <c r="D852" s="221"/>
      <c r="E852" s="218"/>
      <c r="F852" s="220"/>
      <c r="G852" s="218"/>
      <c r="H852" s="219"/>
      <c r="I852" s="218"/>
      <c r="J852" s="218"/>
      <c r="K852" s="218"/>
      <c r="L852" s="218"/>
      <c r="M852" s="218"/>
      <c r="N852" s="218"/>
      <c r="O852" s="218"/>
      <c r="P852" s="218"/>
      <c r="Q852" s="218"/>
      <c r="R852" s="218"/>
    </row>
    <row r="853" spans="1:18" ht="15.75" customHeight="1" x14ac:dyDescent="0.25">
      <c r="A853" s="218"/>
      <c r="B853" s="221"/>
      <c r="C853" s="221"/>
      <c r="D853" s="221"/>
      <c r="E853" s="218"/>
      <c r="F853" s="220"/>
      <c r="G853" s="218"/>
      <c r="H853" s="219"/>
      <c r="I853" s="218"/>
      <c r="J853" s="218"/>
      <c r="K853" s="218"/>
      <c r="L853" s="218"/>
      <c r="M853" s="218"/>
      <c r="N853" s="218"/>
      <c r="O853" s="218"/>
      <c r="P853" s="218"/>
      <c r="Q853" s="218"/>
      <c r="R853" s="218"/>
    </row>
    <row r="854" spans="1:18" ht="15.75" customHeight="1" x14ac:dyDescent="0.25">
      <c r="A854" s="218"/>
      <c r="B854" s="221"/>
      <c r="C854" s="221"/>
      <c r="D854" s="221"/>
      <c r="E854" s="218"/>
      <c r="F854" s="220"/>
      <c r="G854" s="218"/>
      <c r="H854" s="219"/>
      <c r="I854" s="218"/>
      <c r="J854" s="218"/>
      <c r="K854" s="218"/>
      <c r="L854" s="218"/>
      <c r="M854" s="218"/>
      <c r="N854" s="218"/>
      <c r="O854" s="218"/>
      <c r="P854" s="218"/>
      <c r="Q854" s="218"/>
      <c r="R854" s="218"/>
    </row>
    <row r="855" spans="1:18" ht="15.75" customHeight="1" x14ac:dyDescent="0.25">
      <c r="A855" s="218"/>
      <c r="B855" s="221"/>
      <c r="C855" s="221"/>
      <c r="D855" s="221"/>
      <c r="E855" s="218"/>
      <c r="F855" s="220"/>
      <c r="G855" s="218"/>
      <c r="H855" s="219"/>
      <c r="I855" s="218"/>
      <c r="J855" s="218"/>
      <c r="K855" s="218"/>
      <c r="L855" s="218"/>
      <c r="M855" s="218"/>
      <c r="N855" s="218"/>
      <c r="O855" s="218"/>
      <c r="P855" s="218"/>
      <c r="Q855" s="218"/>
      <c r="R855" s="218"/>
    </row>
    <row r="856" spans="1:18" ht="15.75" customHeight="1" x14ac:dyDescent="0.25">
      <c r="A856" s="218"/>
      <c r="B856" s="221"/>
      <c r="C856" s="221"/>
      <c r="D856" s="221"/>
      <c r="E856" s="218"/>
      <c r="F856" s="220"/>
      <c r="G856" s="218"/>
      <c r="H856" s="219"/>
      <c r="I856" s="218"/>
      <c r="J856" s="218"/>
      <c r="K856" s="218"/>
      <c r="L856" s="218"/>
      <c r="M856" s="218"/>
      <c r="N856" s="218"/>
      <c r="O856" s="218"/>
      <c r="P856" s="218"/>
      <c r="Q856" s="218"/>
      <c r="R856" s="218"/>
    </row>
    <row r="857" spans="1:18" ht="15.75" customHeight="1" x14ac:dyDescent="0.25">
      <c r="A857" s="218"/>
      <c r="B857" s="221"/>
      <c r="C857" s="221"/>
      <c r="D857" s="221"/>
      <c r="E857" s="218"/>
      <c r="F857" s="220"/>
      <c r="G857" s="218"/>
      <c r="H857" s="219"/>
      <c r="I857" s="218"/>
      <c r="J857" s="218"/>
      <c r="K857" s="218"/>
      <c r="L857" s="218"/>
      <c r="M857" s="218"/>
      <c r="N857" s="218"/>
      <c r="O857" s="218"/>
      <c r="P857" s="218"/>
      <c r="Q857" s="218"/>
      <c r="R857" s="218"/>
    </row>
    <row r="858" spans="1:18" ht="15.75" customHeight="1" x14ac:dyDescent="0.25">
      <c r="A858" s="218"/>
      <c r="B858" s="221"/>
      <c r="C858" s="221"/>
      <c r="D858" s="221"/>
      <c r="E858" s="218"/>
      <c r="F858" s="220"/>
      <c r="G858" s="218"/>
      <c r="H858" s="219"/>
      <c r="I858" s="218"/>
      <c r="J858" s="218"/>
      <c r="K858" s="218"/>
      <c r="L858" s="218"/>
      <c r="M858" s="218"/>
      <c r="N858" s="218"/>
      <c r="O858" s="218"/>
      <c r="P858" s="218"/>
      <c r="Q858" s="218"/>
      <c r="R858" s="218"/>
    </row>
    <row r="859" spans="1:18" ht="15.75" customHeight="1" x14ac:dyDescent="0.25">
      <c r="A859" s="218"/>
      <c r="B859" s="221"/>
      <c r="C859" s="221"/>
      <c r="D859" s="221"/>
      <c r="E859" s="218"/>
      <c r="F859" s="220"/>
      <c r="G859" s="218"/>
      <c r="H859" s="219"/>
      <c r="I859" s="218"/>
      <c r="J859" s="218"/>
      <c r="K859" s="218"/>
      <c r="L859" s="218"/>
      <c r="M859" s="218"/>
      <c r="N859" s="218"/>
      <c r="O859" s="218"/>
      <c r="P859" s="218"/>
      <c r="Q859" s="218"/>
      <c r="R859" s="218"/>
    </row>
    <row r="860" spans="1:18" ht="15.75" customHeight="1" x14ac:dyDescent="0.25">
      <c r="A860" s="218"/>
      <c r="B860" s="221"/>
      <c r="C860" s="221"/>
      <c r="D860" s="221"/>
      <c r="E860" s="218"/>
      <c r="F860" s="220"/>
      <c r="G860" s="218"/>
      <c r="H860" s="219"/>
      <c r="I860" s="218"/>
      <c r="J860" s="218"/>
      <c r="K860" s="218"/>
      <c r="L860" s="218"/>
      <c r="M860" s="218"/>
      <c r="N860" s="218"/>
      <c r="O860" s="218"/>
      <c r="P860" s="218"/>
      <c r="Q860" s="218"/>
      <c r="R860" s="218"/>
    </row>
    <row r="861" spans="1:18" ht="15.75" customHeight="1" x14ac:dyDescent="0.25">
      <c r="A861" s="218"/>
      <c r="B861" s="221"/>
      <c r="C861" s="221"/>
      <c r="D861" s="221"/>
      <c r="E861" s="218"/>
      <c r="F861" s="220"/>
      <c r="G861" s="218"/>
      <c r="H861" s="219"/>
      <c r="I861" s="218"/>
      <c r="J861" s="218"/>
      <c r="K861" s="218"/>
      <c r="L861" s="218"/>
      <c r="M861" s="218"/>
      <c r="N861" s="218"/>
      <c r="O861" s="218"/>
      <c r="P861" s="218"/>
      <c r="Q861" s="218"/>
      <c r="R861" s="218"/>
    </row>
    <row r="862" spans="1:18" ht="15.75" customHeight="1" x14ac:dyDescent="0.25">
      <c r="A862" s="218"/>
      <c r="B862" s="221"/>
      <c r="C862" s="221"/>
      <c r="D862" s="221"/>
      <c r="E862" s="218"/>
      <c r="F862" s="220"/>
      <c r="G862" s="218"/>
      <c r="H862" s="219"/>
      <c r="I862" s="218"/>
      <c r="J862" s="218"/>
      <c r="K862" s="218"/>
      <c r="L862" s="218"/>
      <c r="M862" s="218"/>
      <c r="N862" s="218"/>
      <c r="O862" s="218"/>
      <c r="P862" s="218"/>
      <c r="Q862" s="218"/>
      <c r="R862" s="218"/>
    </row>
    <row r="863" spans="1:18" ht="15.75" customHeight="1" x14ac:dyDescent="0.25">
      <c r="A863" s="218"/>
      <c r="B863" s="221"/>
      <c r="C863" s="221"/>
      <c r="D863" s="221"/>
      <c r="E863" s="218"/>
      <c r="F863" s="220"/>
      <c r="G863" s="218"/>
      <c r="H863" s="219"/>
      <c r="I863" s="218"/>
      <c r="J863" s="218"/>
      <c r="K863" s="218"/>
      <c r="L863" s="218"/>
      <c r="M863" s="218"/>
      <c r="N863" s="218"/>
      <c r="O863" s="218"/>
      <c r="P863" s="218"/>
      <c r="Q863" s="218"/>
      <c r="R863" s="218"/>
    </row>
    <row r="864" spans="1:18" ht="15.75" customHeight="1" x14ac:dyDescent="0.25">
      <c r="A864" s="218"/>
      <c r="B864" s="221"/>
      <c r="C864" s="221"/>
      <c r="D864" s="221"/>
      <c r="E864" s="218"/>
      <c r="F864" s="220"/>
      <c r="G864" s="218"/>
      <c r="H864" s="219"/>
      <c r="I864" s="218"/>
      <c r="J864" s="218"/>
      <c r="K864" s="218"/>
      <c r="L864" s="218"/>
      <c r="M864" s="218"/>
      <c r="N864" s="218"/>
      <c r="O864" s="218"/>
      <c r="P864" s="218"/>
      <c r="Q864" s="218"/>
      <c r="R864" s="218"/>
    </row>
    <row r="865" spans="1:18" ht="15.75" customHeight="1" x14ac:dyDescent="0.25">
      <c r="A865" s="218"/>
      <c r="B865" s="221"/>
      <c r="C865" s="221"/>
      <c r="D865" s="221"/>
      <c r="E865" s="218"/>
      <c r="F865" s="220"/>
      <c r="G865" s="218"/>
      <c r="H865" s="219"/>
      <c r="I865" s="218"/>
      <c r="J865" s="218"/>
      <c r="K865" s="218"/>
      <c r="L865" s="218"/>
      <c r="M865" s="218"/>
      <c r="N865" s="218"/>
      <c r="O865" s="218"/>
      <c r="P865" s="218"/>
      <c r="Q865" s="218"/>
      <c r="R865" s="218"/>
    </row>
    <row r="866" spans="1:18" ht="15.75" customHeight="1" x14ac:dyDescent="0.25">
      <c r="A866" s="218"/>
      <c r="B866" s="221"/>
      <c r="C866" s="221"/>
      <c r="D866" s="221"/>
      <c r="E866" s="218"/>
      <c r="F866" s="220"/>
      <c r="G866" s="218"/>
      <c r="H866" s="219"/>
      <c r="I866" s="218"/>
      <c r="J866" s="218"/>
      <c r="K866" s="218"/>
      <c r="L866" s="218"/>
      <c r="M866" s="218"/>
      <c r="N866" s="218"/>
      <c r="O866" s="218"/>
      <c r="P866" s="218"/>
      <c r="Q866" s="218"/>
      <c r="R866" s="218"/>
    </row>
    <row r="867" spans="1:18" ht="15.75" customHeight="1" x14ac:dyDescent="0.25">
      <c r="A867" s="218"/>
      <c r="B867" s="221"/>
      <c r="C867" s="221"/>
      <c r="D867" s="221"/>
      <c r="E867" s="218"/>
      <c r="F867" s="220"/>
      <c r="G867" s="218"/>
      <c r="H867" s="219"/>
      <c r="I867" s="218"/>
      <c r="J867" s="218"/>
      <c r="K867" s="218"/>
      <c r="L867" s="218"/>
      <c r="M867" s="218"/>
      <c r="N867" s="218"/>
      <c r="O867" s="218"/>
      <c r="P867" s="218"/>
      <c r="Q867" s="218"/>
      <c r="R867" s="218"/>
    </row>
    <row r="868" spans="1:18" ht="15.75" customHeight="1" x14ac:dyDescent="0.25">
      <c r="A868" s="218"/>
      <c r="B868" s="221"/>
      <c r="C868" s="221"/>
      <c r="D868" s="221"/>
      <c r="E868" s="218"/>
      <c r="F868" s="220"/>
      <c r="G868" s="218"/>
      <c r="H868" s="219"/>
      <c r="I868" s="218"/>
      <c r="J868" s="218"/>
      <c r="K868" s="218"/>
      <c r="L868" s="218"/>
      <c r="M868" s="218"/>
      <c r="N868" s="218"/>
      <c r="O868" s="218"/>
      <c r="P868" s="218"/>
      <c r="Q868" s="218"/>
      <c r="R868" s="218"/>
    </row>
    <row r="869" spans="1:18" ht="15.75" customHeight="1" x14ac:dyDescent="0.25">
      <c r="A869" s="218"/>
      <c r="B869" s="221"/>
      <c r="C869" s="221"/>
      <c r="D869" s="221"/>
      <c r="E869" s="218"/>
      <c r="F869" s="220"/>
      <c r="G869" s="218"/>
      <c r="H869" s="219"/>
      <c r="I869" s="218"/>
      <c r="J869" s="218"/>
      <c r="K869" s="218"/>
      <c r="L869" s="218"/>
      <c r="M869" s="218"/>
      <c r="N869" s="218"/>
      <c r="O869" s="218"/>
      <c r="P869" s="218"/>
      <c r="Q869" s="218"/>
      <c r="R869" s="218"/>
    </row>
    <row r="870" spans="1:18" ht="15.75" customHeight="1" x14ac:dyDescent="0.25">
      <c r="A870" s="218"/>
      <c r="B870" s="221"/>
      <c r="C870" s="221"/>
      <c r="D870" s="221"/>
      <c r="E870" s="218"/>
      <c r="F870" s="220"/>
      <c r="G870" s="218"/>
      <c r="H870" s="219"/>
      <c r="I870" s="218"/>
      <c r="J870" s="218"/>
      <c r="K870" s="218"/>
      <c r="L870" s="218"/>
      <c r="M870" s="218"/>
      <c r="N870" s="218"/>
      <c r="O870" s="218"/>
      <c r="P870" s="218"/>
      <c r="Q870" s="218"/>
      <c r="R870" s="218"/>
    </row>
    <row r="871" spans="1:18" ht="15.75" customHeight="1" x14ac:dyDescent="0.25">
      <c r="A871" s="218"/>
      <c r="B871" s="221"/>
      <c r="C871" s="221"/>
      <c r="D871" s="221"/>
      <c r="E871" s="218"/>
      <c r="F871" s="220"/>
      <c r="G871" s="218"/>
      <c r="H871" s="219"/>
      <c r="I871" s="218"/>
      <c r="J871" s="218"/>
      <c r="K871" s="218"/>
      <c r="L871" s="218"/>
      <c r="M871" s="218"/>
      <c r="N871" s="218"/>
      <c r="O871" s="218"/>
      <c r="P871" s="218"/>
      <c r="Q871" s="218"/>
      <c r="R871" s="218"/>
    </row>
    <row r="872" spans="1:18" ht="15.75" customHeight="1" x14ac:dyDescent="0.25">
      <c r="A872" s="218"/>
      <c r="B872" s="221"/>
      <c r="C872" s="221"/>
      <c r="D872" s="221"/>
      <c r="E872" s="218"/>
      <c r="F872" s="220"/>
      <c r="G872" s="218"/>
      <c r="H872" s="219"/>
      <c r="I872" s="218"/>
      <c r="J872" s="218"/>
      <c r="K872" s="218"/>
      <c r="L872" s="218"/>
      <c r="M872" s="218"/>
      <c r="N872" s="218"/>
      <c r="O872" s="218"/>
      <c r="P872" s="218"/>
      <c r="Q872" s="218"/>
      <c r="R872" s="218"/>
    </row>
    <row r="873" spans="1:18" ht="15.75" customHeight="1" x14ac:dyDescent="0.25">
      <c r="A873" s="218"/>
      <c r="B873" s="221"/>
      <c r="C873" s="221"/>
      <c r="D873" s="221"/>
      <c r="E873" s="218"/>
      <c r="F873" s="220"/>
      <c r="G873" s="218"/>
      <c r="H873" s="219"/>
      <c r="I873" s="218"/>
      <c r="J873" s="218"/>
      <c r="K873" s="218"/>
      <c r="L873" s="218"/>
      <c r="M873" s="218"/>
      <c r="N873" s="218"/>
      <c r="O873" s="218"/>
      <c r="P873" s="218"/>
      <c r="Q873" s="218"/>
      <c r="R873" s="218"/>
    </row>
    <row r="874" spans="1:18" ht="15.75" customHeight="1" x14ac:dyDescent="0.25">
      <c r="A874" s="218"/>
      <c r="B874" s="221"/>
      <c r="C874" s="221"/>
      <c r="D874" s="221"/>
      <c r="E874" s="218"/>
      <c r="F874" s="220"/>
      <c r="G874" s="218"/>
      <c r="H874" s="219"/>
      <c r="I874" s="218"/>
      <c r="J874" s="218"/>
      <c r="K874" s="218"/>
      <c r="L874" s="218"/>
      <c r="M874" s="218"/>
      <c r="N874" s="218"/>
      <c r="O874" s="218"/>
      <c r="P874" s="218"/>
      <c r="Q874" s="218"/>
      <c r="R874" s="218"/>
    </row>
    <row r="875" spans="1:18" ht="15.75" customHeight="1" x14ac:dyDescent="0.25">
      <c r="A875" s="218"/>
      <c r="B875" s="221"/>
      <c r="C875" s="221"/>
      <c r="D875" s="221"/>
      <c r="E875" s="218"/>
      <c r="F875" s="220"/>
      <c r="G875" s="218"/>
      <c r="H875" s="219"/>
      <c r="I875" s="218"/>
      <c r="J875" s="218"/>
      <c r="K875" s="218"/>
      <c r="L875" s="218"/>
      <c r="M875" s="218"/>
      <c r="N875" s="218"/>
      <c r="O875" s="218"/>
      <c r="P875" s="218"/>
      <c r="Q875" s="218"/>
      <c r="R875" s="218"/>
    </row>
    <row r="876" spans="1:18" ht="15.75" customHeight="1" x14ac:dyDescent="0.25">
      <c r="A876" s="218"/>
      <c r="B876" s="221"/>
      <c r="C876" s="221"/>
      <c r="D876" s="221"/>
      <c r="E876" s="218"/>
      <c r="F876" s="220"/>
      <c r="G876" s="218"/>
      <c r="H876" s="219"/>
      <c r="I876" s="218"/>
      <c r="J876" s="218"/>
      <c r="K876" s="218"/>
      <c r="L876" s="218"/>
      <c r="M876" s="218"/>
      <c r="N876" s="218"/>
      <c r="O876" s="218"/>
      <c r="P876" s="218"/>
      <c r="Q876" s="218"/>
      <c r="R876" s="218"/>
    </row>
    <row r="877" spans="1:18" ht="15.75" customHeight="1" x14ac:dyDescent="0.25">
      <c r="A877" s="218"/>
      <c r="B877" s="221"/>
      <c r="C877" s="221"/>
      <c r="D877" s="221"/>
      <c r="E877" s="218"/>
      <c r="F877" s="220"/>
      <c r="G877" s="218"/>
      <c r="H877" s="219"/>
      <c r="I877" s="218"/>
      <c r="J877" s="218"/>
      <c r="K877" s="218"/>
      <c r="L877" s="218"/>
      <c r="M877" s="218"/>
      <c r="N877" s="218"/>
      <c r="O877" s="218"/>
      <c r="P877" s="218"/>
      <c r="Q877" s="218"/>
      <c r="R877" s="218"/>
    </row>
    <row r="878" spans="1:18" ht="15.75" customHeight="1" x14ac:dyDescent="0.25">
      <c r="A878" s="218"/>
      <c r="B878" s="221"/>
      <c r="C878" s="221"/>
      <c r="D878" s="221"/>
      <c r="E878" s="218"/>
      <c r="F878" s="220"/>
      <c r="G878" s="218"/>
      <c r="H878" s="219"/>
      <c r="I878" s="218"/>
      <c r="J878" s="218"/>
      <c r="K878" s="218"/>
      <c r="L878" s="218"/>
      <c r="M878" s="218"/>
      <c r="N878" s="218"/>
      <c r="O878" s="218"/>
      <c r="P878" s="218"/>
      <c r="Q878" s="218"/>
      <c r="R878" s="218"/>
    </row>
    <row r="879" spans="1:18" ht="15.75" customHeight="1" x14ac:dyDescent="0.25">
      <c r="A879" s="218"/>
      <c r="B879" s="221"/>
      <c r="C879" s="221"/>
      <c r="D879" s="221"/>
      <c r="E879" s="218"/>
      <c r="F879" s="220"/>
      <c r="G879" s="218"/>
      <c r="H879" s="219"/>
      <c r="I879" s="218"/>
      <c r="J879" s="218"/>
      <c r="K879" s="218"/>
      <c r="L879" s="218"/>
      <c r="M879" s="218"/>
      <c r="N879" s="218"/>
      <c r="O879" s="218"/>
      <c r="P879" s="218"/>
      <c r="Q879" s="218"/>
      <c r="R879" s="218"/>
    </row>
    <row r="880" spans="1:18" ht="15.75" customHeight="1" x14ac:dyDescent="0.25">
      <c r="A880" s="218"/>
      <c r="B880" s="221"/>
      <c r="C880" s="221"/>
      <c r="D880" s="221"/>
      <c r="E880" s="218"/>
      <c r="F880" s="220"/>
      <c r="G880" s="218"/>
      <c r="H880" s="219"/>
      <c r="I880" s="218"/>
      <c r="J880" s="218"/>
      <c r="K880" s="218"/>
      <c r="L880" s="218"/>
      <c r="M880" s="218"/>
      <c r="N880" s="218"/>
      <c r="O880" s="218"/>
      <c r="P880" s="218"/>
      <c r="Q880" s="218"/>
      <c r="R880" s="218"/>
    </row>
    <row r="881" spans="1:18" ht="15.75" customHeight="1" x14ac:dyDescent="0.25">
      <c r="A881" s="218"/>
      <c r="B881" s="221"/>
      <c r="C881" s="221"/>
      <c r="D881" s="221"/>
      <c r="E881" s="218"/>
      <c r="F881" s="220"/>
      <c r="G881" s="218"/>
      <c r="H881" s="219"/>
      <c r="I881" s="218"/>
      <c r="J881" s="218"/>
      <c r="K881" s="218"/>
      <c r="L881" s="218"/>
      <c r="M881" s="218"/>
      <c r="N881" s="218"/>
      <c r="O881" s="218"/>
      <c r="P881" s="218"/>
      <c r="Q881" s="218"/>
      <c r="R881" s="218"/>
    </row>
    <row r="882" spans="1:18" ht="15.75" customHeight="1" x14ac:dyDescent="0.25">
      <c r="A882" s="218"/>
      <c r="B882" s="221"/>
      <c r="C882" s="221"/>
      <c r="D882" s="221"/>
      <c r="E882" s="218"/>
      <c r="F882" s="220"/>
      <c r="G882" s="218"/>
      <c r="H882" s="219"/>
      <c r="I882" s="218"/>
      <c r="J882" s="218"/>
      <c r="K882" s="218"/>
      <c r="L882" s="218"/>
      <c r="M882" s="218"/>
      <c r="N882" s="218"/>
      <c r="O882" s="218"/>
      <c r="P882" s="218"/>
      <c r="Q882" s="218"/>
      <c r="R882" s="218"/>
    </row>
    <row r="883" spans="1:18" ht="15.75" customHeight="1" x14ac:dyDescent="0.25">
      <c r="A883" s="218"/>
      <c r="B883" s="221"/>
      <c r="C883" s="221"/>
      <c r="D883" s="221"/>
      <c r="E883" s="218"/>
      <c r="F883" s="220"/>
      <c r="G883" s="218"/>
      <c r="H883" s="219"/>
      <c r="I883" s="218"/>
      <c r="J883" s="218"/>
      <c r="K883" s="218"/>
      <c r="L883" s="218"/>
      <c r="M883" s="218"/>
      <c r="N883" s="218"/>
      <c r="O883" s="218"/>
      <c r="P883" s="218"/>
      <c r="Q883" s="218"/>
      <c r="R883" s="218"/>
    </row>
    <row r="884" spans="1:18" ht="15.75" customHeight="1" x14ac:dyDescent="0.25">
      <c r="A884" s="218"/>
      <c r="B884" s="221"/>
      <c r="C884" s="221"/>
      <c r="D884" s="221"/>
      <c r="E884" s="218"/>
      <c r="F884" s="220"/>
      <c r="G884" s="218"/>
      <c r="H884" s="219"/>
      <c r="I884" s="218"/>
      <c r="J884" s="218"/>
      <c r="K884" s="218"/>
      <c r="L884" s="218"/>
      <c r="M884" s="218"/>
      <c r="N884" s="218"/>
      <c r="O884" s="218"/>
      <c r="P884" s="218"/>
      <c r="Q884" s="218"/>
      <c r="R884" s="218"/>
    </row>
    <row r="885" spans="1:18" ht="15.75" customHeight="1" x14ac:dyDescent="0.25">
      <c r="A885" s="218"/>
      <c r="B885" s="221"/>
      <c r="C885" s="221"/>
      <c r="D885" s="221"/>
      <c r="E885" s="218"/>
      <c r="F885" s="220"/>
      <c r="G885" s="218"/>
      <c r="H885" s="219"/>
      <c r="I885" s="218"/>
      <c r="J885" s="218"/>
      <c r="K885" s="218"/>
      <c r="L885" s="218"/>
      <c r="M885" s="218"/>
      <c r="N885" s="218"/>
      <c r="O885" s="218"/>
      <c r="P885" s="218"/>
      <c r="Q885" s="218"/>
      <c r="R885" s="218"/>
    </row>
    <row r="886" spans="1:18" ht="15.75" customHeight="1" x14ac:dyDescent="0.25">
      <c r="A886" s="218"/>
      <c r="B886" s="221"/>
      <c r="C886" s="221"/>
      <c r="D886" s="221"/>
      <c r="E886" s="218"/>
      <c r="F886" s="220"/>
      <c r="G886" s="218"/>
      <c r="H886" s="219"/>
      <c r="I886" s="218"/>
      <c r="J886" s="218"/>
      <c r="K886" s="218"/>
      <c r="L886" s="218"/>
      <c r="M886" s="218"/>
      <c r="N886" s="218"/>
      <c r="O886" s="218"/>
      <c r="P886" s="218"/>
      <c r="Q886" s="218"/>
      <c r="R886" s="218"/>
    </row>
    <row r="887" spans="1:18" ht="15.75" customHeight="1" x14ac:dyDescent="0.25">
      <c r="A887" s="218"/>
      <c r="B887" s="221"/>
      <c r="C887" s="221"/>
      <c r="D887" s="221"/>
      <c r="E887" s="218"/>
      <c r="F887" s="220"/>
      <c r="G887" s="218"/>
      <c r="H887" s="219"/>
      <c r="I887" s="218"/>
      <c r="J887" s="218"/>
      <c r="K887" s="218"/>
      <c r="L887" s="218"/>
      <c r="M887" s="218"/>
      <c r="N887" s="218"/>
      <c r="O887" s="218"/>
      <c r="P887" s="218"/>
      <c r="Q887" s="218"/>
      <c r="R887" s="218"/>
    </row>
    <row r="888" spans="1:18" ht="15.75" customHeight="1" x14ac:dyDescent="0.25">
      <c r="A888" s="218"/>
      <c r="B888" s="221"/>
      <c r="C888" s="221"/>
      <c r="D888" s="221"/>
      <c r="E888" s="218"/>
      <c r="F888" s="220"/>
      <c r="G888" s="218"/>
      <c r="H888" s="219"/>
      <c r="I888" s="218"/>
      <c r="J888" s="218"/>
      <c r="K888" s="218"/>
      <c r="L888" s="218"/>
      <c r="M888" s="218"/>
      <c r="N888" s="218"/>
      <c r="O888" s="218"/>
      <c r="P888" s="218"/>
      <c r="Q888" s="218"/>
      <c r="R888" s="218"/>
    </row>
    <row r="889" spans="1:18" ht="15.75" customHeight="1" x14ac:dyDescent="0.25">
      <c r="A889" s="218"/>
      <c r="B889" s="221"/>
      <c r="C889" s="221"/>
      <c r="D889" s="221"/>
      <c r="E889" s="218"/>
      <c r="F889" s="220"/>
      <c r="G889" s="218"/>
      <c r="H889" s="219"/>
      <c r="I889" s="218"/>
      <c r="J889" s="218"/>
      <c r="K889" s="218"/>
      <c r="L889" s="218"/>
      <c r="M889" s="218"/>
      <c r="N889" s="218"/>
      <c r="O889" s="218"/>
      <c r="P889" s="218"/>
      <c r="Q889" s="218"/>
      <c r="R889" s="218"/>
    </row>
    <row r="890" spans="1:18" ht="15.75" customHeight="1" x14ac:dyDescent="0.25">
      <c r="A890" s="218"/>
      <c r="B890" s="221"/>
      <c r="C890" s="221"/>
      <c r="D890" s="221"/>
      <c r="E890" s="218"/>
      <c r="F890" s="220"/>
      <c r="G890" s="218"/>
      <c r="H890" s="219"/>
      <c r="I890" s="218"/>
      <c r="J890" s="218"/>
      <c r="K890" s="218"/>
      <c r="L890" s="218"/>
      <c r="M890" s="218"/>
      <c r="N890" s="218"/>
      <c r="O890" s="218"/>
      <c r="P890" s="218"/>
      <c r="Q890" s="218"/>
      <c r="R890" s="218"/>
    </row>
    <row r="891" spans="1:18" ht="15.75" customHeight="1" x14ac:dyDescent="0.25">
      <c r="A891" s="218"/>
      <c r="B891" s="221"/>
      <c r="C891" s="221"/>
      <c r="D891" s="221"/>
      <c r="E891" s="218"/>
      <c r="F891" s="220"/>
      <c r="G891" s="218"/>
      <c r="H891" s="219"/>
      <c r="I891" s="218"/>
      <c r="J891" s="218"/>
      <c r="K891" s="218"/>
      <c r="L891" s="218"/>
      <c r="M891" s="218"/>
      <c r="N891" s="218"/>
      <c r="O891" s="218"/>
      <c r="P891" s="218"/>
      <c r="Q891" s="218"/>
      <c r="R891" s="218"/>
    </row>
    <row r="892" spans="1:18" ht="15.75" customHeight="1" x14ac:dyDescent="0.25">
      <c r="A892" s="218"/>
      <c r="B892" s="221"/>
      <c r="C892" s="221"/>
      <c r="D892" s="221"/>
      <c r="E892" s="218"/>
      <c r="F892" s="220"/>
      <c r="G892" s="218"/>
      <c r="H892" s="219"/>
      <c r="I892" s="218"/>
      <c r="J892" s="218"/>
      <c r="K892" s="218"/>
      <c r="L892" s="218"/>
      <c r="M892" s="218"/>
      <c r="N892" s="218"/>
      <c r="O892" s="218"/>
      <c r="P892" s="218"/>
      <c r="Q892" s="218"/>
      <c r="R892" s="218"/>
    </row>
    <row r="893" spans="1:18" ht="15.75" customHeight="1" x14ac:dyDescent="0.25">
      <c r="A893" s="218"/>
      <c r="B893" s="221"/>
      <c r="C893" s="221"/>
      <c r="D893" s="221"/>
      <c r="E893" s="218"/>
      <c r="F893" s="220"/>
      <c r="G893" s="218"/>
      <c r="H893" s="219"/>
      <c r="I893" s="218"/>
      <c r="J893" s="218"/>
      <c r="K893" s="218"/>
      <c r="L893" s="218"/>
      <c r="M893" s="218"/>
      <c r="N893" s="218"/>
      <c r="O893" s="218"/>
      <c r="P893" s="218"/>
      <c r="Q893" s="218"/>
      <c r="R893" s="218"/>
    </row>
    <row r="894" spans="1:18" ht="15.75" customHeight="1" x14ac:dyDescent="0.25">
      <c r="A894" s="218"/>
      <c r="B894" s="221"/>
      <c r="C894" s="221"/>
      <c r="D894" s="221"/>
      <c r="E894" s="218"/>
      <c r="F894" s="220"/>
      <c r="G894" s="218"/>
      <c r="H894" s="219"/>
      <c r="I894" s="218"/>
      <c r="J894" s="218"/>
      <c r="K894" s="218"/>
      <c r="L894" s="218"/>
      <c r="M894" s="218"/>
      <c r="N894" s="218"/>
      <c r="O894" s="218"/>
      <c r="P894" s="218"/>
      <c r="Q894" s="218"/>
      <c r="R894" s="218"/>
    </row>
    <row r="895" spans="1:18" ht="15.75" customHeight="1" x14ac:dyDescent="0.25">
      <c r="A895" s="218"/>
      <c r="B895" s="221"/>
      <c r="C895" s="221"/>
      <c r="D895" s="221"/>
      <c r="E895" s="218"/>
      <c r="F895" s="220"/>
      <c r="G895" s="218"/>
      <c r="H895" s="219"/>
      <c r="I895" s="218"/>
      <c r="J895" s="218"/>
      <c r="K895" s="218"/>
      <c r="L895" s="218"/>
      <c r="M895" s="218"/>
      <c r="N895" s="218"/>
      <c r="O895" s="218"/>
      <c r="P895" s="218"/>
      <c r="Q895" s="218"/>
      <c r="R895" s="218"/>
    </row>
    <row r="896" spans="1:18" ht="15.75" customHeight="1" x14ac:dyDescent="0.25">
      <c r="A896" s="218"/>
      <c r="B896" s="221"/>
      <c r="C896" s="221"/>
      <c r="D896" s="221"/>
      <c r="E896" s="218"/>
      <c r="F896" s="220"/>
      <c r="G896" s="218"/>
      <c r="H896" s="219"/>
      <c r="I896" s="218"/>
      <c r="J896" s="218"/>
      <c r="K896" s="218"/>
      <c r="L896" s="218"/>
      <c r="M896" s="218"/>
      <c r="N896" s="218"/>
      <c r="O896" s="218"/>
      <c r="P896" s="218"/>
      <c r="Q896" s="218"/>
      <c r="R896" s="218"/>
    </row>
    <row r="897" spans="1:18" ht="15.75" customHeight="1" x14ac:dyDescent="0.25">
      <c r="A897" s="218"/>
      <c r="B897" s="221"/>
      <c r="C897" s="221"/>
      <c r="D897" s="221"/>
      <c r="E897" s="218"/>
      <c r="F897" s="220"/>
      <c r="G897" s="218"/>
      <c r="H897" s="219"/>
      <c r="I897" s="218"/>
      <c r="J897" s="218"/>
      <c r="K897" s="218"/>
      <c r="L897" s="218"/>
      <c r="M897" s="218"/>
      <c r="N897" s="218"/>
      <c r="O897" s="218"/>
      <c r="P897" s="218"/>
      <c r="Q897" s="218"/>
      <c r="R897" s="218"/>
    </row>
    <row r="898" spans="1:18" ht="15.75" customHeight="1" x14ac:dyDescent="0.25">
      <c r="A898" s="218"/>
      <c r="B898" s="221"/>
      <c r="C898" s="221"/>
      <c r="D898" s="221"/>
      <c r="E898" s="218"/>
      <c r="F898" s="220"/>
      <c r="G898" s="218"/>
      <c r="H898" s="219"/>
      <c r="I898" s="218"/>
      <c r="J898" s="218"/>
      <c r="K898" s="218"/>
      <c r="L898" s="218"/>
      <c r="M898" s="218"/>
      <c r="N898" s="218"/>
      <c r="O898" s="218"/>
      <c r="P898" s="218"/>
      <c r="Q898" s="218"/>
      <c r="R898" s="218"/>
    </row>
    <row r="899" spans="1:18" ht="15.75" customHeight="1" x14ac:dyDescent="0.25">
      <c r="A899" s="218"/>
      <c r="B899" s="221"/>
      <c r="C899" s="221"/>
      <c r="D899" s="221"/>
      <c r="E899" s="218"/>
      <c r="F899" s="220"/>
      <c r="G899" s="218"/>
      <c r="H899" s="219"/>
      <c r="I899" s="218"/>
      <c r="J899" s="218"/>
      <c r="K899" s="218"/>
      <c r="L899" s="218"/>
      <c r="M899" s="218"/>
      <c r="N899" s="218"/>
      <c r="O899" s="218"/>
      <c r="P899" s="218"/>
      <c r="Q899" s="218"/>
      <c r="R899" s="218"/>
    </row>
    <row r="900" spans="1:18" ht="15.75" customHeight="1" x14ac:dyDescent="0.25">
      <c r="A900" s="218"/>
      <c r="B900" s="221"/>
      <c r="C900" s="221"/>
      <c r="D900" s="221"/>
      <c r="E900" s="218"/>
      <c r="F900" s="220"/>
      <c r="G900" s="218"/>
      <c r="H900" s="219"/>
      <c r="I900" s="218"/>
      <c r="J900" s="218"/>
      <c r="K900" s="218"/>
      <c r="L900" s="218"/>
      <c r="M900" s="218"/>
      <c r="N900" s="218"/>
      <c r="O900" s="218"/>
      <c r="P900" s="218"/>
      <c r="Q900" s="218"/>
      <c r="R900" s="218"/>
    </row>
    <row r="901" spans="1:18" ht="15.75" customHeight="1" x14ac:dyDescent="0.25">
      <c r="A901" s="218"/>
      <c r="B901" s="221"/>
      <c r="C901" s="221"/>
      <c r="D901" s="221"/>
      <c r="E901" s="218"/>
      <c r="F901" s="220"/>
      <c r="G901" s="218"/>
      <c r="H901" s="219"/>
      <c r="I901" s="218"/>
      <c r="J901" s="218"/>
      <c r="K901" s="218"/>
      <c r="L901" s="218"/>
      <c r="M901" s="218"/>
      <c r="N901" s="218"/>
      <c r="O901" s="218"/>
      <c r="P901" s="218"/>
      <c r="Q901" s="218"/>
      <c r="R901" s="218"/>
    </row>
    <row r="902" spans="1:18" ht="15.75" customHeight="1" x14ac:dyDescent="0.25">
      <c r="A902" s="218"/>
      <c r="B902" s="221"/>
      <c r="C902" s="221"/>
      <c r="D902" s="221"/>
      <c r="E902" s="218"/>
      <c r="F902" s="220"/>
      <c r="G902" s="218"/>
      <c r="H902" s="219"/>
      <c r="I902" s="218"/>
      <c r="J902" s="218"/>
      <c r="K902" s="218"/>
      <c r="L902" s="218"/>
      <c r="M902" s="218"/>
      <c r="N902" s="218"/>
      <c r="O902" s="218"/>
      <c r="P902" s="218"/>
      <c r="Q902" s="218"/>
      <c r="R902" s="218"/>
    </row>
    <row r="903" spans="1:18" ht="15.75" customHeight="1" x14ac:dyDescent="0.25">
      <c r="A903" s="218"/>
      <c r="B903" s="221"/>
      <c r="C903" s="221"/>
      <c r="D903" s="221"/>
      <c r="E903" s="218"/>
      <c r="F903" s="220"/>
      <c r="G903" s="218"/>
      <c r="H903" s="219"/>
      <c r="I903" s="218"/>
      <c r="J903" s="218"/>
      <c r="K903" s="218"/>
      <c r="L903" s="218"/>
      <c r="M903" s="218"/>
      <c r="N903" s="218"/>
      <c r="O903" s="218"/>
      <c r="P903" s="218"/>
      <c r="Q903" s="218"/>
      <c r="R903" s="218"/>
    </row>
    <row r="904" spans="1:18" ht="15.75" customHeight="1" x14ac:dyDescent="0.25">
      <c r="A904" s="218"/>
      <c r="B904" s="221"/>
      <c r="C904" s="221"/>
      <c r="D904" s="221"/>
      <c r="E904" s="218"/>
      <c r="F904" s="220"/>
      <c r="G904" s="218"/>
      <c r="H904" s="219"/>
      <c r="I904" s="218"/>
      <c r="J904" s="218"/>
      <c r="K904" s="218"/>
      <c r="L904" s="218"/>
      <c r="M904" s="218"/>
      <c r="N904" s="218"/>
      <c r="O904" s="218"/>
      <c r="P904" s="218"/>
      <c r="Q904" s="218"/>
      <c r="R904" s="218"/>
    </row>
    <row r="905" spans="1:18" ht="15.75" customHeight="1" x14ac:dyDescent="0.25">
      <c r="A905" s="218"/>
      <c r="B905" s="221"/>
      <c r="C905" s="221"/>
      <c r="D905" s="221"/>
      <c r="E905" s="218"/>
      <c r="F905" s="220"/>
      <c r="G905" s="218"/>
      <c r="H905" s="219"/>
      <c r="I905" s="218"/>
      <c r="J905" s="218"/>
      <c r="K905" s="218"/>
      <c r="L905" s="218"/>
      <c r="M905" s="218"/>
      <c r="N905" s="218"/>
      <c r="O905" s="218"/>
      <c r="P905" s="218"/>
      <c r="Q905" s="218"/>
      <c r="R905" s="218"/>
    </row>
    <row r="906" spans="1:18" ht="15.75" customHeight="1" x14ac:dyDescent="0.25">
      <c r="A906" s="218"/>
      <c r="B906" s="221"/>
      <c r="C906" s="221"/>
      <c r="D906" s="221"/>
      <c r="E906" s="218"/>
      <c r="F906" s="220"/>
      <c r="G906" s="218"/>
      <c r="H906" s="219"/>
      <c r="I906" s="218"/>
      <c r="J906" s="218"/>
      <c r="K906" s="218"/>
      <c r="L906" s="218"/>
      <c r="M906" s="218"/>
      <c r="N906" s="218"/>
      <c r="O906" s="218"/>
      <c r="P906" s="218"/>
      <c r="Q906" s="218"/>
      <c r="R906" s="218"/>
    </row>
    <row r="907" spans="1:18" ht="15.75" customHeight="1" x14ac:dyDescent="0.25">
      <c r="A907" s="218"/>
      <c r="B907" s="221"/>
      <c r="C907" s="221"/>
      <c r="D907" s="221"/>
      <c r="E907" s="218"/>
      <c r="F907" s="220"/>
      <c r="G907" s="218"/>
      <c r="H907" s="219"/>
      <c r="I907" s="218"/>
      <c r="J907" s="218"/>
      <c r="K907" s="218"/>
      <c r="L907" s="218"/>
      <c r="M907" s="218"/>
      <c r="N907" s="218"/>
      <c r="O907" s="218"/>
      <c r="P907" s="218"/>
      <c r="Q907" s="218"/>
      <c r="R907" s="218"/>
    </row>
    <row r="908" spans="1:18" ht="15.75" customHeight="1" x14ac:dyDescent="0.25">
      <c r="A908" s="218"/>
      <c r="B908" s="221"/>
      <c r="C908" s="221"/>
      <c r="D908" s="221"/>
      <c r="E908" s="218"/>
      <c r="F908" s="220"/>
      <c r="G908" s="218"/>
      <c r="H908" s="219"/>
      <c r="I908" s="218"/>
      <c r="J908" s="218"/>
      <c r="K908" s="218"/>
      <c r="L908" s="218"/>
      <c r="M908" s="218"/>
      <c r="N908" s="218"/>
      <c r="O908" s="218"/>
      <c r="P908" s="218"/>
      <c r="Q908" s="218"/>
      <c r="R908" s="218"/>
    </row>
    <row r="909" spans="1:18" ht="15.75" customHeight="1" x14ac:dyDescent="0.25">
      <c r="A909" s="218"/>
      <c r="B909" s="221"/>
      <c r="C909" s="221"/>
      <c r="D909" s="221"/>
      <c r="E909" s="218"/>
      <c r="F909" s="220"/>
      <c r="G909" s="218"/>
      <c r="H909" s="219"/>
      <c r="I909" s="218"/>
      <c r="J909" s="218"/>
      <c r="K909" s="218"/>
      <c r="L909" s="218"/>
      <c r="M909" s="218"/>
      <c r="N909" s="218"/>
      <c r="O909" s="218"/>
      <c r="P909" s="218"/>
      <c r="Q909" s="218"/>
      <c r="R909" s="218"/>
    </row>
    <row r="910" spans="1:18" ht="15.75" customHeight="1" x14ac:dyDescent="0.25">
      <c r="A910" s="218"/>
      <c r="B910" s="221"/>
      <c r="C910" s="221"/>
      <c r="D910" s="221"/>
      <c r="E910" s="218"/>
      <c r="F910" s="220"/>
      <c r="G910" s="218"/>
      <c r="H910" s="219"/>
      <c r="I910" s="218"/>
      <c r="J910" s="218"/>
      <c r="K910" s="218"/>
      <c r="L910" s="218"/>
      <c r="M910" s="218"/>
      <c r="N910" s="218"/>
      <c r="O910" s="218"/>
      <c r="P910" s="218"/>
      <c r="Q910" s="218"/>
      <c r="R910" s="218"/>
    </row>
    <row r="911" spans="1:18" ht="15.75" customHeight="1" x14ac:dyDescent="0.25">
      <c r="A911" s="218"/>
      <c r="B911" s="221"/>
      <c r="C911" s="221"/>
      <c r="D911" s="221"/>
      <c r="E911" s="218"/>
      <c r="F911" s="220"/>
      <c r="G911" s="218"/>
      <c r="H911" s="219"/>
      <c r="I911" s="218"/>
      <c r="J911" s="218"/>
      <c r="K911" s="218"/>
      <c r="L911" s="218"/>
      <c r="M911" s="218"/>
      <c r="N911" s="218"/>
      <c r="O911" s="218"/>
      <c r="P911" s="218"/>
      <c r="Q911" s="218"/>
      <c r="R911" s="218"/>
    </row>
    <row r="912" spans="1:18" ht="15.75" customHeight="1" x14ac:dyDescent="0.25">
      <c r="A912" s="218"/>
      <c r="B912" s="221"/>
      <c r="C912" s="221"/>
      <c r="D912" s="221"/>
      <c r="E912" s="218"/>
      <c r="F912" s="220"/>
      <c r="G912" s="218"/>
      <c r="H912" s="219"/>
      <c r="I912" s="218"/>
      <c r="J912" s="218"/>
      <c r="K912" s="218"/>
      <c r="L912" s="218"/>
      <c r="M912" s="218"/>
      <c r="N912" s="218"/>
      <c r="O912" s="218"/>
      <c r="P912" s="218"/>
      <c r="Q912" s="218"/>
      <c r="R912" s="218"/>
    </row>
    <row r="913" spans="1:18" ht="15.75" customHeight="1" x14ac:dyDescent="0.25">
      <c r="A913" s="218"/>
      <c r="B913" s="221"/>
      <c r="C913" s="221"/>
      <c r="D913" s="221"/>
      <c r="E913" s="218"/>
      <c r="F913" s="220"/>
      <c r="G913" s="218"/>
      <c r="H913" s="219"/>
      <c r="I913" s="218"/>
      <c r="J913" s="218"/>
      <c r="K913" s="218"/>
      <c r="L913" s="218"/>
      <c r="M913" s="218"/>
      <c r="N913" s="218"/>
      <c r="O913" s="218"/>
      <c r="P913" s="218"/>
      <c r="Q913" s="218"/>
      <c r="R913" s="218"/>
    </row>
    <row r="914" spans="1:18" ht="15.75" customHeight="1" x14ac:dyDescent="0.25">
      <c r="A914" s="218"/>
      <c r="B914" s="221"/>
      <c r="C914" s="221"/>
      <c r="D914" s="221"/>
      <c r="E914" s="218"/>
      <c r="F914" s="220"/>
      <c r="G914" s="218"/>
      <c r="H914" s="219"/>
      <c r="I914" s="218"/>
      <c r="J914" s="218"/>
      <c r="K914" s="218"/>
      <c r="L914" s="218"/>
      <c r="M914" s="218"/>
      <c r="N914" s="218"/>
      <c r="O914" s="218"/>
      <c r="P914" s="218"/>
      <c r="Q914" s="218"/>
      <c r="R914" s="218"/>
    </row>
    <row r="915" spans="1:18" ht="15.75" customHeight="1" x14ac:dyDescent="0.25">
      <c r="A915" s="218"/>
      <c r="B915" s="221"/>
      <c r="C915" s="221"/>
      <c r="D915" s="221"/>
      <c r="E915" s="218"/>
      <c r="F915" s="220"/>
      <c r="G915" s="218"/>
      <c r="H915" s="219"/>
      <c r="I915" s="218"/>
      <c r="J915" s="218"/>
      <c r="K915" s="218"/>
      <c r="L915" s="218"/>
      <c r="M915" s="218"/>
      <c r="N915" s="218"/>
      <c r="O915" s="218"/>
      <c r="P915" s="218"/>
      <c r="Q915" s="218"/>
      <c r="R915" s="218"/>
    </row>
    <row r="916" spans="1:18" ht="15.75" customHeight="1" x14ac:dyDescent="0.25">
      <c r="A916" s="218"/>
      <c r="B916" s="221"/>
      <c r="C916" s="221"/>
      <c r="D916" s="221"/>
      <c r="E916" s="218"/>
      <c r="F916" s="220"/>
      <c r="G916" s="218"/>
      <c r="H916" s="219"/>
      <c r="I916" s="218"/>
      <c r="J916" s="218"/>
      <c r="K916" s="218"/>
      <c r="L916" s="218"/>
      <c r="M916" s="218"/>
      <c r="N916" s="218"/>
      <c r="O916" s="218"/>
      <c r="P916" s="218"/>
      <c r="Q916" s="218"/>
      <c r="R916" s="218"/>
    </row>
    <row r="917" spans="1:18" ht="15.75" customHeight="1" x14ac:dyDescent="0.25">
      <c r="A917" s="218"/>
      <c r="B917" s="221"/>
      <c r="C917" s="221"/>
      <c r="D917" s="221"/>
      <c r="E917" s="218"/>
      <c r="F917" s="220"/>
      <c r="G917" s="218"/>
      <c r="H917" s="219"/>
      <c r="I917" s="218"/>
      <c r="J917" s="218"/>
      <c r="K917" s="218"/>
      <c r="L917" s="218"/>
      <c r="M917" s="218"/>
      <c r="N917" s="218"/>
      <c r="O917" s="218"/>
      <c r="P917" s="218"/>
      <c r="Q917" s="218"/>
      <c r="R917" s="218"/>
    </row>
    <row r="918" spans="1:18" ht="15.75" customHeight="1" x14ac:dyDescent="0.25">
      <c r="A918" s="218"/>
      <c r="B918" s="221"/>
      <c r="C918" s="221"/>
      <c r="D918" s="221"/>
      <c r="E918" s="218"/>
      <c r="F918" s="220"/>
      <c r="G918" s="218"/>
      <c r="H918" s="219"/>
      <c r="I918" s="218"/>
      <c r="J918" s="218"/>
      <c r="K918" s="218"/>
      <c r="L918" s="218"/>
      <c r="M918" s="218"/>
      <c r="N918" s="218"/>
      <c r="O918" s="218"/>
      <c r="P918" s="218"/>
      <c r="Q918" s="218"/>
      <c r="R918" s="218"/>
    </row>
    <row r="919" spans="1:18" ht="15.75" customHeight="1" x14ac:dyDescent="0.25">
      <c r="A919" s="218"/>
      <c r="B919" s="221"/>
      <c r="C919" s="221"/>
      <c r="D919" s="221"/>
      <c r="E919" s="218"/>
      <c r="F919" s="220"/>
      <c r="G919" s="218"/>
      <c r="H919" s="219"/>
      <c r="I919" s="218"/>
      <c r="J919" s="218"/>
      <c r="K919" s="218"/>
      <c r="L919" s="218"/>
      <c r="M919" s="218"/>
      <c r="N919" s="218"/>
      <c r="O919" s="218"/>
      <c r="P919" s="218"/>
      <c r="Q919" s="218"/>
      <c r="R919" s="218"/>
    </row>
    <row r="920" spans="1:18" ht="15.75" customHeight="1" x14ac:dyDescent="0.25">
      <c r="A920" s="218"/>
      <c r="B920" s="221"/>
      <c r="C920" s="221"/>
      <c r="D920" s="221"/>
      <c r="E920" s="218"/>
      <c r="F920" s="220"/>
      <c r="G920" s="218"/>
      <c r="H920" s="219"/>
      <c r="I920" s="218"/>
      <c r="J920" s="218"/>
      <c r="K920" s="218"/>
      <c r="L920" s="218"/>
      <c r="M920" s="218"/>
      <c r="N920" s="218"/>
      <c r="O920" s="218"/>
      <c r="P920" s="218"/>
      <c r="Q920" s="218"/>
      <c r="R920" s="218"/>
    </row>
    <row r="921" spans="1:18" ht="15.75" customHeight="1" x14ac:dyDescent="0.25">
      <c r="A921" s="218"/>
      <c r="B921" s="221"/>
      <c r="C921" s="221"/>
      <c r="D921" s="221"/>
      <c r="E921" s="218"/>
      <c r="F921" s="220"/>
      <c r="G921" s="218"/>
      <c r="H921" s="219"/>
      <c r="I921" s="218"/>
      <c r="J921" s="218"/>
      <c r="K921" s="218"/>
      <c r="L921" s="218"/>
      <c r="M921" s="218"/>
      <c r="N921" s="218"/>
      <c r="O921" s="218"/>
      <c r="P921" s="218"/>
      <c r="Q921" s="218"/>
      <c r="R921" s="218"/>
    </row>
    <row r="922" spans="1:18" ht="15.75" customHeight="1" x14ac:dyDescent="0.25">
      <c r="A922" s="218"/>
      <c r="B922" s="221"/>
      <c r="C922" s="221"/>
      <c r="D922" s="221"/>
      <c r="E922" s="218"/>
      <c r="F922" s="220"/>
      <c r="G922" s="218"/>
      <c r="H922" s="219"/>
      <c r="I922" s="218"/>
      <c r="J922" s="218"/>
      <c r="K922" s="218"/>
      <c r="L922" s="218"/>
      <c r="M922" s="218"/>
      <c r="N922" s="218"/>
      <c r="O922" s="218"/>
      <c r="P922" s="218"/>
      <c r="Q922" s="218"/>
      <c r="R922" s="218"/>
    </row>
    <row r="923" spans="1:18" ht="15.75" customHeight="1" x14ac:dyDescent="0.25">
      <c r="A923" s="218"/>
      <c r="B923" s="221"/>
      <c r="C923" s="221"/>
      <c r="D923" s="221"/>
      <c r="E923" s="218"/>
      <c r="F923" s="220"/>
      <c r="G923" s="218"/>
      <c r="H923" s="219"/>
      <c r="I923" s="218"/>
      <c r="J923" s="218"/>
      <c r="K923" s="218"/>
      <c r="L923" s="218"/>
      <c r="M923" s="218"/>
      <c r="N923" s="218"/>
      <c r="O923" s="218"/>
      <c r="P923" s="218"/>
      <c r="Q923" s="218"/>
      <c r="R923" s="218"/>
    </row>
    <row r="924" spans="1:18" ht="15.75" customHeight="1" x14ac:dyDescent="0.25">
      <c r="A924" s="218"/>
      <c r="B924" s="221"/>
      <c r="C924" s="221"/>
      <c r="D924" s="221"/>
      <c r="E924" s="218"/>
      <c r="F924" s="220"/>
      <c r="G924" s="218"/>
      <c r="H924" s="219"/>
      <c r="I924" s="218"/>
      <c r="J924" s="218"/>
      <c r="K924" s="218"/>
      <c r="L924" s="218"/>
      <c r="M924" s="218"/>
      <c r="N924" s="218"/>
      <c r="O924" s="218"/>
      <c r="P924" s="218"/>
      <c r="Q924" s="218"/>
      <c r="R924" s="218"/>
    </row>
    <row r="925" spans="1:18" ht="15.75" customHeight="1" x14ac:dyDescent="0.25">
      <c r="A925" s="218"/>
      <c r="B925" s="221"/>
      <c r="C925" s="221"/>
      <c r="D925" s="221"/>
      <c r="E925" s="218"/>
      <c r="F925" s="220"/>
      <c r="G925" s="218"/>
      <c r="H925" s="219"/>
      <c r="I925" s="218"/>
      <c r="J925" s="218"/>
      <c r="K925" s="218"/>
      <c r="L925" s="218"/>
      <c r="M925" s="218"/>
      <c r="N925" s="218"/>
      <c r="O925" s="218"/>
      <c r="P925" s="218"/>
      <c r="Q925" s="218"/>
      <c r="R925" s="218"/>
    </row>
    <row r="926" spans="1:18" ht="15.75" customHeight="1" x14ac:dyDescent="0.25">
      <c r="A926" s="218"/>
      <c r="B926" s="221"/>
      <c r="C926" s="221"/>
      <c r="D926" s="221"/>
      <c r="E926" s="218"/>
      <c r="F926" s="220"/>
      <c r="G926" s="218"/>
      <c r="H926" s="219"/>
      <c r="I926" s="218"/>
      <c r="J926" s="218"/>
      <c r="K926" s="218"/>
      <c r="L926" s="218"/>
      <c r="M926" s="218"/>
      <c r="N926" s="218"/>
      <c r="O926" s="218"/>
      <c r="P926" s="218"/>
      <c r="Q926" s="218"/>
      <c r="R926" s="218"/>
    </row>
    <row r="927" spans="1:18" ht="15.75" customHeight="1" x14ac:dyDescent="0.25">
      <c r="A927" s="218"/>
      <c r="B927" s="221"/>
      <c r="C927" s="221"/>
      <c r="D927" s="221"/>
      <c r="E927" s="218"/>
      <c r="F927" s="220"/>
      <c r="G927" s="218"/>
      <c r="H927" s="219"/>
      <c r="I927" s="218"/>
      <c r="J927" s="218"/>
      <c r="K927" s="218"/>
      <c r="L927" s="218"/>
      <c r="M927" s="218"/>
      <c r="N927" s="218"/>
      <c r="O927" s="218"/>
      <c r="P927" s="218"/>
      <c r="Q927" s="218"/>
      <c r="R927" s="218"/>
    </row>
    <row r="928" spans="1:18" ht="15.75" customHeight="1" x14ac:dyDescent="0.25">
      <c r="A928" s="218"/>
      <c r="B928" s="221"/>
      <c r="C928" s="221"/>
      <c r="D928" s="221"/>
      <c r="E928" s="218"/>
      <c r="F928" s="220"/>
      <c r="G928" s="218"/>
      <c r="H928" s="219"/>
      <c r="I928" s="218"/>
      <c r="J928" s="218"/>
      <c r="K928" s="218"/>
      <c r="L928" s="218"/>
      <c r="M928" s="218"/>
      <c r="N928" s="218"/>
      <c r="O928" s="218"/>
      <c r="P928" s="218"/>
      <c r="Q928" s="218"/>
      <c r="R928" s="218"/>
    </row>
    <row r="929" spans="1:18" ht="15.75" customHeight="1" x14ac:dyDescent="0.25">
      <c r="A929" s="218"/>
      <c r="B929" s="221"/>
      <c r="C929" s="221"/>
      <c r="D929" s="221"/>
      <c r="E929" s="218"/>
      <c r="F929" s="220"/>
      <c r="G929" s="218"/>
      <c r="H929" s="219"/>
      <c r="I929" s="218"/>
      <c r="J929" s="218"/>
      <c r="K929" s="218"/>
      <c r="L929" s="218"/>
      <c r="M929" s="218"/>
      <c r="N929" s="218"/>
      <c r="O929" s="218"/>
      <c r="P929" s="218"/>
      <c r="Q929" s="218"/>
      <c r="R929" s="218"/>
    </row>
    <row r="930" spans="1:18" ht="15.75" customHeight="1" x14ac:dyDescent="0.25">
      <c r="A930" s="218"/>
      <c r="B930" s="221"/>
      <c r="C930" s="221"/>
      <c r="D930" s="221"/>
      <c r="E930" s="218"/>
      <c r="F930" s="220"/>
      <c r="G930" s="218"/>
      <c r="H930" s="219"/>
      <c r="I930" s="218"/>
      <c r="J930" s="218"/>
      <c r="K930" s="218"/>
      <c r="L930" s="218"/>
      <c r="M930" s="218"/>
      <c r="N930" s="218"/>
      <c r="O930" s="218"/>
      <c r="P930" s="218"/>
      <c r="Q930" s="218"/>
      <c r="R930" s="218"/>
    </row>
    <row r="931" spans="1:18" ht="15.75" customHeight="1" x14ac:dyDescent="0.25">
      <c r="A931" s="218"/>
      <c r="B931" s="221"/>
      <c r="C931" s="221"/>
      <c r="D931" s="221"/>
      <c r="E931" s="218"/>
      <c r="F931" s="220"/>
      <c r="G931" s="218"/>
      <c r="H931" s="219"/>
      <c r="I931" s="218"/>
      <c r="J931" s="218"/>
      <c r="K931" s="218"/>
      <c r="L931" s="218"/>
      <c r="M931" s="218"/>
      <c r="N931" s="218"/>
      <c r="O931" s="218"/>
      <c r="P931" s="218"/>
      <c r="Q931" s="218"/>
      <c r="R931" s="218"/>
    </row>
    <row r="932" spans="1:18" ht="15.75" customHeight="1" x14ac:dyDescent="0.25">
      <c r="A932" s="218"/>
      <c r="B932" s="221"/>
      <c r="C932" s="221"/>
      <c r="D932" s="221"/>
      <c r="E932" s="218"/>
      <c r="F932" s="220"/>
      <c r="G932" s="218"/>
      <c r="H932" s="219"/>
      <c r="I932" s="218"/>
      <c r="J932" s="218"/>
      <c r="K932" s="218"/>
      <c r="L932" s="218"/>
      <c r="M932" s="218"/>
      <c r="N932" s="218"/>
      <c r="O932" s="218"/>
      <c r="P932" s="218"/>
      <c r="Q932" s="218"/>
      <c r="R932" s="218"/>
    </row>
    <row r="933" spans="1:18" ht="15.75" customHeight="1" x14ac:dyDescent="0.25">
      <c r="A933" s="218"/>
      <c r="B933" s="221"/>
      <c r="C933" s="221"/>
      <c r="D933" s="221"/>
      <c r="E933" s="218"/>
      <c r="F933" s="220"/>
      <c r="G933" s="218"/>
      <c r="H933" s="219"/>
      <c r="I933" s="218"/>
      <c r="J933" s="218"/>
      <c r="K933" s="218"/>
      <c r="L933" s="218"/>
      <c r="M933" s="218"/>
      <c r="N933" s="218"/>
      <c r="O933" s="218"/>
      <c r="P933" s="218"/>
      <c r="Q933" s="218"/>
      <c r="R933" s="218"/>
    </row>
    <row r="934" spans="1:18" ht="15.75" customHeight="1" x14ac:dyDescent="0.25">
      <c r="A934" s="218"/>
      <c r="B934" s="221"/>
      <c r="C934" s="221"/>
      <c r="D934" s="221"/>
      <c r="E934" s="218"/>
      <c r="F934" s="220"/>
      <c r="G934" s="218"/>
      <c r="H934" s="219"/>
      <c r="I934" s="218"/>
      <c r="J934" s="218"/>
      <c r="K934" s="218"/>
      <c r="L934" s="218"/>
      <c r="M934" s="218"/>
      <c r="N934" s="218"/>
      <c r="O934" s="218"/>
      <c r="P934" s="218"/>
      <c r="Q934" s="218"/>
      <c r="R934" s="218"/>
    </row>
    <row r="935" spans="1:18" ht="15.75" customHeight="1" x14ac:dyDescent="0.25">
      <c r="A935" s="218"/>
      <c r="B935" s="221"/>
      <c r="C935" s="221"/>
      <c r="D935" s="221"/>
      <c r="E935" s="218"/>
      <c r="F935" s="220"/>
      <c r="G935" s="218"/>
      <c r="H935" s="219"/>
      <c r="I935" s="218"/>
      <c r="J935" s="218"/>
      <c r="K935" s="218"/>
      <c r="L935" s="218"/>
      <c r="M935" s="218"/>
      <c r="N935" s="218"/>
      <c r="O935" s="218"/>
      <c r="P935" s="218"/>
      <c r="Q935" s="218"/>
      <c r="R935" s="218"/>
    </row>
    <row r="936" spans="1:18" ht="15.75" customHeight="1" x14ac:dyDescent="0.25">
      <c r="A936" s="218"/>
      <c r="B936" s="221"/>
      <c r="C936" s="221"/>
      <c r="D936" s="221"/>
      <c r="E936" s="218"/>
      <c r="F936" s="220"/>
      <c r="G936" s="218"/>
      <c r="H936" s="219"/>
      <c r="I936" s="218"/>
      <c r="J936" s="218"/>
      <c r="K936" s="218"/>
      <c r="L936" s="218"/>
      <c r="M936" s="218"/>
      <c r="N936" s="218"/>
      <c r="O936" s="218"/>
      <c r="P936" s="218"/>
      <c r="Q936" s="218"/>
      <c r="R936" s="218"/>
    </row>
    <row r="937" spans="1:18" ht="15.75" customHeight="1" x14ac:dyDescent="0.25">
      <c r="A937" s="218"/>
      <c r="B937" s="221"/>
      <c r="C937" s="221"/>
      <c r="D937" s="221"/>
      <c r="E937" s="218"/>
      <c r="F937" s="220"/>
      <c r="G937" s="218"/>
      <c r="H937" s="219"/>
      <c r="I937" s="218"/>
      <c r="J937" s="218"/>
      <c r="K937" s="218"/>
      <c r="L937" s="218"/>
      <c r="M937" s="218"/>
      <c r="N937" s="218"/>
      <c r="O937" s="218"/>
      <c r="P937" s="218"/>
      <c r="Q937" s="218"/>
      <c r="R937" s="218"/>
    </row>
    <row r="938" spans="1:18" ht="15.75" customHeight="1" x14ac:dyDescent="0.25">
      <c r="A938" s="218"/>
      <c r="B938" s="221"/>
      <c r="C938" s="221"/>
      <c r="D938" s="221"/>
      <c r="E938" s="218"/>
      <c r="F938" s="220"/>
      <c r="G938" s="218"/>
      <c r="H938" s="219"/>
      <c r="I938" s="218"/>
      <c r="J938" s="218"/>
      <c r="K938" s="218"/>
      <c r="L938" s="218"/>
      <c r="M938" s="218"/>
      <c r="N938" s="218"/>
      <c r="O938" s="218"/>
      <c r="P938" s="218"/>
      <c r="Q938" s="218"/>
      <c r="R938" s="218"/>
    </row>
    <row r="939" spans="1:18" ht="15.75" customHeight="1" x14ac:dyDescent="0.25">
      <c r="A939" s="218"/>
      <c r="B939" s="221"/>
      <c r="C939" s="221"/>
      <c r="D939" s="221"/>
      <c r="E939" s="218"/>
      <c r="F939" s="220"/>
      <c r="G939" s="218"/>
      <c r="H939" s="219"/>
      <c r="I939" s="218"/>
      <c r="J939" s="218"/>
      <c r="K939" s="218"/>
      <c r="L939" s="218"/>
      <c r="M939" s="218"/>
      <c r="N939" s="218"/>
      <c r="O939" s="218"/>
      <c r="P939" s="218"/>
      <c r="Q939" s="218"/>
      <c r="R939" s="218"/>
    </row>
    <row r="940" spans="1:18" ht="15.75" customHeight="1" x14ac:dyDescent="0.25">
      <c r="A940" s="218"/>
      <c r="B940" s="221"/>
      <c r="C940" s="221"/>
      <c r="D940" s="221"/>
      <c r="E940" s="218"/>
      <c r="F940" s="220"/>
      <c r="G940" s="218"/>
      <c r="H940" s="219"/>
      <c r="I940" s="218"/>
      <c r="J940" s="218"/>
      <c r="K940" s="218"/>
      <c r="L940" s="218"/>
      <c r="M940" s="218"/>
      <c r="N940" s="218"/>
      <c r="O940" s="218"/>
      <c r="P940" s="218"/>
      <c r="Q940" s="218"/>
      <c r="R940" s="218"/>
    </row>
    <row r="941" spans="1:18" ht="15.75" customHeight="1" x14ac:dyDescent="0.25">
      <c r="A941" s="218"/>
      <c r="B941" s="221"/>
      <c r="C941" s="221"/>
      <c r="D941" s="221"/>
      <c r="E941" s="218"/>
      <c r="F941" s="220"/>
      <c r="G941" s="218"/>
      <c r="H941" s="219"/>
      <c r="I941" s="218"/>
      <c r="J941" s="218"/>
      <c r="K941" s="218"/>
      <c r="L941" s="218"/>
      <c r="M941" s="218"/>
      <c r="N941" s="218"/>
      <c r="O941" s="218"/>
      <c r="P941" s="218"/>
      <c r="Q941" s="218"/>
      <c r="R941" s="218"/>
    </row>
    <row r="942" spans="1:18" ht="15.75" customHeight="1" x14ac:dyDescent="0.25">
      <c r="A942" s="218"/>
      <c r="B942" s="221"/>
      <c r="C942" s="221"/>
      <c r="D942" s="221"/>
      <c r="E942" s="218"/>
      <c r="F942" s="220"/>
      <c r="G942" s="218"/>
      <c r="H942" s="219"/>
      <c r="I942" s="218"/>
      <c r="J942" s="218"/>
      <c r="K942" s="218"/>
      <c r="L942" s="218"/>
      <c r="M942" s="218"/>
      <c r="N942" s="218"/>
      <c r="O942" s="218"/>
      <c r="P942" s="218"/>
      <c r="Q942" s="218"/>
      <c r="R942" s="218"/>
    </row>
    <row r="943" spans="1:18" ht="15.75" customHeight="1" x14ac:dyDescent="0.25">
      <c r="A943" s="218"/>
      <c r="B943" s="221"/>
      <c r="C943" s="221"/>
      <c r="D943" s="221"/>
      <c r="E943" s="218"/>
      <c r="F943" s="220"/>
      <c r="G943" s="218"/>
      <c r="H943" s="219"/>
      <c r="I943" s="218"/>
      <c r="J943" s="218"/>
      <c r="K943" s="218"/>
      <c r="L943" s="218"/>
      <c r="M943" s="218"/>
      <c r="N943" s="218"/>
      <c r="O943" s="218"/>
      <c r="P943" s="218"/>
      <c r="Q943" s="218"/>
      <c r="R943" s="218"/>
    </row>
    <row r="944" spans="1:18" ht="15.75" customHeight="1" x14ac:dyDescent="0.25">
      <c r="A944" s="218"/>
      <c r="B944" s="221"/>
      <c r="C944" s="221"/>
      <c r="D944" s="221"/>
      <c r="E944" s="218"/>
      <c r="F944" s="220"/>
      <c r="G944" s="218"/>
      <c r="H944" s="219"/>
      <c r="I944" s="218"/>
      <c r="J944" s="218"/>
      <c r="K944" s="218"/>
      <c r="L944" s="218"/>
      <c r="M944" s="218"/>
      <c r="N944" s="218"/>
      <c r="O944" s="218"/>
      <c r="P944" s="218"/>
      <c r="Q944" s="218"/>
      <c r="R944" s="218"/>
    </row>
    <row r="945" spans="1:18" ht="15.75" customHeight="1" x14ac:dyDescent="0.25">
      <c r="A945" s="218"/>
      <c r="B945" s="221"/>
      <c r="C945" s="221"/>
      <c r="D945" s="221"/>
      <c r="E945" s="218"/>
      <c r="F945" s="220"/>
      <c r="G945" s="218"/>
      <c r="H945" s="219"/>
      <c r="I945" s="218"/>
      <c r="J945" s="218"/>
      <c r="K945" s="218"/>
      <c r="L945" s="218"/>
      <c r="M945" s="218"/>
      <c r="N945" s="218"/>
      <c r="O945" s="218"/>
      <c r="P945" s="218"/>
      <c r="Q945" s="218"/>
      <c r="R945" s="218"/>
    </row>
    <row r="946" spans="1:18" ht="15.75" customHeight="1" x14ac:dyDescent="0.25">
      <c r="A946" s="218"/>
      <c r="B946" s="221"/>
      <c r="C946" s="221"/>
      <c r="D946" s="221"/>
      <c r="E946" s="218"/>
      <c r="F946" s="220"/>
      <c r="G946" s="218"/>
      <c r="H946" s="219"/>
      <c r="I946" s="218"/>
      <c r="J946" s="218"/>
      <c r="K946" s="218"/>
      <c r="L946" s="218"/>
      <c r="M946" s="218"/>
      <c r="N946" s="218"/>
      <c r="O946" s="218"/>
      <c r="P946" s="218"/>
      <c r="Q946" s="218"/>
      <c r="R946" s="218"/>
    </row>
    <row r="947" spans="1:18" ht="15.75" customHeight="1" x14ac:dyDescent="0.25">
      <c r="A947" s="218"/>
      <c r="B947" s="221"/>
      <c r="C947" s="221"/>
      <c r="D947" s="221"/>
      <c r="E947" s="218"/>
      <c r="F947" s="220"/>
      <c r="G947" s="218"/>
      <c r="H947" s="219"/>
      <c r="I947" s="218"/>
      <c r="J947" s="218"/>
      <c r="K947" s="218"/>
      <c r="L947" s="218"/>
      <c r="M947" s="218"/>
      <c r="N947" s="218"/>
      <c r="O947" s="218"/>
      <c r="P947" s="218"/>
      <c r="Q947" s="218"/>
      <c r="R947" s="218"/>
    </row>
    <row r="948" spans="1:18" ht="15.75" customHeight="1" x14ac:dyDescent="0.25">
      <c r="A948" s="218"/>
      <c r="B948" s="221"/>
      <c r="C948" s="221"/>
      <c r="D948" s="221"/>
      <c r="E948" s="218"/>
      <c r="F948" s="220"/>
      <c r="G948" s="218"/>
      <c r="H948" s="219"/>
      <c r="I948" s="218"/>
      <c r="J948" s="218"/>
      <c r="K948" s="218"/>
      <c r="L948" s="218"/>
      <c r="M948" s="218"/>
      <c r="N948" s="218"/>
      <c r="O948" s="218"/>
      <c r="P948" s="218"/>
      <c r="Q948" s="218"/>
      <c r="R948" s="218"/>
    </row>
    <row r="949" spans="1:18" ht="15.75" customHeight="1" x14ac:dyDescent="0.25">
      <c r="A949" s="218"/>
      <c r="B949" s="221"/>
      <c r="C949" s="221"/>
      <c r="D949" s="221"/>
      <c r="E949" s="218"/>
      <c r="F949" s="220"/>
      <c r="G949" s="218"/>
      <c r="H949" s="219"/>
      <c r="I949" s="218"/>
      <c r="J949" s="218"/>
      <c r="K949" s="218"/>
      <c r="L949" s="218"/>
      <c r="M949" s="218"/>
      <c r="N949" s="218"/>
      <c r="O949" s="218"/>
      <c r="P949" s="218"/>
      <c r="Q949" s="218"/>
      <c r="R949" s="218"/>
    </row>
    <row r="950" spans="1:18" ht="15.75" customHeight="1" x14ac:dyDescent="0.25">
      <c r="A950" s="218"/>
      <c r="B950" s="221"/>
      <c r="C950" s="221"/>
      <c r="D950" s="221"/>
      <c r="E950" s="218"/>
      <c r="F950" s="220"/>
      <c r="G950" s="218"/>
      <c r="H950" s="219"/>
      <c r="I950" s="218"/>
      <c r="J950" s="218"/>
      <c r="K950" s="218"/>
      <c r="L950" s="218"/>
      <c r="M950" s="218"/>
      <c r="N950" s="218"/>
      <c r="O950" s="218"/>
      <c r="P950" s="218"/>
      <c r="Q950" s="218"/>
      <c r="R950" s="218"/>
    </row>
    <row r="951" spans="1:18" ht="15.75" customHeight="1" x14ac:dyDescent="0.25">
      <c r="A951" s="218"/>
      <c r="B951" s="221"/>
      <c r="C951" s="221"/>
      <c r="D951" s="221"/>
      <c r="E951" s="218"/>
      <c r="F951" s="220"/>
      <c r="G951" s="218"/>
      <c r="H951" s="219"/>
      <c r="I951" s="218"/>
      <c r="J951" s="218"/>
      <c r="K951" s="218"/>
      <c r="L951" s="218"/>
      <c r="M951" s="218"/>
      <c r="N951" s="218"/>
      <c r="O951" s="218"/>
      <c r="P951" s="218"/>
      <c r="Q951" s="218"/>
      <c r="R951" s="218"/>
    </row>
    <row r="952" spans="1:18" ht="15.75" customHeight="1" x14ac:dyDescent="0.25">
      <c r="A952" s="218"/>
      <c r="B952" s="221"/>
      <c r="C952" s="221"/>
      <c r="D952" s="221"/>
      <c r="E952" s="218"/>
      <c r="F952" s="220"/>
      <c r="G952" s="218"/>
      <c r="H952" s="219"/>
      <c r="I952" s="218"/>
      <c r="J952" s="218"/>
      <c r="K952" s="218"/>
      <c r="L952" s="218"/>
      <c r="M952" s="218"/>
      <c r="N952" s="218"/>
      <c r="O952" s="218"/>
      <c r="P952" s="218"/>
      <c r="Q952" s="218"/>
      <c r="R952" s="218"/>
    </row>
    <row r="953" spans="1:18" ht="15.75" customHeight="1" x14ac:dyDescent="0.25">
      <c r="A953" s="218"/>
      <c r="B953" s="221"/>
      <c r="C953" s="221"/>
      <c r="D953" s="221"/>
      <c r="E953" s="218"/>
      <c r="F953" s="220"/>
      <c r="G953" s="218"/>
      <c r="H953" s="219"/>
      <c r="I953" s="218"/>
      <c r="J953" s="218"/>
      <c r="K953" s="218"/>
      <c r="L953" s="218"/>
      <c r="M953" s="218"/>
      <c r="N953" s="218"/>
      <c r="O953" s="218"/>
      <c r="P953" s="218"/>
      <c r="Q953" s="218"/>
      <c r="R953" s="218"/>
    </row>
    <row r="954" spans="1:18" ht="15.75" customHeight="1" x14ac:dyDescent="0.25">
      <c r="A954" s="218"/>
      <c r="B954" s="221"/>
      <c r="C954" s="221"/>
      <c r="D954" s="221"/>
      <c r="E954" s="218"/>
      <c r="F954" s="220"/>
      <c r="G954" s="218"/>
      <c r="H954" s="219"/>
      <c r="I954" s="218"/>
      <c r="J954" s="218"/>
      <c r="K954" s="218"/>
      <c r="L954" s="218"/>
      <c r="M954" s="218"/>
      <c r="N954" s="218"/>
      <c r="O954" s="218"/>
      <c r="P954" s="218"/>
      <c r="Q954" s="218"/>
      <c r="R954" s="218"/>
    </row>
    <row r="955" spans="1:18" ht="15.75" customHeight="1" x14ac:dyDescent="0.25">
      <c r="A955" s="218"/>
      <c r="B955" s="221"/>
      <c r="C955" s="221"/>
      <c r="D955" s="221"/>
      <c r="E955" s="218"/>
      <c r="F955" s="220"/>
      <c r="G955" s="218"/>
      <c r="H955" s="219"/>
      <c r="I955" s="218"/>
      <c r="J955" s="218"/>
      <c r="K955" s="218"/>
      <c r="L955" s="218"/>
      <c r="M955" s="218"/>
      <c r="N955" s="218"/>
      <c r="O955" s="218"/>
      <c r="P955" s="218"/>
      <c r="Q955" s="218"/>
      <c r="R955" s="218"/>
    </row>
    <row r="956" spans="1:18" ht="15.75" customHeight="1" x14ac:dyDescent="0.25">
      <c r="A956" s="218"/>
      <c r="B956" s="221"/>
      <c r="C956" s="221"/>
      <c r="D956" s="221"/>
      <c r="E956" s="218"/>
      <c r="F956" s="220"/>
      <c r="G956" s="218"/>
      <c r="H956" s="219"/>
      <c r="I956" s="218"/>
      <c r="J956" s="218"/>
      <c r="K956" s="218"/>
      <c r="L956" s="218"/>
      <c r="M956" s="218"/>
      <c r="N956" s="218"/>
      <c r="O956" s="218"/>
      <c r="P956" s="218"/>
      <c r="Q956" s="218"/>
      <c r="R956" s="218"/>
    </row>
    <row r="957" spans="1:18" ht="15.75" customHeight="1" x14ac:dyDescent="0.25">
      <c r="A957" s="218"/>
      <c r="B957" s="221"/>
      <c r="C957" s="221"/>
      <c r="D957" s="221"/>
      <c r="E957" s="218"/>
      <c r="F957" s="220"/>
      <c r="G957" s="218"/>
      <c r="H957" s="219"/>
      <c r="I957" s="218"/>
      <c r="J957" s="218"/>
      <c r="K957" s="218"/>
      <c r="L957" s="218"/>
      <c r="M957" s="218"/>
      <c r="N957" s="218"/>
      <c r="O957" s="218"/>
      <c r="P957" s="218"/>
      <c r="Q957" s="218"/>
      <c r="R957" s="218"/>
    </row>
    <row r="958" spans="1:18" ht="15.75" customHeight="1" x14ac:dyDescent="0.25">
      <c r="A958" s="218"/>
      <c r="B958" s="221"/>
      <c r="C958" s="221"/>
      <c r="D958" s="221"/>
      <c r="E958" s="218"/>
      <c r="F958" s="220"/>
      <c r="G958" s="218"/>
      <c r="H958" s="219"/>
      <c r="I958" s="218"/>
      <c r="J958" s="218"/>
      <c r="K958" s="218"/>
      <c r="L958" s="218"/>
      <c r="M958" s="218"/>
      <c r="N958" s="218"/>
      <c r="O958" s="218"/>
      <c r="P958" s="218"/>
      <c r="Q958" s="218"/>
      <c r="R958" s="218"/>
    </row>
    <row r="959" spans="1:18" ht="15.75" customHeight="1" x14ac:dyDescent="0.25">
      <c r="A959" s="218"/>
      <c r="B959" s="221"/>
      <c r="C959" s="221"/>
      <c r="D959" s="221"/>
      <c r="E959" s="218"/>
      <c r="F959" s="220"/>
      <c r="G959" s="218"/>
      <c r="H959" s="219"/>
      <c r="I959" s="218"/>
      <c r="J959" s="218"/>
      <c r="K959" s="218"/>
      <c r="L959" s="218"/>
      <c r="M959" s="218"/>
      <c r="N959" s="218"/>
      <c r="O959" s="218"/>
      <c r="P959" s="218"/>
      <c r="Q959" s="218"/>
      <c r="R959" s="218"/>
    </row>
    <row r="960" spans="1:18" ht="15.75" customHeight="1" x14ac:dyDescent="0.25">
      <c r="A960" s="218"/>
      <c r="B960" s="221"/>
      <c r="C960" s="221"/>
      <c r="D960" s="221"/>
      <c r="E960" s="218"/>
      <c r="F960" s="220"/>
      <c r="G960" s="218"/>
      <c r="H960" s="219"/>
      <c r="I960" s="218"/>
      <c r="J960" s="218"/>
      <c r="K960" s="218"/>
      <c r="L960" s="218"/>
      <c r="M960" s="218"/>
      <c r="N960" s="218"/>
      <c r="O960" s="218"/>
      <c r="P960" s="218"/>
      <c r="Q960" s="218"/>
      <c r="R960" s="218"/>
    </row>
  </sheetData>
  <mergeCells count="196">
    <mergeCell ref="L22:L26"/>
    <mergeCell ref="K19:K21"/>
    <mergeCell ref="L19:L21"/>
    <mergeCell ref="A16:A18"/>
    <mergeCell ref="B16:B18"/>
    <mergeCell ref="C16:C18"/>
    <mergeCell ref="D16:D18"/>
    <mergeCell ref="E16:E18"/>
    <mergeCell ref="K16:K18"/>
    <mergeCell ref="D22:D26"/>
    <mergeCell ref="E22:E26"/>
    <mergeCell ref="F22:F26"/>
    <mergeCell ref="J22:J26"/>
    <mergeCell ref="K22:K26"/>
    <mergeCell ref="F19:F21"/>
    <mergeCell ref="F16:F18"/>
    <mergeCell ref="G16:G17"/>
    <mergeCell ref="A19:A21"/>
    <mergeCell ref="B19:B21"/>
    <mergeCell ref="C19:C21"/>
    <mergeCell ref="D19:D21"/>
    <mergeCell ref="E19:E21"/>
    <mergeCell ref="A13:A14"/>
    <mergeCell ref="B13:B14"/>
    <mergeCell ref="C13:C14"/>
    <mergeCell ref="D13:D14"/>
    <mergeCell ref="F13:F14"/>
    <mergeCell ref="G13:G14"/>
    <mergeCell ref="O13:O14"/>
    <mergeCell ref="L13:L14"/>
    <mergeCell ref="J13:J14"/>
    <mergeCell ref="K13:K14"/>
    <mergeCell ref="M13:M14"/>
    <mergeCell ref="N13:N14"/>
    <mergeCell ref="E13:E14"/>
    <mergeCell ref="A4:A5"/>
    <mergeCell ref="B4:B5"/>
    <mergeCell ref="C4:C5"/>
    <mergeCell ref="D4:D5"/>
    <mergeCell ref="E4:E5"/>
    <mergeCell ref="F4:F5"/>
    <mergeCell ref="G7:G8"/>
    <mergeCell ref="A7:A12"/>
    <mergeCell ref="B7:B12"/>
    <mergeCell ref="C7:C12"/>
    <mergeCell ref="D7:D12"/>
    <mergeCell ref="E7:E12"/>
    <mergeCell ref="F7:F12"/>
    <mergeCell ref="G9:G10"/>
    <mergeCell ref="G4:G5"/>
    <mergeCell ref="G11:G12"/>
    <mergeCell ref="H4:I4"/>
    <mergeCell ref="R7:R12"/>
    <mergeCell ref="J7:J12"/>
    <mergeCell ref="K7:K12"/>
    <mergeCell ref="L7:L12"/>
    <mergeCell ref="M7:M12"/>
    <mergeCell ref="O7:O12"/>
    <mergeCell ref="P7:P12"/>
    <mergeCell ref="P13:P14"/>
    <mergeCell ref="R13:R14"/>
    <mergeCell ref="J4:J5"/>
    <mergeCell ref="K4:L4"/>
    <mergeCell ref="M4:N4"/>
    <mergeCell ref="O4:P4"/>
    <mergeCell ref="Q4:Q5"/>
    <mergeCell ref="Q7:Q12"/>
    <mergeCell ref="N7:N12"/>
    <mergeCell ref="Q13:Q14"/>
    <mergeCell ref="R4:R5"/>
    <mergeCell ref="R19:R21"/>
    <mergeCell ref="L16:L18"/>
    <mergeCell ref="M16:M18"/>
    <mergeCell ref="N16:N18"/>
    <mergeCell ref="O16:O18"/>
    <mergeCell ref="O19:O21"/>
    <mergeCell ref="Q16:Q18"/>
    <mergeCell ref="R16:R18"/>
    <mergeCell ref="J19:J21"/>
    <mergeCell ref="M19:M21"/>
    <mergeCell ref="N19:N21"/>
    <mergeCell ref="Q19:Q21"/>
    <mergeCell ref="J16:J18"/>
    <mergeCell ref="P19:P21"/>
    <mergeCell ref="P16:P18"/>
    <mergeCell ref="O22:O26"/>
    <mergeCell ref="P22:P26"/>
    <mergeCell ref="Q22:Q26"/>
    <mergeCell ref="A27:A32"/>
    <mergeCell ref="B27:B32"/>
    <mergeCell ref="C27:C32"/>
    <mergeCell ref="D27:D32"/>
    <mergeCell ref="E27:E32"/>
    <mergeCell ref="R22:R26"/>
    <mergeCell ref="G23:G25"/>
    <mergeCell ref="H24:H25"/>
    <mergeCell ref="I24:I25"/>
    <mergeCell ref="M27:M32"/>
    <mergeCell ref="F27:F32"/>
    <mergeCell ref="G27:G28"/>
    <mergeCell ref="J27:J32"/>
    <mergeCell ref="K27:K32"/>
    <mergeCell ref="L27:L32"/>
    <mergeCell ref="G29:G30"/>
    <mergeCell ref="M22:M26"/>
    <mergeCell ref="N22:N26"/>
    <mergeCell ref="A22:A26"/>
    <mergeCell ref="B22:B26"/>
    <mergeCell ref="C22:C26"/>
    <mergeCell ref="L33:L36"/>
    <mergeCell ref="M33:M36"/>
    <mergeCell ref="N33:N36"/>
    <mergeCell ref="O33:O36"/>
    <mergeCell ref="P33:P36"/>
    <mergeCell ref="Q33:Q36"/>
    <mergeCell ref="N27:N32"/>
    <mergeCell ref="O27:O32"/>
    <mergeCell ref="P27:P32"/>
    <mergeCell ref="Q27:Q32"/>
    <mergeCell ref="D33:D36"/>
    <mergeCell ref="E33:E36"/>
    <mergeCell ref="F33:F36"/>
    <mergeCell ref="G33:G34"/>
    <mergeCell ref="J33:J36"/>
    <mergeCell ref="K33:K36"/>
    <mergeCell ref="G31:G32"/>
    <mergeCell ref="H31:H32"/>
    <mergeCell ref="I31:I32"/>
    <mergeCell ref="R27:R32"/>
    <mergeCell ref="R33:R36"/>
    <mergeCell ref="G35:G36"/>
    <mergeCell ref="A37:A42"/>
    <mergeCell ref="B37:B42"/>
    <mergeCell ref="C37:C42"/>
    <mergeCell ref="D37:D42"/>
    <mergeCell ref="E37:E42"/>
    <mergeCell ref="F37:F42"/>
    <mergeCell ref="G37:G42"/>
    <mergeCell ref="N37:N42"/>
    <mergeCell ref="O37:O42"/>
    <mergeCell ref="P37:P42"/>
    <mergeCell ref="Q37:Q42"/>
    <mergeCell ref="R37:R42"/>
    <mergeCell ref="H37:H41"/>
    <mergeCell ref="I37:I41"/>
    <mergeCell ref="J37:J42"/>
    <mergeCell ref="K37:K42"/>
    <mergeCell ref="L37:L42"/>
    <mergeCell ref="M37:M42"/>
    <mergeCell ref="A33:A36"/>
    <mergeCell ref="B33:B36"/>
    <mergeCell ref="C33:C36"/>
    <mergeCell ref="R46:R57"/>
    <mergeCell ref="G48:G49"/>
    <mergeCell ref="G50:G51"/>
    <mergeCell ref="G52:G53"/>
    <mergeCell ref="G54:G55"/>
    <mergeCell ref="G56:G57"/>
    <mergeCell ref="F43:F45"/>
    <mergeCell ref="G43:G44"/>
    <mergeCell ref="J43:J45"/>
    <mergeCell ref="K43:K45"/>
    <mergeCell ref="L43:L45"/>
    <mergeCell ref="M43:M45"/>
    <mergeCell ref="M46:M57"/>
    <mergeCell ref="N46:N57"/>
    <mergeCell ref="O46:O57"/>
    <mergeCell ref="H56:H57"/>
    <mergeCell ref="I56:I57"/>
    <mergeCell ref="L46:L57"/>
    <mergeCell ref="N43:N45"/>
    <mergeCell ref="O43:O45"/>
    <mergeCell ref="P43:P45"/>
    <mergeCell ref="Q43:Q45"/>
    <mergeCell ref="R43:R45"/>
    <mergeCell ref="M62:N62"/>
    <mergeCell ref="O59:Q59"/>
    <mergeCell ref="M59:N61"/>
    <mergeCell ref="O60:O61"/>
    <mergeCell ref="P60:Q60"/>
    <mergeCell ref="P46:P57"/>
    <mergeCell ref="A43:A45"/>
    <mergeCell ref="B43:B45"/>
    <mergeCell ref="C43:C45"/>
    <mergeCell ref="D43:D45"/>
    <mergeCell ref="E43:E45"/>
    <mergeCell ref="A46:A57"/>
    <mergeCell ref="B46:B57"/>
    <mergeCell ref="C46:C57"/>
    <mergeCell ref="D46:D57"/>
    <mergeCell ref="E46:E57"/>
    <mergeCell ref="F46:F57"/>
    <mergeCell ref="G46:G47"/>
    <mergeCell ref="J46:J57"/>
    <mergeCell ref="K46:K57"/>
    <mergeCell ref="Q46:Q57"/>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6DADD-5948-4D43-84F5-AAB714E834C2}">
  <dimension ref="A2:S79"/>
  <sheetViews>
    <sheetView topLeftCell="A60" zoomScale="50" zoomScaleNormal="50" workbookViewId="0">
      <selection activeCell="F75" sqref="F75"/>
    </sheetView>
  </sheetViews>
  <sheetFormatPr defaultRowHeight="15" x14ac:dyDescent="0.25"/>
  <cols>
    <col min="1" max="1" width="4.7109375" style="41" customWidth="1"/>
    <col min="2" max="2" width="8.85546875" style="41" customWidth="1"/>
    <col min="3" max="3" width="11.42578125" style="41" customWidth="1"/>
    <col min="4" max="4" width="9.7109375" style="41" customWidth="1"/>
    <col min="5" max="5" width="45.7109375" style="41" customWidth="1"/>
    <col min="6" max="6" width="61.42578125" style="41" customWidth="1"/>
    <col min="7" max="7" width="35.7109375" style="41" customWidth="1"/>
    <col min="8" max="8" width="20.42578125" style="41" customWidth="1"/>
    <col min="9" max="9" width="12.140625" style="41" customWidth="1"/>
    <col min="10" max="10" width="32.140625" style="41" customWidth="1"/>
    <col min="11" max="11" width="12.140625" style="41" customWidth="1"/>
    <col min="12" max="12" width="12.7109375" style="41" customWidth="1"/>
    <col min="13" max="13" width="17.85546875" style="41" customWidth="1"/>
    <col min="14" max="14" width="17.28515625" style="41" customWidth="1"/>
    <col min="15" max="16" width="18" style="41" customWidth="1"/>
    <col min="17" max="17" width="21.28515625" style="41" customWidth="1"/>
    <col min="18" max="18" width="23.5703125" style="41" customWidth="1"/>
    <col min="19" max="19" width="19.5703125" style="41" customWidth="1"/>
    <col min="20" max="258" width="9.140625" style="41"/>
    <col min="259" max="259" width="4.7109375" style="41" bestFit="1" customWidth="1"/>
    <col min="260" max="260" width="9.7109375" style="41" bestFit="1" customWidth="1"/>
    <col min="261" max="261" width="10" style="41" bestFit="1" customWidth="1"/>
    <col min="262" max="262" width="8.85546875" style="41" bestFit="1" customWidth="1"/>
    <col min="263" max="263" width="22.85546875" style="41" customWidth="1"/>
    <col min="264" max="264" width="59.7109375" style="41" bestFit="1" customWidth="1"/>
    <col min="265" max="265" width="57.85546875" style="41" bestFit="1" customWidth="1"/>
    <col min="266" max="266" width="35.28515625" style="41" bestFit="1" customWidth="1"/>
    <col min="267" max="267" width="28.140625" style="41" bestFit="1" customWidth="1"/>
    <col min="268" max="268" width="33.140625" style="41" bestFit="1" customWidth="1"/>
    <col min="269" max="269" width="26" style="41" bestFit="1" customWidth="1"/>
    <col min="270" max="270" width="19.140625" style="41" bestFit="1" customWidth="1"/>
    <col min="271" max="271" width="10.42578125" style="41" customWidth="1"/>
    <col min="272" max="272" width="11.85546875" style="41" customWidth="1"/>
    <col min="273" max="273" width="14.7109375" style="41" customWidth="1"/>
    <col min="274" max="274" width="9" style="41" bestFit="1" customWidth="1"/>
    <col min="275" max="514" width="9.140625" style="41"/>
    <col min="515" max="515" width="4.7109375" style="41" bestFit="1" customWidth="1"/>
    <col min="516" max="516" width="9.7109375" style="41" bestFit="1" customWidth="1"/>
    <col min="517" max="517" width="10" style="41" bestFit="1" customWidth="1"/>
    <col min="518" max="518" width="8.85546875" style="41" bestFit="1" customWidth="1"/>
    <col min="519" max="519" width="22.85546875" style="41" customWidth="1"/>
    <col min="520" max="520" width="59.7109375" style="41" bestFit="1" customWidth="1"/>
    <col min="521" max="521" width="57.85546875" style="41" bestFit="1" customWidth="1"/>
    <col min="522" max="522" width="35.28515625" style="41" bestFit="1" customWidth="1"/>
    <col min="523" max="523" width="28.140625" style="41" bestFit="1" customWidth="1"/>
    <col min="524" max="524" width="33.140625" style="41" bestFit="1" customWidth="1"/>
    <col min="525" max="525" width="26" style="41" bestFit="1" customWidth="1"/>
    <col min="526" max="526" width="19.140625" style="41" bestFit="1" customWidth="1"/>
    <col min="527" max="527" width="10.42578125" style="41" customWidth="1"/>
    <col min="528" max="528" width="11.85546875" style="41" customWidth="1"/>
    <col min="529" max="529" width="14.7109375" style="41" customWidth="1"/>
    <col min="530" max="530" width="9" style="41" bestFit="1" customWidth="1"/>
    <col min="531" max="770" width="9.140625" style="41"/>
    <col min="771" max="771" width="4.7109375" style="41" bestFit="1" customWidth="1"/>
    <col min="772" max="772" width="9.7109375" style="41" bestFit="1" customWidth="1"/>
    <col min="773" max="773" width="10" style="41" bestFit="1" customWidth="1"/>
    <col min="774" max="774" width="8.85546875" style="41" bestFit="1" customWidth="1"/>
    <col min="775" max="775" width="22.85546875" style="41" customWidth="1"/>
    <col min="776" max="776" width="59.7109375" style="41" bestFit="1" customWidth="1"/>
    <col min="777" max="777" width="57.85546875" style="41" bestFit="1" customWidth="1"/>
    <col min="778" max="778" width="35.28515625" style="41" bestFit="1" customWidth="1"/>
    <col min="779" max="779" width="28.140625" style="41" bestFit="1" customWidth="1"/>
    <col min="780" max="780" width="33.140625" style="41" bestFit="1" customWidth="1"/>
    <col min="781" max="781" width="26" style="41" bestFit="1" customWidth="1"/>
    <col min="782" max="782" width="19.140625" style="41" bestFit="1" customWidth="1"/>
    <col min="783" max="783" width="10.42578125" style="41" customWidth="1"/>
    <col min="784" max="784" width="11.85546875" style="41" customWidth="1"/>
    <col min="785" max="785" width="14.7109375" style="41" customWidth="1"/>
    <col min="786" max="786" width="9" style="41" bestFit="1" customWidth="1"/>
    <col min="787" max="1026" width="9.140625" style="41"/>
    <col min="1027" max="1027" width="4.7109375" style="41" bestFit="1" customWidth="1"/>
    <col min="1028" max="1028" width="9.7109375" style="41" bestFit="1" customWidth="1"/>
    <col min="1029" max="1029" width="10" style="41" bestFit="1" customWidth="1"/>
    <col min="1030" max="1030" width="8.85546875" style="41" bestFit="1" customWidth="1"/>
    <col min="1031" max="1031" width="22.85546875" style="41" customWidth="1"/>
    <col min="1032" max="1032" width="59.7109375" style="41" bestFit="1" customWidth="1"/>
    <col min="1033" max="1033" width="57.85546875" style="41" bestFit="1" customWidth="1"/>
    <col min="1034" max="1034" width="35.28515625" style="41" bestFit="1" customWidth="1"/>
    <col min="1035" max="1035" width="28.140625" style="41" bestFit="1" customWidth="1"/>
    <col min="1036" max="1036" width="33.140625" style="41" bestFit="1" customWidth="1"/>
    <col min="1037" max="1037" width="26" style="41" bestFit="1" customWidth="1"/>
    <col min="1038" max="1038" width="19.140625" style="41" bestFit="1" customWidth="1"/>
    <col min="1039" max="1039" width="10.42578125" style="41" customWidth="1"/>
    <col min="1040" max="1040" width="11.85546875" style="41" customWidth="1"/>
    <col min="1041" max="1041" width="14.7109375" style="41" customWidth="1"/>
    <col min="1042" max="1042" width="9" style="41" bestFit="1" customWidth="1"/>
    <col min="1043" max="1282" width="9.140625" style="41"/>
    <col min="1283" max="1283" width="4.7109375" style="41" bestFit="1" customWidth="1"/>
    <col min="1284" max="1284" width="9.7109375" style="41" bestFit="1" customWidth="1"/>
    <col min="1285" max="1285" width="10" style="41" bestFit="1" customWidth="1"/>
    <col min="1286" max="1286" width="8.85546875" style="41" bestFit="1" customWidth="1"/>
    <col min="1287" max="1287" width="22.85546875" style="41" customWidth="1"/>
    <col min="1288" max="1288" width="59.7109375" style="41" bestFit="1" customWidth="1"/>
    <col min="1289" max="1289" width="57.85546875" style="41" bestFit="1" customWidth="1"/>
    <col min="1290" max="1290" width="35.28515625" style="41" bestFit="1" customWidth="1"/>
    <col min="1291" max="1291" width="28.140625" style="41" bestFit="1" customWidth="1"/>
    <col min="1292" max="1292" width="33.140625" style="41" bestFit="1" customWidth="1"/>
    <col min="1293" max="1293" width="26" style="41" bestFit="1" customWidth="1"/>
    <col min="1294" max="1294" width="19.140625" style="41" bestFit="1" customWidth="1"/>
    <col min="1295" max="1295" width="10.42578125" style="41" customWidth="1"/>
    <col min="1296" max="1296" width="11.85546875" style="41" customWidth="1"/>
    <col min="1297" max="1297" width="14.7109375" style="41" customWidth="1"/>
    <col min="1298" max="1298" width="9" style="41" bestFit="1" customWidth="1"/>
    <col min="1299" max="1538" width="9.140625" style="41"/>
    <col min="1539" max="1539" width="4.7109375" style="41" bestFit="1" customWidth="1"/>
    <col min="1540" max="1540" width="9.7109375" style="41" bestFit="1" customWidth="1"/>
    <col min="1541" max="1541" width="10" style="41" bestFit="1" customWidth="1"/>
    <col min="1542" max="1542" width="8.85546875" style="41" bestFit="1" customWidth="1"/>
    <col min="1543" max="1543" width="22.85546875" style="41" customWidth="1"/>
    <col min="1544" max="1544" width="59.7109375" style="41" bestFit="1" customWidth="1"/>
    <col min="1545" max="1545" width="57.85546875" style="41" bestFit="1" customWidth="1"/>
    <col min="1546" max="1546" width="35.28515625" style="41" bestFit="1" customWidth="1"/>
    <col min="1547" max="1547" width="28.140625" style="41" bestFit="1" customWidth="1"/>
    <col min="1548" max="1548" width="33.140625" style="41" bestFit="1" customWidth="1"/>
    <col min="1549" max="1549" width="26" style="41" bestFit="1" customWidth="1"/>
    <col min="1550" max="1550" width="19.140625" style="41" bestFit="1" customWidth="1"/>
    <col min="1551" max="1551" width="10.42578125" style="41" customWidth="1"/>
    <col min="1552" max="1552" width="11.85546875" style="41" customWidth="1"/>
    <col min="1553" max="1553" width="14.7109375" style="41" customWidth="1"/>
    <col min="1554" max="1554" width="9" style="41" bestFit="1" customWidth="1"/>
    <col min="1555" max="1794" width="9.140625" style="41"/>
    <col min="1795" max="1795" width="4.7109375" style="41" bestFit="1" customWidth="1"/>
    <col min="1796" max="1796" width="9.7109375" style="41" bestFit="1" customWidth="1"/>
    <col min="1797" max="1797" width="10" style="41" bestFit="1" customWidth="1"/>
    <col min="1798" max="1798" width="8.85546875" style="41" bestFit="1" customWidth="1"/>
    <col min="1799" max="1799" width="22.85546875" style="41" customWidth="1"/>
    <col min="1800" max="1800" width="59.7109375" style="41" bestFit="1" customWidth="1"/>
    <col min="1801" max="1801" width="57.85546875" style="41" bestFit="1" customWidth="1"/>
    <col min="1802" max="1802" width="35.28515625" style="41" bestFit="1" customWidth="1"/>
    <col min="1803" max="1803" width="28.140625" style="41" bestFit="1" customWidth="1"/>
    <col min="1804" max="1804" width="33.140625" style="41" bestFit="1" customWidth="1"/>
    <col min="1805" max="1805" width="26" style="41" bestFit="1" customWidth="1"/>
    <col min="1806" max="1806" width="19.140625" style="41" bestFit="1" customWidth="1"/>
    <col min="1807" max="1807" width="10.42578125" style="41" customWidth="1"/>
    <col min="1808" max="1808" width="11.85546875" style="41" customWidth="1"/>
    <col min="1809" max="1809" width="14.7109375" style="41" customWidth="1"/>
    <col min="1810" max="1810" width="9" style="41" bestFit="1" customWidth="1"/>
    <col min="1811" max="2050" width="9.140625" style="41"/>
    <col min="2051" max="2051" width="4.7109375" style="41" bestFit="1" customWidth="1"/>
    <col min="2052" max="2052" width="9.7109375" style="41" bestFit="1" customWidth="1"/>
    <col min="2053" max="2053" width="10" style="41" bestFit="1" customWidth="1"/>
    <col min="2054" max="2054" width="8.85546875" style="41" bestFit="1" customWidth="1"/>
    <col min="2055" max="2055" width="22.85546875" style="41" customWidth="1"/>
    <col min="2056" max="2056" width="59.7109375" style="41" bestFit="1" customWidth="1"/>
    <col min="2057" max="2057" width="57.85546875" style="41" bestFit="1" customWidth="1"/>
    <col min="2058" max="2058" width="35.28515625" style="41" bestFit="1" customWidth="1"/>
    <col min="2059" max="2059" width="28.140625" style="41" bestFit="1" customWidth="1"/>
    <col min="2060" max="2060" width="33.140625" style="41" bestFit="1" customWidth="1"/>
    <col min="2061" max="2061" width="26" style="41" bestFit="1" customWidth="1"/>
    <col min="2062" max="2062" width="19.140625" style="41" bestFit="1" customWidth="1"/>
    <col min="2063" max="2063" width="10.42578125" style="41" customWidth="1"/>
    <col min="2064" max="2064" width="11.85546875" style="41" customWidth="1"/>
    <col min="2065" max="2065" width="14.7109375" style="41" customWidth="1"/>
    <col min="2066" max="2066" width="9" style="41" bestFit="1" customWidth="1"/>
    <col min="2067" max="2306" width="9.140625" style="41"/>
    <col min="2307" max="2307" width="4.7109375" style="41" bestFit="1" customWidth="1"/>
    <col min="2308" max="2308" width="9.7109375" style="41" bestFit="1" customWidth="1"/>
    <col min="2309" max="2309" width="10" style="41" bestFit="1" customWidth="1"/>
    <col min="2310" max="2310" width="8.85546875" style="41" bestFit="1" customWidth="1"/>
    <col min="2311" max="2311" width="22.85546875" style="41" customWidth="1"/>
    <col min="2312" max="2312" width="59.7109375" style="41" bestFit="1" customWidth="1"/>
    <col min="2313" max="2313" width="57.85546875" style="41" bestFit="1" customWidth="1"/>
    <col min="2314" max="2314" width="35.28515625" style="41" bestFit="1" customWidth="1"/>
    <col min="2315" max="2315" width="28.140625" style="41" bestFit="1" customWidth="1"/>
    <col min="2316" max="2316" width="33.140625" style="41" bestFit="1" customWidth="1"/>
    <col min="2317" max="2317" width="26" style="41" bestFit="1" customWidth="1"/>
    <col min="2318" max="2318" width="19.140625" style="41" bestFit="1" customWidth="1"/>
    <col min="2319" max="2319" width="10.42578125" style="41" customWidth="1"/>
    <col min="2320" max="2320" width="11.85546875" style="41" customWidth="1"/>
    <col min="2321" max="2321" width="14.7109375" style="41" customWidth="1"/>
    <col min="2322" max="2322" width="9" style="41" bestFit="1" customWidth="1"/>
    <col min="2323" max="2562" width="9.140625" style="41"/>
    <col min="2563" max="2563" width="4.7109375" style="41" bestFit="1" customWidth="1"/>
    <col min="2564" max="2564" width="9.7109375" style="41" bestFit="1" customWidth="1"/>
    <col min="2565" max="2565" width="10" style="41" bestFit="1" customWidth="1"/>
    <col min="2566" max="2566" width="8.85546875" style="41" bestFit="1" customWidth="1"/>
    <col min="2567" max="2567" width="22.85546875" style="41" customWidth="1"/>
    <col min="2568" max="2568" width="59.7109375" style="41" bestFit="1" customWidth="1"/>
    <col min="2569" max="2569" width="57.85546875" style="41" bestFit="1" customWidth="1"/>
    <col min="2570" max="2570" width="35.28515625" style="41" bestFit="1" customWidth="1"/>
    <col min="2571" max="2571" width="28.140625" style="41" bestFit="1" customWidth="1"/>
    <col min="2572" max="2572" width="33.140625" style="41" bestFit="1" customWidth="1"/>
    <col min="2573" max="2573" width="26" style="41" bestFit="1" customWidth="1"/>
    <col min="2574" max="2574" width="19.140625" style="41" bestFit="1" customWidth="1"/>
    <col min="2575" max="2575" width="10.42578125" style="41" customWidth="1"/>
    <col min="2576" max="2576" width="11.85546875" style="41" customWidth="1"/>
    <col min="2577" max="2577" width="14.7109375" style="41" customWidth="1"/>
    <col min="2578" max="2578" width="9" style="41" bestFit="1" customWidth="1"/>
    <col min="2579" max="2818" width="9.140625" style="41"/>
    <col min="2819" max="2819" width="4.7109375" style="41" bestFit="1" customWidth="1"/>
    <col min="2820" max="2820" width="9.7109375" style="41" bestFit="1" customWidth="1"/>
    <col min="2821" max="2821" width="10" style="41" bestFit="1" customWidth="1"/>
    <col min="2822" max="2822" width="8.85546875" style="41" bestFit="1" customWidth="1"/>
    <col min="2823" max="2823" width="22.85546875" style="41" customWidth="1"/>
    <col min="2824" max="2824" width="59.7109375" style="41" bestFit="1" customWidth="1"/>
    <col min="2825" max="2825" width="57.85546875" style="41" bestFit="1" customWidth="1"/>
    <col min="2826" max="2826" width="35.28515625" style="41" bestFit="1" customWidth="1"/>
    <col min="2827" max="2827" width="28.140625" style="41" bestFit="1" customWidth="1"/>
    <col min="2828" max="2828" width="33.140625" style="41" bestFit="1" customWidth="1"/>
    <col min="2829" max="2829" width="26" style="41" bestFit="1" customWidth="1"/>
    <col min="2830" max="2830" width="19.140625" style="41" bestFit="1" customWidth="1"/>
    <col min="2831" max="2831" width="10.42578125" style="41" customWidth="1"/>
    <col min="2832" max="2832" width="11.85546875" style="41" customWidth="1"/>
    <col min="2833" max="2833" width="14.7109375" style="41" customWidth="1"/>
    <col min="2834" max="2834" width="9" style="41" bestFit="1" customWidth="1"/>
    <col min="2835" max="3074" width="9.140625" style="41"/>
    <col min="3075" max="3075" width="4.7109375" style="41" bestFit="1" customWidth="1"/>
    <col min="3076" max="3076" width="9.7109375" style="41" bestFit="1" customWidth="1"/>
    <col min="3077" max="3077" width="10" style="41" bestFit="1" customWidth="1"/>
    <col min="3078" max="3078" width="8.85546875" style="41" bestFit="1" customWidth="1"/>
    <col min="3079" max="3079" width="22.85546875" style="41" customWidth="1"/>
    <col min="3080" max="3080" width="59.7109375" style="41" bestFit="1" customWidth="1"/>
    <col min="3081" max="3081" width="57.85546875" style="41" bestFit="1" customWidth="1"/>
    <col min="3082" max="3082" width="35.28515625" style="41" bestFit="1" customWidth="1"/>
    <col min="3083" max="3083" width="28.140625" style="41" bestFit="1" customWidth="1"/>
    <col min="3084" max="3084" width="33.140625" style="41" bestFit="1" customWidth="1"/>
    <col min="3085" max="3085" width="26" style="41" bestFit="1" customWidth="1"/>
    <col min="3086" max="3086" width="19.140625" style="41" bestFit="1" customWidth="1"/>
    <col min="3087" max="3087" width="10.42578125" style="41" customWidth="1"/>
    <col min="3088" max="3088" width="11.85546875" style="41" customWidth="1"/>
    <col min="3089" max="3089" width="14.7109375" style="41" customWidth="1"/>
    <col min="3090" max="3090" width="9" style="41" bestFit="1" customWidth="1"/>
    <col min="3091" max="3330" width="9.140625" style="41"/>
    <col min="3331" max="3331" width="4.7109375" style="41" bestFit="1" customWidth="1"/>
    <col min="3332" max="3332" width="9.7109375" style="41" bestFit="1" customWidth="1"/>
    <col min="3333" max="3333" width="10" style="41" bestFit="1" customWidth="1"/>
    <col min="3334" max="3334" width="8.85546875" style="41" bestFit="1" customWidth="1"/>
    <col min="3335" max="3335" width="22.85546875" style="41" customWidth="1"/>
    <col min="3336" max="3336" width="59.7109375" style="41" bestFit="1" customWidth="1"/>
    <col min="3337" max="3337" width="57.85546875" style="41" bestFit="1" customWidth="1"/>
    <col min="3338" max="3338" width="35.28515625" style="41" bestFit="1" customWidth="1"/>
    <col min="3339" max="3339" width="28.140625" style="41" bestFit="1" customWidth="1"/>
    <col min="3340" max="3340" width="33.140625" style="41" bestFit="1" customWidth="1"/>
    <col min="3341" max="3341" width="26" style="41" bestFit="1" customWidth="1"/>
    <col min="3342" max="3342" width="19.140625" style="41" bestFit="1" customWidth="1"/>
    <col min="3343" max="3343" width="10.42578125" style="41" customWidth="1"/>
    <col min="3344" max="3344" width="11.85546875" style="41" customWidth="1"/>
    <col min="3345" max="3345" width="14.7109375" style="41" customWidth="1"/>
    <col min="3346" max="3346" width="9" style="41" bestFit="1" customWidth="1"/>
    <col min="3347" max="3586" width="9.140625" style="41"/>
    <col min="3587" max="3587" width="4.7109375" style="41" bestFit="1" customWidth="1"/>
    <col min="3588" max="3588" width="9.7109375" style="41" bestFit="1" customWidth="1"/>
    <col min="3589" max="3589" width="10" style="41" bestFit="1" customWidth="1"/>
    <col min="3590" max="3590" width="8.85546875" style="41" bestFit="1" customWidth="1"/>
    <col min="3591" max="3591" width="22.85546875" style="41" customWidth="1"/>
    <col min="3592" max="3592" width="59.7109375" style="41" bestFit="1" customWidth="1"/>
    <col min="3593" max="3593" width="57.85546875" style="41" bestFit="1" customWidth="1"/>
    <col min="3594" max="3594" width="35.28515625" style="41" bestFit="1" customWidth="1"/>
    <col min="3595" max="3595" width="28.140625" style="41" bestFit="1" customWidth="1"/>
    <col min="3596" max="3596" width="33.140625" style="41" bestFit="1" customWidth="1"/>
    <col min="3597" max="3597" width="26" style="41" bestFit="1" customWidth="1"/>
    <col min="3598" max="3598" width="19.140625" style="41" bestFit="1" customWidth="1"/>
    <col min="3599" max="3599" width="10.42578125" style="41" customWidth="1"/>
    <col min="3600" max="3600" width="11.85546875" style="41" customWidth="1"/>
    <col min="3601" max="3601" width="14.7109375" style="41" customWidth="1"/>
    <col min="3602" max="3602" width="9" style="41" bestFit="1" customWidth="1"/>
    <col min="3603" max="3842" width="9.140625" style="41"/>
    <col min="3843" max="3843" width="4.7109375" style="41" bestFit="1" customWidth="1"/>
    <col min="3844" max="3844" width="9.7109375" style="41" bestFit="1" customWidth="1"/>
    <col min="3845" max="3845" width="10" style="41" bestFit="1" customWidth="1"/>
    <col min="3846" max="3846" width="8.85546875" style="41" bestFit="1" customWidth="1"/>
    <col min="3847" max="3847" width="22.85546875" style="41" customWidth="1"/>
    <col min="3848" max="3848" width="59.7109375" style="41" bestFit="1" customWidth="1"/>
    <col min="3849" max="3849" width="57.85546875" style="41" bestFit="1" customWidth="1"/>
    <col min="3850" max="3850" width="35.28515625" style="41" bestFit="1" customWidth="1"/>
    <col min="3851" max="3851" width="28.140625" style="41" bestFit="1" customWidth="1"/>
    <col min="3852" max="3852" width="33.140625" style="41" bestFit="1" customWidth="1"/>
    <col min="3853" max="3853" width="26" style="41" bestFit="1" customWidth="1"/>
    <col min="3854" max="3854" width="19.140625" style="41" bestFit="1" customWidth="1"/>
    <col min="3855" max="3855" width="10.42578125" style="41" customWidth="1"/>
    <col min="3856" max="3856" width="11.85546875" style="41" customWidth="1"/>
    <col min="3857" max="3857" width="14.7109375" style="41" customWidth="1"/>
    <col min="3858" max="3858" width="9" style="41" bestFit="1" customWidth="1"/>
    <col min="3859" max="4098" width="9.140625" style="41"/>
    <col min="4099" max="4099" width="4.7109375" style="41" bestFit="1" customWidth="1"/>
    <col min="4100" max="4100" width="9.7109375" style="41" bestFit="1" customWidth="1"/>
    <col min="4101" max="4101" width="10" style="41" bestFit="1" customWidth="1"/>
    <col min="4102" max="4102" width="8.85546875" style="41" bestFit="1" customWidth="1"/>
    <col min="4103" max="4103" width="22.85546875" style="41" customWidth="1"/>
    <col min="4104" max="4104" width="59.7109375" style="41" bestFit="1" customWidth="1"/>
    <col min="4105" max="4105" width="57.85546875" style="41" bestFit="1" customWidth="1"/>
    <col min="4106" max="4106" width="35.28515625" style="41" bestFit="1" customWidth="1"/>
    <col min="4107" max="4107" width="28.140625" style="41" bestFit="1" customWidth="1"/>
    <col min="4108" max="4108" width="33.140625" style="41" bestFit="1" customWidth="1"/>
    <col min="4109" max="4109" width="26" style="41" bestFit="1" customWidth="1"/>
    <col min="4110" max="4110" width="19.140625" style="41" bestFit="1" customWidth="1"/>
    <col min="4111" max="4111" width="10.42578125" style="41" customWidth="1"/>
    <col min="4112" max="4112" width="11.85546875" style="41" customWidth="1"/>
    <col min="4113" max="4113" width="14.7109375" style="41" customWidth="1"/>
    <col min="4114" max="4114" width="9" style="41" bestFit="1" customWidth="1"/>
    <col min="4115" max="4354" width="9.140625" style="41"/>
    <col min="4355" max="4355" width="4.7109375" style="41" bestFit="1" customWidth="1"/>
    <col min="4356" max="4356" width="9.7109375" style="41" bestFit="1" customWidth="1"/>
    <col min="4357" max="4357" width="10" style="41" bestFit="1" customWidth="1"/>
    <col min="4358" max="4358" width="8.85546875" style="41" bestFit="1" customWidth="1"/>
    <col min="4359" max="4359" width="22.85546875" style="41" customWidth="1"/>
    <col min="4360" max="4360" width="59.7109375" style="41" bestFit="1" customWidth="1"/>
    <col min="4361" max="4361" width="57.85546875" style="41" bestFit="1" customWidth="1"/>
    <col min="4362" max="4362" width="35.28515625" style="41" bestFit="1" customWidth="1"/>
    <col min="4363" max="4363" width="28.140625" style="41" bestFit="1" customWidth="1"/>
    <col min="4364" max="4364" width="33.140625" style="41" bestFit="1" customWidth="1"/>
    <col min="4365" max="4365" width="26" style="41" bestFit="1" customWidth="1"/>
    <col min="4366" max="4366" width="19.140625" style="41" bestFit="1" customWidth="1"/>
    <col min="4367" max="4367" width="10.42578125" style="41" customWidth="1"/>
    <col min="4368" max="4368" width="11.85546875" style="41" customWidth="1"/>
    <col min="4369" max="4369" width="14.7109375" style="41" customWidth="1"/>
    <col min="4370" max="4370" width="9" style="41" bestFit="1" customWidth="1"/>
    <col min="4371" max="4610" width="9.140625" style="41"/>
    <col min="4611" max="4611" width="4.7109375" style="41" bestFit="1" customWidth="1"/>
    <col min="4612" max="4612" width="9.7109375" style="41" bestFit="1" customWidth="1"/>
    <col min="4613" max="4613" width="10" style="41" bestFit="1" customWidth="1"/>
    <col min="4614" max="4614" width="8.85546875" style="41" bestFit="1" customWidth="1"/>
    <col min="4615" max="4615" width="22.85546875" style="41" customWidth="1"/>
    <col min="4616" max="4616" width="59.7109375" style="41" bestFit="1" customWidth="1"/>
    <col min="4617" max="4617" width="57.85546875" style="41" bestFit="1" customWidth="1"/>
    <col min="4618" max="4618" width="35.28515625" style="41" bestFit="1" customWidth="1"/>
    <col min="4619" max="4619" width="28.140625" style="41" bestFit="1" customWidth="1"/>
    <col min="4620" max="4620" width="33.140625" style="41" bestFit="1" customWidth="1"/>
    <col min="4621" max="4621" width="26" style="41" bestFit="1" customWidth="1"/>
    <col min="4622" max="4622" width="19.140625" style="41" bestFit="1" customWidth="1"/>
    <col min="4623" max="4623" width="10.42578125" style="41" customWidth="1"/>
    <col min="4624" max="4624" width="11.85546875" style="41" customWidth="1"/>
    <col min="4625" max="4625" width="14.7109375" style="41" customWidth="1"/>
    <col min="4626" max="4626" width="9" style="41" bestFit="1" customWidth="1"/>
    <col min="4627" max="4866" width="9.140625" style="41"/>
    <col min="4867" max="4867" width="4.7109375" style="41" bestFit="1" customWidth="1"/>
    <col min="4868" max="4868" width="9.7109375" style="41" bestFit="1" customWidth="1"/>
    <col min="4869" max="4869" width="10" style="41" bestFit="1" customWidth="1"/>
    <col min="4870" max="4870" width="8.85546875" style="41" bestFit="1" customWidth="1"/>
    <col min="4871" max="4871" width="22.85546875" style="41" customWidth="1"/>
    <col min="4872" max="4872" width="59.7109375" style="41" bestFit="1" customWidth="1"/>
    <col min="4873" max="4873" width="57.85546875" style="41" bestFit="1" customWidth="1"/>
    <col min="4874" max="4874" width="35.28515625" style="41" bestFit="1" customWidth="1"/>
    <col min="4875" max="4875" width="28.140625" style="41" bestFit="1" customWidth="1"/>
    <col min="4876" max="4876" width="33.140625" style="41" bestFit="1" customWidth="1"/>
    <col min="4877" max="4877" width="26" style="41" bestFit="1" customWidth="1"/>
    <col min="4878" max="4878" width="19.140625" style="41" bestFit="1" customWidth="1"/>
    <col min="4879" max="4879" width="10.42578125" style="41" customWidth="1"/>
    <col min="4880" max="4880" width="11.85546875" style="41" customWidth="1"/>
    <col min="4881" max="4881" width="14.7109375" style="41" customWidth="1"/>
    <col min="4882" max="4882" width="9" style="41" bestFit="1" customWidth="1"/>
    <col min="4883" max="5122" width="9.140625" style="41"/>
    <col min="5123" max="5123" width="4.7109375" style="41" bestFit="1" customWidth="1"/>
    <col min="5124" max="5124" width="9.7109375" style="41" bestFit="1" customWidth="1"/>
    <col min="5125" max="5125" width="10" style="41" bestFit="1" customWidth="1"/>
    <col min="5126" max="5126" width="8.85546875" style="41" bestFit="1" customWidth="1"/>
    <col min="5127" max="5127" width="22.85546875" style="41" customWidth="1"/>
    <col min="5128" max="5128" width="59.7109375" style="41" bestFit="1" customWidth="1"/>
    <col min="5129" max="5129" width="57.85546875" style="41" bestFit="1" customWidth="1"/>
    <col min="5130" max="5130" width="35.28515625" style="41" bestFit="1" customWidth="1"/>
    <col min="5131" max="5131" width="28.140625" style="41" bestFit="1" customWidth="1"/>
    <col min="5132" max="5132" width="33.140625" style="41" bestFit="1" customWidth="1"/>
    <col min="5133" max="5133" width="26" style="41" bestFit="1" customWidth="1"/>
    <col min="5134" max="5134" width="19.140625" style="41" bestFit="1" customWidth="1"/>
    <col min="5135" max="5135" width="10.42578125" style="41" customWidth="1"/>
    <col min="5136" max="5136" width="11.85546875" style="41" customWidth="1"/>
    <col min="5137" max="5137" width="14.7109375" style="41" customWidth="1"/>
    <col min="5138" max="5138" width="9" style="41" bestFit="1" customWidth="1"/>
    <col min="5139" max="5378" width="9.140625" style="41"/>
    <col min="5379" max="5379" width="4.7109375" style="41" bestFit="1" customWidth="1"/>
    <col min="5380" max="5380" width="9.7109375" style="41" bestFit="1" customWidth="1"/>
    <col min="5381" max="5381" width="10" style="41" bestFit="1" customWidth="1"/>
    <col min="5382" max="5382" width="8.85546875" style="41" bestFit="1" customWidth="1"/>
    <col min="5383" max="5383" width="22.85546875" style="41" customWidth="1"/>
    <col min="5384" max="5384" width="59.7109375" style="41" bestFit="1" customWidth="1"/>
    <col min="5385" max="5385" width="57.85546875" style="41" bestFit="1" customWidth="1"/>
    <col min="5386" max="5386" width="35.28515625" style="41" bestFit="1" customWidth="1"/>
    <col min="5387" max="5387" width="28.140625" style="41" bestFit="1" customWidth="1"/>
    <col min="5388" max="5388" width="33.140625" style="41" bestFit="1" customWidth="1"/>
    <col min="5389" max="5389" width="26" style="41" bestFit="1" customWidth="1"/>
    <col min="5390" max="5390" width="19.140625" style="41" bestFit="1" customWidth="1"/>
    <col min="5391" max="5391" width="10.42578125" style="41" customWidth="1"/>
    <col min="5392" max="5392" width="11.85546875" style="41" customWidth="1"/>
    <col min="5393" max="5393" width="14.7109375" style="41" customWidth="1"/>
    <col min="5394" max="5394" width="9" style="41" bestFit="1" customWidth="1"/>
    <col min="5395" max="5634" width="9.140625" style="41"/>
    <col min="5635" max="5635" width="4.7109375" style="41" bestFit="1" customWidth="1"/>
    <col min="5636" max="5636" width="9.7109375" style="41" bestFit="1" customWidth="1"/>
    <col min="5637" max="5637" width="10" style="41" bestFit="1" customWidth="1"/>
    <col min="5638" max="5638" width="8.85546875" style="41" bestFit="1" customWidth="1"/>
    <col min="5639" max="5639" width="22.85546875" style="41" customWidth="1"/>
    <col min="5640" max="5640" width="59.7109375" style="41" bestFit="1" customWidth="1"/>
    <col min="5641" max="5641" width="57.85546875" style="41" bestFit="1" customWidth="1"/>
    <col min="5642" max="5642" width="35.28515625" style="41" bestFit="1" customWidth="1"/>
    <col min="5643" max="5643" width="28.140625" style="41" bestFit="1" customWidth="1"/>
    <col min="5644" max="5644" width="33.140625" style="41" bestFit="1" customWidth="1"/>
    <col min="5645" max="5645" width="26" style="41" bestFit="1" customWidth="1"/>
    <col min="5646" max="5646" width="19.140625" style="41" bestFit="1" customWidth="1"/>
    <col min="5647" max="5647" width="10.42578125" style="41" customWidth="1"/>
    <col min="5648" max="5648" width="11.85546875" style="41" customWidth="1"/>
    <col min="5649" max="5649" width="14.7109375" style="41" customWidth="1"/>
    <col min="5650" max="5650" width="9" style="41" bestFit="1" customWidth="1"/>
    <col min="5651" max="5890" width="9.140625" style="41"/>
    <col min="5891" max="5891" width="4.7109375" style="41" bestFit="1" customWidth="1"/>
    <col min="5892" max="5892" width="9.7109375" style="41" bestFit="1" customWidth="1"/>
    <col min="5893" max="5893" width="10" style="41" bestFit="1" customWidth="1"/>
    <col min="5894" max="5894" width="8.85546875" style="41" bestFit="1" customWidth="1"/>
    <col min="5895" max="5895" width="22.85546875" style="41" customWidth="1"/>
    <col min="5896" max="5896" width="59.7109375" style="41" bestFit="1" customWidth="1"/>
    <col min="5897" max="5897" width="57.85546875" style="41" bestFit="1" customWidth="1"/>
    <col min="5898" max="5898" width="35.28515625" style="41" bestFit="1" customWidth="1"/>
    <col min="5899" max="5899" width="28.140625" style="41" bestFit="1" customWidth="1"/>
    <col min="5900" max="5900" width="33.140625" style="41" bestFit="1" customWidth="1"/>
    <col min="5901" max="5901" width="26" style="41" bestFit="1" customWidth="1"/>
    <col min="5902" max="5902" width="19.140625" style="41" bestFit="1" customWidth="1"/>
    <col min="5903" max="5903" width="10.42578125" style="41" customWidth="1"/>
    <col min="5904" max="5904" width="11.85546875" style="41" customWidth="1"/>
    <col min="5905" max="5905" width="14.7109375" style="41" customWidth="1"/>
    <col min="5906" max="5906" width="9" style="41" bestFit="1" customWidth="1"/>
    <col min="5907" max="6146" width="9.140625" style="41"/>
    <col min="6147" max="6147" width="4.7109375" style="41" bestFit="1" customWidth="1"/>
    <col min="6148" max="6148" width="9.7109375" style="41" bestFit="1" customWidth="1"/>
    <col min="6149" max="6149" width="10" style="41" bestFit="1" customWidth="1"/>
    <col min="6150" max="6150" width="8.85546875" style="41" bestFit="1" customWidth="1"/>
    <col min="6151" max="6151" width="22.85546875" style="41" customWidth="1"/>
    <col min="6152" max="6152" width="59.7109375" style="41" bestFit="1" customWidth="1"/>
    <col min="6153" max="6153" width="57.85546875" style="41" bestFit="1" customWidth="1"/>
    <col min="6154" max="6154" width="35.28515625" style="41" bestFit="1" customWidth="1"/>
    <col min="6155" max="6155" width="28.140625" style="41" bestFit="1" customWidth="1"/>
    <col min="6156" max="6156" width="33.140625" style="41" bestFit="1" customWidth="1"/>
    <col min="6157" max="6157" width="26" style="41" bestFit="1" customWidth="1"/>
    <col min="6158" max="6158" width="19.140625" style="41" bestFit="1" customWidth="1"/>
    <col min="6159" max="6159" width="10.42578125" style="41" customWidth="1"/>
    <col min="6160" max="6160" width="11.85546875" style="41" customWidth="1"/>
    <col min="6161" max="6161" width="14.7109375" style="41" customWidth="1"/>
    <col min="6162" max="6162" width="9" style="41" bestFit="1" customWidth="1"/>
    <col min="6163" max="6402" width="9.140625" style="41"/>
    <col min="6403" max="6403" width="4.7109375" style="41" bestFit="1" customWidth="1"/>
    <col min="6404" max="6404" width="9.7109375" style="41" bestFit="1" customWidth="1"/>
    <col min="6405" max="6405" width="10" style="41" bestFit="1" customWidth="1"/>
    <col min="6406" max="6406" width="8.85546875" style="41" bestFit="1" customWidth="1"/>
    <col min="6407" max="6407" width="22.85546875" style="41" customWidth="1"/>
    <col min="6408" max="6408" width="59.7109375" style="41" bestFit="1" customWidth="1"/>
    <col min="6409" max="6409" width="57.85546875" style="41" bestFit="1" customWidth="1"/>
    <col min="6410" max="6410" width="35.28515625" style="41" bestFit="1" customWidth="1"/>
    <col min="6411" max="6411" width="28.140625" style="41" bestFit="1" customWidth="1"/>
    <col min="6412" max="6412" width="33.140625" style="41" bestFit="1" customWidth="1"/>
    <col min="6413" max="6413" width="26" style="41" bestFit="1" customWidth="1"/>
    <col min="6414" max="6414" width="19.140625" style="41" bestFit="1" customWidth="1"/>
    <col min="6415" max="6415" width="10.42578125" style="41" customWidth="1"/>
    <col min="6416" max="6416" width="11.85546875" style="41" customWidth="1"/>
    <col min="6417" max="6417" width="14.7109375" style="41" customWidth="1"/>
    <col min="6418" max="6418" width="9" style="41" bestFit="1" customWidth="1"/>
    <col min="6419" max="6658" width="9.140625" style="41"/>
    <col min="6659" max="6659" width="4.7109375" style="41" bestFit="1" customWidth="1"/>
    <col min="6660" max="6660" width="9.7109375" style="41" bestFit="1" customWidth="1"/>
    <col min="6661" max="6661" width="10" style="41" bestFit="1" customWidth="1"/>
    <col min="6662" max="6662" width="8.85546875" style="41" bestFit="1" customWidth="1"/>
    <col min="6663" max="6663" width="22.85546875" style="41" customWidth="1"/>
    <col min="6664" max="6664" width="59.7109375" style="41" bestFit="1" customWidth="1"/>
    <col min="6665" max="6665" width="57.85546875" style="41" bestFit="1" customWidth="1"/>
    <col min="6666" max="6666" width="35.28515625" style="41" bestFit="1" customWidth="1"/>
    <col min="6667" max="6667" width="28.140625" style="41" bestFit="1" customWidth="1"/>
    <col min="6668" max="6668" width="33.140625" style="41" bestFit="1" customWidth="1"/>
    <col min="6669" max="6669" width="26" style="41" bestFit="1" customWidth="1"/>
    <col min="6670" max="6670" width="19.140625" style="41" bestFit="1" customWidth="1"/>
    <col min="6671" max="6671" width="10.42578125" style="41" customWidth="1"/>
    <col min="6672" max="6672" width="11.85546875" style="41" customWidth="1"/>
    <col min="6673" max="6673" width="14.7109375" style="41" customWidth="1"/>
    <col min="6674" max="6674" width="9" style="41" bestFit="1" customWidth="1"/>
    <col min="6675" max="6914" width="9.140625" style="41"/>
    <col min="6915" max="6915" width="4.7109375" style="41" bestFit="1" customWidth="1"/>
    <col min="6916" max="6916" width="9.7109375" style="41" bestFit="1" customWidth="1"/>
    <col min="6917" max="6917" width="10" style="41" bestFit="1" customWidth="1"/>
    <col min="6918" max="6918" width="8.85546875" style="41" bestFit="1" customWidth="1"/>
    <col min="6919" max="6919" width="22.85546875" style="41" customWidth="1"/>
    <col min="6920" max="6920" width="59.7109375" style="41" bestFit="1" customWidth="1"/>
    <col min="6921" max="6921" width="57.85546875" style="41" bestFit="1" customWidth="1"/>
    <col min="6922" max="6922" width="35.28515625" style="41" bestFit="1" customWidth="1"/>
    <col min="6923" max="6923" width="28.140625" style="41" bestFit="1" customWidth="1"/>
    <col min="6924" max="6924" width="33.140625" style="41" bestFit="1" customWidth="1"/>
    <col min="6925" max="6925" width="26" style="41" bestFit="1" customWidth="1"/>
    <col min="6926" max="6926" width="19.140625" style="41" bestFit="1" customWidth="1"/>
    <col min="6927" max="6927" width="10.42578125" style="41" customWidth="1"/>
    <col min="6928" max="6928" width="11.85546875" style="41" customWidth="1"/>
    <col min="6929" max="6929" width="14.7109375" style="41" customWidth="1"/>
    <col min="6930" max="6930" width="9" style="41" bestFit="1" customWidth="1"/>
    <col min="6931" max="7170" width="9.140625" style="41"/>
    <col min="7171" max="7171" width="4.7109375" style="41" bestFit="1" customWidth="1"/>
    <col min="7172" max="7172" width="9.7109375" style="41" bestFit="1" customWidth="1"/>
    <col min="7173" max="7173" width="10" style="41" bestFit="1" customWidth="1"/>
    <col min="7174" max="7174" width="8.85546875" style="41" bestFit="1" customWidth="1"/>
    <col min="7175" max="7175" width="22.85546875" style="41" customWidth="1"/>
    <col min="7176" max="7176" width="59.7109375" style="41" bestFit="1" customWidth="1"/>
    <col min="7177" max="7177" width="57.85546875" style="41" bestFit="1" customWidth="1"/>
    <col min="7178" max="7178" width="35.28515625" style="41" bestFit="1" customWidth="1"/>
    <col min="7179" max="7179" width="28.140625" style="41" bestFit="1" customWidth="1"/>
    <col min="7180" max="7180" width="33.140625" style="41" bestFit="1" customWidth="1"/>
    <col min="7181" max="7181" width="26" style="41" bestFit="1" customWidth="1"/>
    <col min="7182" max="7182" width="19.140625" style="41" bestFit="1" customWidth="1"/>
    <col min="7183" max="7183" width="10.42578125" style="41" customWidth="1"/>
    <col min="7184" max="7184" width="11.85546875" style="41" customWidth="1"/>
    <col min="7185" max="7185" width="14.7109375" style="41" customWidth="1"/>
    <col min="7186" max="7186" width="9" style="41" bestFit="1" customWidth="1"/>
    <col min="7187" max="7426" width="9.140625" style="41"/>
    <col min="7427" max="7427" width="4.7109375" style="41" bestFit="1" customWidth="1"/>
    <col min="7428" max="7428" width="9.7109375" style="41" bestFit="1" customWidth="1"/>
    <col min="7429" max="7429" width="10" style="41" bestFit="1" customWidth="1"/>
    <col min="7430" max="7430" width="8.85546875" style="41" bestFit="1" customWidth="1"/>
    <col min="7431" max="7431" width="22.85546875" style="41" customWidth="1"/>
    <col min="7432" max="7432" width="59.7109375" style="41" bestFit="1" customWidth="1"/>
    <col min="7433" max="7433" width="57.85546875" style="41" bestFit="1" customWidth="1"/>
    <col min="7434" max="7434" width="35.28515625" style="41" bestFit="1" customWidth="1"/>
    <col min="7435" max="7435" width="28.140625" style="41" bestFit="1" customWidth="1"/>
    <col min="7436" max="7436" width="33.140625" style="41" bestFit="1" customWidth="1"/>
    <col min="7437" max="7437" width="26" style="41" bestFit="1" customWidth="1"/>
    <col min="7438" max="7438" width="19.140625" style="41" bestFit="1" customWidth="1"/>
    <col min="7439" max="7439" width="10.42578125" style="41" customWidth="1"/>
    <col min="7440" max="7440" width="11.85546875" style="41" customWidth="1"/>
    <col min="7441" max="7441" width="14.7109375" style="41" customWidth="1"/>
    <col min="7442" max="7442" width="9" style="41" bestFit="1" customWidth="1"/>
    <col min="7443" max="7682" width="9.140625" style="41"/>
    <col min="7683" max="7683" width="4.7109375" style="41" bestFit="1" customWidth="1"/>
    <col min="7684" max="7684" width="9.7109375" style="41" bestFit="1" customWidth="1"/>
    <col min="7685" max="7685" width="10" style="41" bestFit="1" customWidth="1"/>
    <col min="7686" max="7686" width="8.85546875" style="41" bestFit="1" customWidth="1"/>
    <col min="7687" max="7687" width="22.85546875" style="41" customWidth="1"/>
    <col min="7688" max="7688" width="59.7109375" style="41" bestFit="1" customWidth="1"/>
    <col min="7689" max="7689" width="57.85546875" style="41" bestFit="1" customWidth="1"/>
    <col min="7690" max="7690" width="35.28515625" style="41" bestFit="1" customWidth="1"/>
    <col min="7691" max="7691" width="28.140625" style="41" bestFit="1" customWidth="1"/>
    <col min="7692" max="7692" width="33.140625" style="41" bestFit="1" customWidth="1"/>
    <col min="7693" max="7693" width="26" style="41" bestFit="1" customWidth="1"/>
    <col min="7694" max="7694" width="19.140625" style="41" bestFit="1" customWidth="1"/>
    <col min="7695" max="7695" width="10.42578125" style="41" customWidth="1"/>
    <col min="7696" max="7696" width="11.85546875" style="41" customWidth="1"/>
    <col min="7697" max="7697" width="14.7109375" style="41" customWidth="1"/>
    <col min="7698" max="7698" width="9" style="41" bestFit="1" customWidth="1"/>
    <col min="7699" max="7938" width="9.140625" style="41"/>
    <col min="7939" max="7939" width="4.7109375" style="41" bestFit="1" customWidth="1"/>
    <col min="7940" max="7940" width="9.7109375" style="41" bestFit="1" customWidth="1"/>
    <col min="7941" max="7941" width="10" style="41" bestFit="1" customWidth="1"/>
    <col min="7942" max="7942" width="8.85546875" style="41" bestFit="1" customWidth="1"/>
    <col min="7943" max="7943" width="22.85546875" style="41" customWidth="1"/>
    <col min="7944" max="7944" width="59.7109375" style="41" bestFit="1" customWidth="1"/>
    <col min="7945" max="7945" width="57.85546875" style="41" bestFit="1" customWidth="1"/>
    <col min="7946" max="7946" width="35.28515625" style="41" bestFit="1" customWidth="1"/>
    <col min="7947" max="7947" width="28.140625" style="41" bestFit="1" customWidth="1"/>
    <col min="7948" max="7948" width="33.140625" style="41" bestFit="1" customWidth="1"/>
    <col min="7949" max="7949" width="26" style="41" bestFit="1" customWidth="1"/>
    <col min="7950" max="7950" width="19.140625" style="41" bestFit="1" customWidth="1"/>
    <col min="7951" max="7951" width="10.42578125" style="41" customWidth="1"/>
    <col min="7952" max="7952" width="11.85546875" style="41" customWidth="1"/>
    <col min="7953" max="7953" width="14.7109375" style="41" customWidth="1"/>
    <col min="7954" max="7954" width="9" style="41" bestFit="1" customWidth="1"/>
    <col min="7955" max="8194" width="9.140625" style="41"/>
    <col min="8195" max="8195" width="4.7109375" style="41" bestFit="1" customWidth="1"/>
    <col min="8196" max="8196" width="9.7109375" style="41" bestFit="1" customWidth="1"/>
    <col min="8197" max="8197" width="10" style="41" bestFit="1" customWidth="1"/>
    <col min="8198" max="8198" width="8.85546875" style="41" bestFit="1" customWidth="1"/>
    <col min="8199" max="8199" width="22.85546875" style="41" customWidth="1"/>
    <col min="8200" max="8200" width="59.7109375" style="41" bestFit="1" customWidth="1"/>
    <col min="8201" max="8201" width="57.85546875" style="41" bestFit="1" customWidth="1"/>
    <col min="8202" max="8202" width="35.28515625" style="41" bestFit="1" customWidth="1"/>
    <col min="8203" max="8203" width="28.140625" style="41" bestFit="1" customWidth="1"/>
    <col min="8204" max="8204" width="33.140625" style="41" bestFit="1" customWidth="1"/>
    <col min="8205" max="8205" width="26" style="41" bestFit="1" customWidth="1"/>
    <col min="8206" max="8206" width="19.140625" style="41" bestFit="1" customWidth="1"/>
    <col min="8207" max="8207" width="10.42578125" style="41" customWidth="1"/>
    <col min="8208" max="8208" width="11.85546875" style="41" customWidth="1"/>
    <col min="8209" max="8209" width="14.7109375" style="41" customWidth="1"/>
    <col min="8210" max="8210" width="9" style="41" bestFit="1" customWidth="1"/>
    <col min="8211" max="8450" width="9.140625" style="41"/>
    <col min="8451" max="8451" width="4.7109375" style="41" bestFit="1" customWidth="1"/>
    <col min="8452" max="8452" width="9.7109375" style="41" bestFit="1" customWidth="1"/>
    <col min="8453" max="8453" width="10" style="41" bestFit="1" customWidth="1"/>
    <col min="8454" max="8454" width="8.85546875" style="41" bestFit="1" customWidth="1"/>
    <col min="8455" max="8455" width="22.85546875" style="41" customWidth="1"/>
    <col min="8456" max="8456" width="59.7109375" style="41" bestFit="1" customWidth="1"/>
    <col min="8457" max="8457" width="57.85546875" style="41" bestFit="1" customWidth="1"/>
    <col min="8458" max="8458" width="35.28515625" style="41" bestFit="1" customWidth="1"/>
    <col min="8459" max="8459" width="28.140625" style="41" bestFit="1" customWidth="1"/>
    <col min="8460" max="8460" width="33.140625" style="41" bestFit="1" customWidth="1"/>
    <col min="8461" max="8461" width="26" style="41" bestFit="1" customWidth="1"/>
    <col min="8462" max="8462" width="19.140625" style="41" bestFit="1" customWidth="1"/>
    <col min="8463" max="8463" width="10.42578125" style="41" customWidth="1"/>
    <col min="8464" max="8464" width="11.85546875" style="41" customWidth="1"/>
    <col min="8465" max="8465" width="14.7109375" style="41" customWidth="1"/>
    <col min="8466" max="8466" width="9" style="41" bestFit="1" customWidth="1"/>
    <col min="8467" max="8706" width="9.140625" style="41"/>
    <col min="8707" max="8707" width="4.7109375" style="41" bestFit="1" customWidth="1"/>
    <col min="8708" max="8708" width="9.7109375" style="41" bestFit="1" customWidth="1"/>
    <col min="8709" max="8709" width="10" style="41" bestFit="1" customWidth="1"/>
    <col min="8710" max="8710" width="8.85546875" style="41" bestFit="1" customWidth="1"/>
    <col min="8711" max="8711" width="22.85546875" style="41" customWidth="1"/>
    <col min="8712" max="8712" width="59.7109375" style="41" bestFit="1" customWidth="1"/>
    <col min="8713" max="8713" width="57.85546875" style="41" bestFit="1" customWidth="1"/>
    <col min="8714" max="8714" width="35.28515625" style="41" bestFit="1" customWidth="1"/>
    <col min="8715" max="8715" width="28.140625" style="41" bestFit="1" customWidth="1"/>
    <col min="8716" max="8716" width="33.140625" style="41" bestFit="1" customWidth="1"/>
    <col min="8717" max="8717" width="26" style="41" bestFit="1" customWidth="1"/>
    <col min="8718" max="8718" width="19.140625" style="41" bestFit="1" customWidth="1"/>
    <col min="8719" max="8719" width="10.42578125" style="41" customWidth="1"/>
    <col min="8720" max="8720" width="11.85546875" style="41" customWidth="1"/>
    <col min="8721" max="8721" width="14.7109375" style="41" customWidth="1"/>
    <col min="8722" max="8722" width="9" style="41" bestFit="1" customWidth="1"/>
    <col min="8723" max="8962" width="9.140625" style="41"/>
    <col min="8963" max="8963" width="4.7109375" style="41" bestFit="1" customWidth="1"/>
    <col min="8964" max="8964" width="9.7109375" style="41" bestFit="1" customWidth="1"/>
    <col min="8965" max="8965" width="10" style="41" bestFit="1" customWidth="1"/>
    <col min="8966" max="8966" width="8.85546875" style="41" bestFit="1" customWidth="1"/>
    <col min="8967" max="8967" width="22.85546875" style="41" customWidth="1"/>
    <col min="8968" max="8968" width="59.7109375" style="41" bestFit="1" customWidth="1"/>
    <col min="8969" max="8969" width="57.85546875" style="41" bestFit="1" customWidth="1"/>
    <col min="8970" max="8970" width="35.28515625" style="41" bestFit="1" customWidth="1"/>
    <col min="8971" max="8971" width="28.140625" style="41" bestFit="1" customWidth="1"/>
    <col min="8972" max="8972" width="33.140625" style="41" bestFit="1" customWidth="1"/>
    <col min="8973" max="8973" width="26" style="41" bestFit="1" customWidth="1"/>
    <col min="8974" max="8974" width="19.140625" style="41" bestFit="1" customWidth="1"/>
    <col min="8975" max="8975" width="10.42578125" style="41" customWidth="1"/>
    <col min="8976" max="8976" width="11.85546875" style="41" customWidth="1"/>
    <col min="8977" max="8977" width="14.7109375" style="41" customWidth="1"/>
    <col min="8978" max="8978" width="9" style="41" bestFit="1" customWidth="1"/>
    <col min="8979" max="9218" width="9.140625" style="41"/>
    <col min="9219" max="9219" width="4.7109375" style="41" bestFit="1" customWidth="1"/>
    <col min="9220" max="9220" width="9.7109375" style="41" bestFit="1" customWidth="1"/>
    <col min="9221" max="9221" width="10" style="41" bestFit="1" customWidth="1"/>
    <col min="9222" max="9222" width="8.85546875" style="41" bestFit="1" customWidth="1"/>
    <col min="9223" max="9223" width="22.85546875" style="41" customWidth="1"/>
    <col min="9224" max="9224" width="59.7109375" style="41" bestFit="1" customWidth="1"/>
    <col min="9225" max="9225" width="57.85546875" style="41" bestFit="1" customWidth="1"/>
    <col min="9226" max="9226" width="35.28515625" style="41" bestFit="1" customWidth="1"/>
    <col min="9227" max="9227" width="28.140625" style="41" bestFit="1" customWidth="1"/>
    <col min="9228" max="9228" width="33.140625" style="41" bestFit="1" customWidth="1"/>
    <col min="9229" max="9229" width="26" style="41" bestFit="1" customWidth="1"/>
    <col min="9230" max="9230" width="19.140625" style="41" bestFit="1" customWidth="1"/>
    <col min="9231" max="9231" width="10.42578125" style="41" customWidth="1"/>
    <col min="9232" max="9232" width="11.85546875" style="41" customWidth="1"/>
    <col min="9233" max="9233" width="14.7109375" style="41" customWidth="1"/>
    <col min="9234" max="9234" width="9" style="41" bestFit="1" customWidth="1"/>
    <col min="9235" max="9474" width="9.140625" style="41"/>
    <col min="9475" max="9475" width="4.7109375" style="41" bestFit="1" customWidth="1"/>
    <col min="9476" max="9476" width="9.7109375" style="41" bestFit="1" customWidth="1"/>
    <col min="9477" max="9477" width="10" style="41" bestFit="1" customWidth="1"/>
    <col min="9478" max="9478" width="8.85546875" style="41" bestFit="1" customWidth="1"/>
    <col min="9479" max="9479" width="22.85546875" style="41" customWidth="1"/>
    <col min="9480" max="9480" width="59.7109375" style="41" bestFit="1" customWidth="1"/>
    <col min="9481" max="9481" width="57.85546875" style="41" bestFit="1" customWidth="1"/>
    <col min="9482" max="9482" width="35.28515625" style="41" bestFit="1" customWidth="1"/>
    <col min="9483" max="9483" width="28.140625" style="41" bestFit="1" customWidth="1"/>
    <col min="9484" max="9484" width="33.140625" style="41" bestFit="1" customWidth="1"/>
    <col min="9485" max="9485" width="26" style="41" bestFit="1" customWidth="1"/>
    <col min="9486" max="9486" width="19.140625" style="41" bestFit="1" customWidth="1"/>
    <col min="9487" max="9487" width="10.42578125" style="41" customWidth="1"/>
    <col min="9488" max="9488" width="11.85546875" style="41" customWidth="1"/>
    <col min="9489" max="9489" width="14.7109375" style="41" customWidth="1"/>
    <col min="9490" max="9490" width="9" style="41" bestFit="1" customWidth="1"/>
    <col min="9491" max="9730" width="9.140625" style="41"/>
    <col min="9731" max="9731" width="4.7109375" style="41" bestFit="1" customWidth="1"/>
    <col min="9732" max="9732" width="9.7109375" style="41" bestFit="1" customWidth="1"/>
    <col min="9733" max="9733" width="10" style="41" bestFit="1" customWidth="1"/>
    <col min="9734" max="9734" width="8.85546875" style="41" bestFit="1" customWidth="1"/>
    <col min="9735" max="9735" width="22.85546875" style="41" customWidth="1"/>
    <col min="9736" max="9736" width="59.7109375" style="41" bestFit="1" customWidth="1"/>
    <col min="9737" max="9737" width="57.85546875" style="41" bestFit="1" customWidth="1"/>
    <col min="9738" max="9738" width="35.28515625" style="41" bestFit="1" customWidth="1"/>
    <col min="9739" max="9739" width="28.140625" style="41" bestFit="1" customWidth="1"/>
    <col min="9740" max="9740" width="33.140625" style="41" bestFit="1" customWidth="1"/>
    <col min="9741" max="9741" width="26" style="41" bestFit="1" customWidth="1"/>
    <col min="9742" max="9742" width="19.140625" style="41" bestFit="1" customWidth="1"/>
    <col min="9743" max="9743" width="10.42578125" style="41" customWidth="1"/>
    <col min="9744" max="9744" width="11.85546875" style="41" customWidth="1"/>
    <col min="9745" max="9745" width="14.7109375" style="41" customWidth="1"/>
    <col min="9746" max="9746" width="9" style="41" bestFit="1" customWidth="1"/>
    <col min="9747" max="9986" width="9.140625" style="41"/>
    <col min="9987" max="9987" width="4.7109375" style="41" bestFit="1" customWidth="1"/>
    <col min="9988" max="9988" width="9.7109375" style="41" bestFit="1" customWidth="1"/>
    <col min="9989" max="9989" width="10" style="41" bestFit="1" customWidth="1"/>
    <col min="9990" max="9990" width="8.85546875" style="41" bestFit="1" customWidth="1"/>
    <col min="9991" max="9991" width="22.85546875" style="41" customWidth="1"/>
    <col min="9992" max="9992" width="59.7109375" style="41" bestFit="1" customWidth="1"/>
    <col min="9993" max="9993" width="57.85546875" style="41" bestFit="1" customWidth="1"/>
    <col min="9994" max="9994" width="35.28515625" style="41" bestFit="1" customWidth="1"/>
    <col min="9995" max="9995" width="28.140625" style="41" bestFit="1" customWidth="1"/>
    <col min="9996" max="9996" width="33.140625" style="41" bestFit="1" customWidth="1"/>
    <col min="9997" max="9997" width="26" style="41" bestFit="1" customWidth="1"/>
    <col min="9998" max="9998" width="19.140625" style="41" bestFit="1" customWidth="1"/>
    <col min="9999" max="9999" width="10.42578125" style="41" customWidth="1"/>
    <col min="10000" max="10000" width="11.85546875" style="41" customWidth="1"/>
    <col min="10001" max="10001" width="14.7109375" style="41" customWidth="1"/>
    <col min="10002" max="10002" width="9" style="41" bestFit="1" customWidth="1"/>
    <col min="10003" max="10242" width="9.140625" style="41"/>
    <col min="10243" max="10243" width="4.7109375" style="41" bestFit="1" customWidth="1"/>
    <col min="10244" max="10244" width="9.7109375" style="41" bestFit="1" customWidth="1"/>
    <col min="10245" max="10245" width="10" style="41" bestFit="1" customWidth="1"/>
    <col min="10246" max="10246" width="8.85546875" style="41" bestFit="1" customWidth="1"/>
    <col min="10247" max="10247" width="22.85546875" style="41" customWidth="1"/>
    <col min="10248" max="10248" width="59.7109375" style="41" bestFit="1" customWidth="1"/>
    <col min="10249" max="10249" width="57.85546875" style="41" bestFit="1" customWidth="1"/>
    <col min="10250" max="10250" width="35.28515625" style="41" bestFit="1" customWidth="1"/>
    <col min="10251" max="10251" width="28.140625" style="41" bestFit="1" customWidth="1"/>
    <col min="10252" max="10252" width="33.140625" style="41" bestFit="1" customWidth="1"/>
    <col min="10253" max="10253" width="26" style="41" bestFit="1" customWidth="1"/>
    <col min="10254" max="10254" width="19.140625" style="41" bestFit="1" customWidth="1"/>
    <col min="10255" max="10255" width="10.42578125" style="41" customWidth="1"/>
    <col min="10256" max="10256" width="11.85546875" style="41" customWidth="1"/>
    <col min="10257" max="10257" width="14.7109375" style="41" customWidth="1"/>
    <col min="10258" max="10258" width="9" style="41" bestFit="1" customWidth="1"/>
    <col min="10259" max="10498" width="9.140625" style="41"/>
    <col min="10499" max="10499" width="4.7109375" style="41" bestFit="1" customWidth="1"/>
    <col min="10500" max="10500" width="9.7109375" style="41" bestFit="1" customWidth="1"/>
    <col min="10501" max="10501" width="10" style="41" bestFit="1" customWidth="1"/>
    <col min="10502" max="10502" width="8.85546875" style="41" bestFit="1" customWidth="1"/>
    <col min="10503" max="10503" width="22.85546875" style="41" customWidth="1"/>
    <col min="10504" max="10504" width="59.7109375" style="41" bestFit="1" customWidth="1"/>
    <col min="10505" max="10505" width="57.85546875" style="41" bestFit="1" customWidth="1"/>
    <col min="10506" max="10506" width="35.28515625" style="41" bestFit="1" customWidth="1"/>
    <col min="10507" max="10507" width="28.140625" style="41" bestFit="1" customWidth="1"/>
    <col min="10508" max="10508" width="33.140625" style="41" bestFit="1" customWidth="1"/>
    <col min="10509" max="10509" width="26" style="41" bestFit="1" customWidth="1"/>
    <col min="10510" max="10510" width="19.140625" style="41" bestFit="1" customWidth="1"/>
    <col min="10511" max="10511" width="10.42578125" style="41" customWidth="1"/>
    <col min="10512" max="10512" width="11.85546875" style="41" customWidth="1"/>
    <col min="10513" max="10513" width="14.7109375" style="41" customWidth="1"/>
    <col min="10514" max="10514" width="9" style="41" bestFit="1" customWidth="1"/>
    <col min="10515" max="10754" width="9.140625" style="41"/>
    <col min="10755" max="10755" width="4.7109375" style="41" bestFit="1" customWidth="1"/>
    <col min="10756" max="10756" width="9.7109375" style="41" bestFit="1" customWidth="1"/>
    <col min="10757" max="10757" width="10" style="41" bestFit="1" customWidth="1"/>
    <col min="10758" max="10758" width="8.85546875" style="41" bestFit="1" customWidth="1"/>
    <col min="10759" max="10759" width="22.85546875" style="41" customWidth="1"/>
    <col min="10760" max="10760" width="59.7109375" style="41" bestFit="1" customWidth="1"/>
    <col min="10761" max="10761" width="57.85546875" style="41" bestFit="1" customWidth="1"/>
    <col min="10762" max="10762" width="35.28515625" style="41" bestFit="1" customWidth="1"/>
    <col min="10763" max="10763" width="28.140625" style="41" bestFit="1" customWidth="1"/>
    <col min="10764" max="10764" width="33.140625" style="41" bestFit="1" customWidth="1"/>
    <col min="10765" max="10765" width="26" style="41" bestFit="1" customWidth="1"/>
    <col min="10766" max="10766" width="19.140625" style="41" bestFit="1" customWidth="1"/>
    <col min="10767" max="10767" width="10.42578125" style="41" customWidth="1"/>
    <col min="10768" max="10768" width="11.85546875" style="41" customWidth="1"/>
    <col min="10769" max="10769" width="14.7109375" style="41" customWidth="1"/>
    <col min="10770" max="10770" width="9" style="41" bestFit="1" customWidth="1"/>
    <col min="10771" max="11010" width="9.140625" style="41"/>
    <col min="11011" max="11011" width="4.7109375" style="41" bestFit="1" customWidth="1"/>
    <col min="11012" max="11012" width="9.7109375" style="41" bestFit="1" customWidth="1"/>
    <col min="11013" max="11013" width="10" style="41" bestFit="1" customWidth="1"/>
    <col min="11014" max="11014" width="8.85546875" style="41" bestFit="1" customWidth="1"/>
    <col min="11015" max="11015" width="22.85546875" style="41" customWidth="1"/>
    <col min="11016" max="11016" width="59.7109375" style="41" bestFit="1" customWidth="1"/>
    <col min="11017" max="11017" width="57.85546875" style="41" bestFit="1" customWidth="1"/>
    <col min="11018" max="11018" width="35.28515625" style="41" bestFit="1" customWidth="1"/>
    <col min="11019" max="11019" width="28.140625" style="41" bestFit="1" customWidth="1"/>
    <col min="11020" max="11020" width="33.140625" style="41" bestFit="1" customWidth="1"/>
    <col min="11021" max="11021" width="26" style="41" bestFit="1" customWidth="1"/>
    <col min="11022" max="11022" width="19.140625" style="41" bestFit="1" customWidth="1"/>
    <col min="11023" max="11023" width="10.42578125" style="41" customWidth="1"/>
    <col min="11024" max="11024" width="11.85546875" style="41" customWidth="1"/>
    <col min="11025" max="11025" width="14.7109375" style="41" customWidth="1"/>
    <col min="11026" max="11026" width="9" style="41" bestFit="1" customWidth="1"/>
    <col min="11027" max="11266" width="9.140625" style="41"/>
    <col min="11267" max="11267" width="4.7109375" style="41" bestFit="1" customWidth="1"/>
    <col min="11268" max="11268" width="9.7109375" style="41" bestFit="1" customWidth="1"/>
    <col min="11269" max="11269" width="10" style="41" bestFit="1" customWidth="1"/>
    <col min="11270" max="11270" width="8.85546875" style="41" bestFit="1" customWidth="1"/>
    <col min="11271" max="11271" width="22.85546875" style="41" customWidth="1"/>
    <col min="11272" max="11272" width="59.7109375" style="41" bestFit="1" customWidth="1"/>
    <col min="11273" max="11273" width="57.85546875" style="41" bestFit="1" customWidth="1"/>
    <col min="11274" max="11274" width="35.28515625" style="41" bestFit="1" customWidth="1"/>
    <col min="11275" max="11275" width="28.140625" style="41" bestFit="1" customWidth="1"/>
    <col min="11276" max="11276" width="33.140625" style="41" bestFit="1" customWidth="1"/>
    <col min="11277" max="11277" width="26" style="41" bestFit="1" customWidth="1"/>
    <col min="11278" max="11278" width="19.140625" style="41" bestFit="1" customWidth="1"/>
    <col min="11279" max="11279" width="10.42578125" style="41" customWidth="1"/>
    <col min="11280" max="11280" width="11.85546875" style="41" customWidth="1"/>
    <col min="11281" max="11281" width="14.7109375" style="41" customWidth="1"/>
    <col min="11282" max="11282" width="9" style="41" bestFit="1" customWidth="1"/>
    <col min="11283" max="11522" width="9.140625" style="41"/>
    <col min="11523" max="11523" width="4.7109375" style="41" bestFit="1" customWidth="1"/>
    <col min="11524" max="11524" width="9.7109375" style="41" bestFit="1" customWidth="1"/>
    <col min="11525" max="11525" width="10" style="41" bestFit="1" customWidth="1"/>
    <col min="11526" max="11526" width="8.85546875" style="41" bestFit="1" customWidth="1"/>
    <col min="11527" max="11527" width="22.85546875" style="41" customWidth="1"/>
    <col min="11528" max="11528" width="59.7109375" style="41" bestFit="1" customWidth="1"/>
    <col min="11529" max="11529" width="57.85546875" style="41" bestFit="1" customWidth="1"/>
    <col min="11530" max="11530" width="35.28515625" style="41" bestFit="1" customWidth="1"/>
    <col min="11531" max="11531" width="28.140625" style="41" bestFit="1" customWidth="1"/>
    <col min="11532" max="11532" width="33.140625" style="41" bestFit="1" customWidth="1"/>
    <col min="11533" max="11533" width="26" style="41" bestFit="1" customWidth="1"/>
    <col min="11534" max="11534" width="19.140625" style="41" bestFit="1" customWidth="1"/>
    <col min="11535" max="11535" width="10.42578125" style="41" customWidth="1"/>
    <col min="11536" max="11536" width="11.85546875" style="41" customWidth="1"/>
    <col min="11537" max="11537" width="14.7109375" style="41" customWidth="1"/>
    <col min="11538" max="11538" width="9" style="41" bestFit="1" customWidth="1"/>
    <col min="11539" max="11778" width="9.140625" style="41"/>
    <col min="11779" max="11779" width="4.7109375" style="41" bestFit="1" customWidth="1"/>
    <col min="11780" max="11780" width="9.7109375" style="41" bestFit="1" customWidth="1"/>
    <col min="11781" max="11781" width="10" style="41" bestFit="1" customWidth="1"/>
    <col min="11782" max="11782" width="8.85546875" style="41" bestFit="1" customWidth="1"/>
    <col min="11783" max="11783" width="22.85546875" style="41" customWidth="1"/>
    <col min="11784" max="11784" width="59.7109375" style="41" bestFit="1" customWidth="1"/>
    <col min="11785" max="11785" width="57.85546875" style="41" bestFit="1" customWidth="1"/>
    <col min="11786" max="11786" width="35.28515625" style="41" bestFit="1" customWidth="1"/>
    <col min="11787" max="11787" width="28.140625" style="41" bestFit="1" customWidth="1"/>
    <col min="11788" max="11788" width="33.140625" style="41" bestFit="1" customWidth="1"/>
    <col min="11789" max="11789" width="26" style="41" bestFit="1" customWidth="1"/>
    <col min="11790" max="11790" width="19.140625" style="41" bestFit="1" customWidth="1"/>
    <col min="11791" max="11791" width="10.42578125" style="41" customWidth="1"/>
    <col min="11792" max="11792" width="11.85546875" style="41" customWidth="1"/>
    <col min="11793" max="11793" width="14.7109375" style="41" customWidth="1"/>
    <col min="11794" max="11794" width="9" style="41" bestFit="1" customWidth="1"/>
    <col min="11795" max="12034" width="9.140625" style="41"/>
    <col min="12035" max="12035" width="4.7109375" style="41" bestFit="1" customWidth="1"/>
    <col min="12036" max="12036" width="9.7109375" style="41" bestFit="1" customWidth="1"/>
    <col min="12037" max="12037" width="10" style="41" bestFit="1" customWidth="1"/>
    <col min="12038" max="12038" width="8.85546875" style="41" bestFit="1" customWidth="1"/>
    <col min="12039" max="12039" width="22.85546875" style="41" customWidth="1"/>
    <col min="12040" max="12040" width="59.7109375" style="41" bestFit="1" customWidth="1"/>
    <col min="12041" max="12041" width="57.85546875" style="41" bestFit="1" customWidth="1"/>
    <col min="12042" max="12042" width="35.28515625" style="41" bestFit="1" customWidth="1"/>
    <col min="12043" max="12043" width="28.140625" style="41" bestFit="1" customWidth="1"/>
    <col min="12044" max="12044" width="33.140625" style="41" bestFit="1" customWidth="1"/>
    <col min="12045" max="12045" width="26" style="41" bestFit="1" customWidth="1"/>
    <col min="12046" max="12046" width="19.140625" style="41" bestFit="1" customWidth="1"/>
    <col min="12047" max="12047" width="10.42578125" style="41" customWidth="1"/>
    <col min="12048" max="12048" width="11.85546875" style="41" customWidth="1"/>
    <col min="12049" max="12049" width="14.7109375" style="41" customWidth="1"/>
    <col min="12050" max="12050" width="9" style="41" bestFit="1" customWidth="1"/>
    <col min="12051" max="12290" width="9.140625" style="41"/>
    <col min="12291" max="12291" width="4.7109375" style="41" bestFit="1" customWidth="1"/>
    <col min="12292" max="12292" width="9.7109375" style="41" bestFit="1" customWidth="1"/>
    <col min="12293" max="12293" width="10" style="41" bestFit="1" customWidth="1"/>
    <col min="12294" max="12294" width="8.85546875" style="41" bestFit="1" customWidth="1"/>
    <col min="12295" max="12295" width="22.85546875" style="41" customWidth="1"/>
    <col min="12296" max="12296" width="59.7109375" style="41" bestFit="1" customWidth="1"/>
    <col min="12297" max="12297" width="57.85546875" style="41" bestFit="1" customWidth="1"/>
    <col min="12298" max="12298" width="35.28515625" style="41" bestFit="1" customWidth="1"/>
    <col min="12299" max="12299" width="28.140625" style="41" bestFit="1" customWidth="1"/>
    <col min="12300" max="12300" width="33.140625" style="41" bestFit="1" customWidth="1"/>
    <col min="12301" max="12301" width="26" style="41" bestFit="1" customWidth="1"/>
    <col min="12302" max="12302" width="19.140625" style="41" bestFit="1" customWidth="1"/>
    <col min="12303" max="12303" width="10.42578125" style="41" customWidth="1"/>
    <col min="12304" max="12304" width="11.85546875" style="41" customWidth="1"/>
    <col min="12305" max="12305" width="14.7109375" style="41" customWidth="1"/>
    <col min="12306" max="12306" width="9" style="41" bestFit="1" customWidth="1"/>
    <col min="12307" max="12546" width="9.140625" style="41"/>
    <col min="12547" max="12547" width="4.7109375" style="41" bestFit="1" customWidth="1"/>
    <col min="12548" max="12548" width="9.7109375" style="41" bestFit="1" customWidth="1"/>
    <col min="12549" max="12549" width="10" style="41" bestFit="1" customWidth="1"/>
    <col min="12550" max="12550" width="8.85546875" style="41" bestFit="1" customWidth="1"/>
    <col min="12551" max="12551" width="22.85546875" style="41" customWidth="1"/>
    <col min="12552" max="12552" width="59.7109375" style="41" bestFit="1" customWidth="1"/>
    <col min="12553" max="12553" width="57.85546875" style="41" bestFit="1" customWidth="1"/>
    <col min="12554" max="12554" width="35.28515625" style="41" bestFit="1" customWidth="1"/>
    <col min="12555" max="12555" width="28.140625" style="41" bestFit="1" customWidth="1"/>
    <col min="12556" max="12556" width="33.140625" style="41" bestFit="1" customWidth="1"/>
    <col min="12557" max="12557" width="26" style="41" bestFit="1" customWidth="1"/>
    <col min="12558" max="12558" width="19.140625" style="41" bestFit="1" customWidth="1"/>
    <col min="12559" max="12559" width="10.42578125" style="41" customWidth="1"/>
    <col min="12560" max="12560" width="11.85546875" style="41" customWidth="1"/>
    <col min="12561" max="12561" width="14.7109375" style="41" customWidth="1"/>
    <col min="12562" max="12562" width="9" style="41" bestFit="1" customWidth="1"/>
    <col min="12563" max="12802" width="9.140625" style="41"/>
    <col min="12803" max="12803" width="4.7109375" style="41" bestFit="1" customWidth="1"/>
    <col min="12804" max="12804" width="9.7109375" style="41" bestFit="1" customWidth="1"/>
    <col min="12805" max="12805" width="10" style="41" bestFit="1" customWidth="1"/>
    <col min="12806" max="12806" width="8.85546875" style="41" bestFit="1" customWidth="1"/>
    <col min="12807" max="12807" width="22.85546875" style="41" customWidth="1"/>
    <col min="12808" max="12808" width="59.7109375" style="41" bestFit="1" customWidth="1"/>
    <col min="12809" max="12809" width="57.85546875" style="41" bestFit="1" customWidth="1"/>
    <col min="12810" max="12810" width="35.28515625" style="41" bestFit="1" customWidth="1"/>
    <col min="12811" max="12811" width="28.140625" style="41" bestFit="1" customWidth="1"/>
    <col min="12812" max="12812" width="33.140625" style="41" bestFit="1" customWidth="1"/>
    <col min="12813" max="12813" width="26" style="41" bestFit="1" customWidth="1"/>
    <col min="12814" max="12814" width="19.140625" style="41" bestFit="1" customWidth="1"/>
    <col min="12815" max="12815" width="10.42578125" style="41" customWidth="1"/>
    <col min="12816" max="12816" width="11.85546875" style="41" customWidth="1"/>
    <col min="12817" max="12817" width="14.7109375" style="41" customWidth="1"/>
    <col min="12818" max="12818" width="9" style="41" bestFit="1" customWidth="1"/>
    <col min="12819" max="13058" width="9.140625" style="41"/>
    <col min="13059" max="13059" width="4.7109375" style="41" bestFit="1" customWidth="1"/>
    <col min="13060" max="13060" width="9.7109375" style="41" bestFit="1" customWidth="1"/>
    <col min="13061" max="13061" width="10" style="41" bestFit="1" customWidth="1"/>
    <col min="13062" max="13062" width="8.85546875" style="41" bestFit="1" customWidth="1"/>
    <col min="13063" max="13063" width="22.85546875" style="41" customWidth="1"/>
    <col min="13064" max="13064" width="59.7109375" style="41" bestFit="1" customWidth="1"/>
    <col min="13065" max="13065" width="57.85546875" style="41" bestFit="1" customWidth="1"/>
    <col min="13066" max="13066" width="35.28515625" style="41" bestFit="1" customWidth="1"/>
    <col min="13067" max="13067" width="28.140625" style="41" bestFit="1" customWidth="1"/>
    <col min="13068" max="13068" width="33.140625" style="41" bestFit="1" customWidth="1"/>
    <col min="13069" max="13069" width="26" style="41" bestFit="1" customWidth="1"/>
    <col min="13070" max="13070" width="19.140625" style="41" bestFit="1" customWidth="1"/>
    <col min="13071" max="13071" width="10.42578125" style="41" customWidth="1"/>
    <col min="13072" max="13072" width="11.85546875" style="41" customWidth="1"/>
    <col min="13073" max="13073" width="14.7109375" style="41" customWidth="1"/>
    <col min="13074" max="13074" width="9" style="41" bestFit="1" customWidth="1"/>
    <col min="13075" max="13314" width="9.140625" style="41"/>
    <col min="13315" max="13315" width="4.7109375" style="41" bestFit="1" customWidth="1"/>
    <col min="13316" max="13316" width="9.7109375" style="41" bestFit="1" customWidth="1"/>
    <col min="13317" max="13317" width="10" style="41" bestFit="1" customWidth="1"/>
    <col min="13318" max="13318" width="8.85546875" style="41" bestFit="1" customWidth="1"/>
    <col min="13319" max="13319" width="22.85546875" style="41" customWidth="1"/>
    <col min="13320" max="13320" width="59.7109375" style="41" bestFit="1" customWidth="1"/>
    <col min="13321" max="13321" width="57.85546875" style="41" bestFit="1" customWidth="1"/>
    <col min="13322" max="13322" width="35.28515625" style="41" bestFit="1" customWidth="1"/>
    <col min="13323" max="13323" width="28.140625" style="41" bestFit="1" customWidth="1"/>
    <col min="13324" max="13324" width="33.140625" style="41" bestFit="1" customWidth="1"/>
    <col min="13325" max="13325" width="26" style="41" bestFit="1" customWidth="1"/>
    <col min="13326" max="13326" width="19.140625" style="41" bestFit="1" customWidth="1"/>
    <col min="13327" max="13327" width="10.42578125" style="41" customWidth="1"/>
    <col min="13328" max="13328" width="11.85546875" style="41" customWidth="1"/>
    <col min="13329" max="13329" width="14.7109375" style="41" customWidth="1"/>
    <col min="13330" max="13330" width="9" style="41" bestFit="1" customWidth="1"/>
    <col min="13331" max="13570" width="9.140625" style="41"/>
    <col min="13571" max="13571" width="4.7109375" style="41" bestFit="1" customWidth="1"/>
    <col min="13572" max="13572" width="9.7109375" style="41" bestFit="1" customWidth="1"/>
    <col min="13573" max="13573" width="10" style="41" bestFit="1" customWidth="1"/>
    <col min="13574" max="13574" width="8.85546875" style="41" bestFit="1" customWidth="1"/>
    <col min="13575" max="13575" width="22.85546875" style="41" customWidth="1"/>
    <col min="13576" max="13576" width="59.7109375" style="41" bestFit="1" customWidth="1"/>
    <col min="13577" max="13577" width="57.85546875" style="41" bestFit="1" customWidth="1"/>
    <col min="13578" max="13578" width="35.28515625" style="41" bestFit="1" customWidth="1"/>
    <col min="13579" max="13579" width="28.140625" style="41" bestFit="1" customWidth="1"/>
    <col min="13580" max="13580" width="33.140625" style="41" bestFit="1" customWidth="1"/>
    <col min="13581" max="13581" width="26" style="41" bestFit="1" customWidth="1"/>
    <col min="13582" max="13582" width="19.140625" style="41" bestFit="1" customWidth="1"/>
    <col min="13583" max="13583" width="10.42578125" style="41" customWidth="1"/>
    <col min="13584" max="13584" width="11.85546875" style="41" customWidth="1"/>
    <col min="13585" max="13585" width="14.7109375" style="41" customWidth="1"/>
    <col min="13586" max="13586" width="9" style="41" bestFit="1" customWidth="1"/>
    <col min="13587" max="13826" width="9.140625" style="41"/>
    <col min="13827" max="13827" width="4.7109375" style="41" bestFit="1" customWidth="1"/>
    <col min="13828" max="13828" width="9.7109375" style="41" bestFit="1" customWidth="1"/>
    <col min="13829" max="13829" width="10" style="41" bestFit="1" customWidth="1"/>
    <col min="13830" max="13830" width="8.85546875" style="41" bestFit="1" customWidth="1"/>
    <col min="13831" max="13831" width="22.85546875" style="41" customWidth="1"/>
    <col min="13832" max="13832" width="59.7109375" style="41" bestFit="1" customWidth="1"/>
    <col min="13833" max="13833" width="57.85546875" style="41" bestFit="1" customWidth="1"/>
    <col min="13834" max="13834" width="35.28515625" style="41" bestFit="1" customWidth="1"/>
    <col min="13835" max="13835" width="28.140625" style="41" bestFit="1" customWidth="1"/>
    <col min="13836" max="13836" width="33.140625" style="41" bestFit="1" customWidth="1"/>
    <col min="13837" max="13837" width="26" style="41" bestFit="1" customWidth="1"/>
    <col min="13838" max="13838" width="19.140625" style="41" bestFit="1" customWidth="1"/>
    <col min="13839" max="13839" width="10.42578125" style="41" customWidth="1"/>
    <col min="13840" max="13840" width="11.85546875" style="41" customWidth="1"/>
    <col min="13841" max="13841" width="14.7109375" style="41" customWidth="1"/>
    <col min="13842" max="13842" width="9" style="41" bestFit="1" customWidth="1"/>
    <col min="13843" max="14082" width="9.140625" style="41"/>
    <col min="14083" max="14083" width="4.7109375" style="41" bestFit="1" customWidth="1"/>
    <col min="14084" max="14084" width="9.7109375" style="41" bestFit="1" customWidth="1"/>
    <col min="14085" max="14085" width="10" style="41" bestFit="1" customWidth="1"/>
    <col min="14086" max="14086" width="8.85546875" style="41" bestFit="1" customWidth="1"/>
    <col min="14087" max="14087" width="22.85546875" style="41" customWidth="1"/>
    <col min="14088" max="14088" width="59.7109375" style="41" bestFit="1" customWidth="1"/>
    <col min="14089" max="14089" width="57.85546875" style="41" bestFit="1" customWidth="1"/>
    <col min="14090" max="14090" width="35.28515625" style="41" bestFit="1" customWidth="1"/>
    <col min="14091" max="14091" width="28.140625" style="41" bestFit="1" customWidth="1"/>
    <col min="14092" max="14092" width="33.140625" style="41" bestFit="1" customWidth="1"/>
    <col min="14093" max="14093" width="26" style="41" bestFit="1" customWidth="1"/>
    <col min="14094" max="14094" width="19.140625" style="41" bestFit="1" customWidth="1"/>
    <col min="14095" max="14095" width="10.42578125" style="41" customWidth="1"/>
    <col min="14096" max="14096" width="11.85546875" style="41" customWidth="1"/>
    <col min="14097" max="14097" width="14.7109375" style="41" customWidth="1"/>
    <col min="14098" max="14098" width="9" style="41" bestFit="1" customWidth="1"/>
    <col min="14099" max="14338" width="9.140625" style="41"/>
    <col min="14339" max="14339" width="4.7109375" style="41" bestFit="1" customWidth="1"/>
    <col min="14340" max="14340" width="9.7109375" style="41" bestFit="1" customWidth="1"/>
    <col min="14341" max="14341" width="10" style="41" bestFit="1" customWidth="1"/>
    <col min="14342" max="14342" width="8.85546875" style="41" bestFit="1" customWidth="1"/>
    <col min="14343" max="14343" width="22.85546875" style="41" customWidth="1"/>
    <col min="14344" max="14344" width="59.7109375" style="41" bestFit="1" customWidth="1"/>
    <col min="14345" max="14345" width="57.85546875" style="41" bestFit="1" customWidth="1"/>
    <col min="14346" max="14346" width="35.28515625" style="41" bestFit="1" customWidth="1"/>
    <col min="14347" max="14347" width="28.140625" style="41" bestFit="1" customWidth="1"/>
    <col min="14348" max="14348" width="33.140625" style="41" bestFit="1" customWidth="1"/>
    <col min="14349" max="14349" width="26" style="41" bestFit="1" customWidth="1"/>
    <col min="14350" max="14350" width="19.140625" style="41" bestFit="1" customWidth="1"/>
    <col min="14351" max="14351" width="10.42578125" style="41" customWidth="1"/>
    <col min="14352" max="14352" width="11.85546875" style="41" customWidth="1"/>
    <col min="14353" max="14353" width="14.7109375" style="41" customWidth="1"/>
    <col min="14354" max="14354" width="9" style="41" bestFit="1" customWidth="1"/>
    <col min="14355" max="14594" width="9.140625" style="41"/>
    <col min="14595" max="14595" width="4.7109375" style="41" bestFit="1" customWidth="1"/>
    <col min="14596" max="14596" width="9.7109375" style="41" bestFit="1" customWidth="1"/>
    <col min="14597" max="14597" width="10" style="41" bestFit="1" customWidth="1"/>
    <col min="14598" max="14598" width="8.85546875" style="41" bestFit="1" customWidth="1"/>
    <col min="14599" max="14599" width="22.85546875" style="41" customWidth="1"/>
    <col min="14600" max="14600" width="59.7109375" style="41" bestFit="1" customWidth="1"/>
    <col min="14601" max="14601" width="57.85546875" style="41" bestFit="1" customWidth="1"/>
    <col min="14602" max="14602" width="35.28515625" style="41" bestFit="1" customWidth="1"/>
    <col min="14603" max="14603" width="28.140625" style="41" bestFit="1" customWidth="1"/>
    <col min="14604" max="14604" width="33.140625" style="41" bestFit="1" customWidth="1"/>
    <col min="14605" max="14605" width="26" style="41" bestFit="1" customWidth="1"/>
    <col min="14606" max="14606" width="19.140625" style="41" bestFit="1" customWidth="1"/>
    <col min="14607" max="14607" width="10.42578125" style="41" customWidth="1"/>
    <col min="14608" max="14608" width="11.85546875" style="41" customWidth="1"/>
    <col min="14609" max="14609" width="14.7109375" style="41" customWidth="1"/>
    <col min="14610" max="14610" width="9" style="41" bestFit="1" customWidth="1"/>
    <col min="14611" max="14850" width="9.140625" style="41"/>
    <col min="14851" max="14851" width="4.7109375" style="41" bestFit="1" customWidth="1"/>
    <col min="14852" max="14852" width="9.7109375" style="41" bestFit="1" customWidth="1"/>
    <col min="14853" max="14853" width="10" style="41" bestFit="1" customWidth="1"/>
    <col min="14854" max="14854" width="8.85546875" style="41" bestFit="1" customWidth="1"/>
    <col min="14855" max="14855" width="22.85546875" style="41" customWidth="1"/>
    <col min="14856" max="14856" width="59.7109375" style="41" bestFit="1" customWidth="1"/>
    <col min="14857" max="14857" width="57.85546875" style="41" bestFit="1" customWidth="1"/>
    <col min="14858" max="14858" width="35.28515625" style="41" bestFit="1" customWidth="1"/>
    <col min="14859" max="14859" width="28.140625" style="41" bestFit="1" customWidth="1"/>
    <col min="14860" max="14860" width="33.140625" style="41" bestFit="1" customWidth="1"/>
    <col min="14861" max="14861" width="26" style="41" bestFit="1" customWidth="1"/>
    <col min="14862" max="14862" width="19.140625" style="41" bestFit="1" customWidth="1"/>
    <col min="14863" max="14863" width="10.42578125" style="41" customWidth="1"/>
    <col min="14864" max="14864" width="11.85546875" style="41" customWidth="1"/>
    <col min="14865" max="14865" width="14.7109375" style="41" customWidth="1"/>
    <col min="14866" max="14866" width="9" style="41" bestFit="1" customWidth="1"/>
    <col min="14867" max="15106" width="9.140625" style="41"/>
    <col min="15107" max="15107" width="4.7109375" style="41" bestFit="1" customWidth="1"/>
    <col min="15108" max="15108" width="9.7109375" style="41" bestFit="1" customWidth="1"/>
    <col min="15109" max="15109" width="10" style="41" bestFit="1" customWidth="1"/>
    <col min="15110" max="15110" width="8.85546875" style="41" bestFit="1" customWidth="1"/>
    <col min="15111" max="15111" width="22.85546875" style="41" customWidth="1"/>
    <col min="15112" max="15112" width="59.7109375" style="41" bestFit="1" customWidth="1"/>
    <col min="15113" max="15113" width="57.85546875" style="41" bestFit="1" customWidth="1"/>
    <col min="15114" max="15114" width="35.28515625" style="41" bestFit="1" customWidth="1"/>
    <col min="15115" max="15115" width="28.140625" style="41" bestFit="1" customWidth="1"/>
    <col min="15116" max="15116" width="33.140625" style="41" bestFit="1" customWidth="1"/>
    <col min="15117" max="15117" width="26" style="41" bestFit="1" customWidth="1"/>
    <col min="15118" max="15118" width="19.140625" style="41" bestFit="1" customWidth="1"/>
    <col min="15119" max="15119" width="10.42578125" style="41" customWidth="1"/>
    <col min="15120" max="15120" width="11.85546875" style="41" customWidth="1"/>
    <col min="15121" max="15121" width="14.7109375" style="41" customWidth="1"/>
    <col min="15122" max="15122" width="9" style="41" bestFit="1" customWidth="1"/>
    <col min="15123" max="15362" width="9.140625" style="41"/>
    <col min="15363" max="15363" width="4.7109375" style="41" bestFit="1" customWidth="1"/>
    <col min="15364" max="15364" width="9.7109375" style="41" bestFit="1" customWidth="1"/>
    <col min="15365" max="15365" width="10" style="41" bestFit="1" customWidth="1"/>
    <col min="15366" max="15366" width="8.85546875" style="41" bestFit="1" customWidth="1"/>
    <col min="15367" max="15367" width="22.85546875" style="41" customWidth="1"/>
    <col min="15368" max="15368" width="59.7109375" style="41" bestFit="1" customWidth="1"/>
    <col min="15369" max="15369" width="57.85546875" style="41" bestFit="1" customWidth="1"/>
    <col min="15370" max="15370" width="35.28515625" style="41" bestFit="1" customWidth="1"/>
    <col min="15371" max="15371" width="28.140625" style="41" bestFit="1" customWidth="1"/>
    <col min="15372" max="15372" width="33.140625" style="41" bestFit="1" customWidth="1"/>
    <col min="15373" max="15373" width="26" style="41" bestFit="1" customWidth="1"/>
    <col min="15374" max="15374" width="19.140625" style="41" bestFit="1" customWidth="1"/>
    <col min="15375" max="15375" width="10.42578125" style="41" customWidth="1"/>
    <col min="15376" max="15376" width="11.85546875" style="41" customWidth="1"/>
    <col min="15377" max="15377" width="14.7109375" style="41" customWidth="1"/>
    <col min="15378" max="15378" width="9" style="41" bestFit="1" customWidth="1"/>
    <col min="15379" max="15618" width="9.140625" style="41"/>
    <col min="15619" max="15619" width="4.7109375" style="41" bestFit="1" customWidth="1"/>
    <col min="15620" max="15620" width="9.7109375" style="41" bestFit="1" customWidth="1"/>
    <col min="15621" max="15621" width="10" style="41" bestFit="1" customWidth="1"/>
    <col min="15622" max="15622" width="8.85546875" style="41" bestFit="1" customWidth="1"/>
    <col min="15623" max="15623" width="22.85546875" style="41" customWidth="1"/>
    <col min="15624" max="15624" width="59.7109375" style="41" bestFit="1" customWidth="1"/>
    <col min="15625" max="15625" width="57.85546875" style="41" bestFit="1" customWidth="1"/>
    <col min="15626" max="15626" width="35.28515625" style="41" bestFit="1" customWidth="1"/>
    <col min="15627" max="15627" width="28.140625" style="41" bestFit="1" customWidth="1"/>
    <col min="15628" max="15628" width="33.140625" style="41" bestFit="1" customWidth="1"/>
    <col min="15629" max="15629" width="26" style="41" bestFit="1" customWidth="1"/>
    <col min="15630" max="15630" width="19.140625" style="41" bestFit="1" customWidth="1"/>
    <col min="15631" max="15631" width="10.42578125" style="41" customWidth="1"/>
    <col min="15632" max="15632" width="11.85546875" style="41" customWidth="1"/>
    <col min="15633" max="15633" width="14.7109375" style="41" customWidth="1"/>
    <col min="15634" max="15634" width="9" style="41" bestFit="1" customWidth="1"/>
    <col min="15635" max="15874" width="9.140625" style="41"/>
    <col min="15875" max="15875" width="4.7109375" style="41" bestFit="1" customWidth="1"/>
    <col min="15876" max="15876" width="9.7109375" style="41" bestFit="1" customWidth="1"/>
    <col min="15877" max="15877" width="10" style="41" bestFit="1" customWidth="1"/>
    <col min="15878" max="15878" width="8.85546875" style="41" bestFit="1" customWidth="1"/>
    <col min="15879" max="15879" width="22.85546875" style="41" customWidth="1"/>
    <col min="15880" max="15880" width="59.7109375" style="41" bestFit="1" customWidth="1"/>
    <col min="15881" max="15881" width="57.85546875" style="41" bestFit="1" customWidth="1"/>
    <col min="15882" max="15882" width="35.28515625" style="41" bestFit="1" customWidth="1"/>
    <col min="15883" max="15883" width="28.140625" style="41" bestFit="1" customWidth="1"/>
    <col min="15884" max="15884" width="33.140625" style="41" bestFit="1" customWidth="1"/>
    <col min="15885" max="15885" width="26" style="41" bestFit="1" customWidth="1"/>
    <col min="15886" max="15886" width="19.140625" style="41" bestFit="1" customWidth="1"/>
    <col min="15887" max="15887" width="10.42578125" style="41" customWidth="1"/>
    <col min="15888" max="15888" width="11.85546875" style="41" customWidth="1"/>
    <col min="15889" max="15889" width="14.7109375" style="41" customWidth="1"/>
    <col min="15890" max="15890" width="9" style="41" bestFit="1" customWidth="1"/>
    <col min="15891" max="16130" width="9.140625" style="41"/>
    <col min="16131" max="16131" width="4.7109375" style="41" bestFit="1" customWidth="1"/>
    <col min="16132" max="16132" width="9.7109375" style="41" bestFit="1" customWidth="1"/>
    <col min="16133" max="16133" width="10" style="41" bestFit="1" customWidth="1"/>
    <col min="16134" max="16134" width="8.85546875" style="41" bestFit="1" customWidth="1"/>
    <col min="16135" max="16135" width="22.85546875" style="41" customWidth="1"/>
    <col min="16136" max="16136" width="59.7109375" style="41" bestFit="1" customWidth="1"/>
    <col min="16137" max="16137" width="57.85546875" style="41" bestFit="1" customWidth="1"/>
    <col min="16138" max="16138" width="35.28515625" style="41" bestFit="1" customWidth="1"/>
    <col min="16139" max="16139" width="28.140625" style="41" bestFit="1" customWidth="1"/>
    <col min="16140" max="16140" width="33.140625" style="41" bestFit="1" customWidth="1"/>
    <col min="16141" max="16141" width="26" style="41" bestFit="1" customWidth="1"/>
    <col min="16142" max="16142" width="19.140625" style="41" bestFit="1" customWidth="1"/>
    <col min="16143" max="16143" width="10.42578125" style="41" customWidth="1"/>
    <col min="16144" max="16144" width="11.85546875" style="41" customWidth="1"/>
    <col min="16145" max="16145" width="14.7109375" style="41" customWidth="1"/>
    <col min="16146" max="16146" width="9" style="41" bestFit="1" customWidth="1"/>
    <col min="16147" max="16384" width="9.140625" style="41"/>
  </cols>
  <sheetData>
    <row r="2" spans="1:19" x14ac:dyDescent="0.25">
      <c r="A2" s="216" t="s">
        <v>2899</v>
      </c>
    </row>
    <row r="3" spans="1:19" x14ac:dyDescent="0.25">
      <c r="M3" s="2"/>
      <c r="N3" s="2"/>
      <c r="O3" s="2"/>
      <c r="P3" s="2"/>
    </row>
    <row r="4" spans="1:19" s="4" customFormat="1" ht="52.5" customHeight="1" x14ac:dyDescent="0.25">
      <c r="A4" s="626" t="s">
        <v>0</v>
      </c>
      <c r="B4" s="628" t="s">
        <v>1</v>
      </c>
      <c r="C4" s="628" t="s">
        <v>2</v>
      </c>
      <c r="D4" s="628" t="s">
        <v>3</v>
      </c>
      <c r="E4" s="626" t="s">
        <v>4</v>
      </c>
      <c r="F4" s="626" t="s">
        <v>5</v>
      </c>
      <c r="G4" s="626" t="s">
        <v>6</v>
      </c>
      <c r="H4" s="644" t="s">
        <v>7</v>
      </c>
      <c r="I4" s="644"/>
      <c r="J4" s="626" t="s">
        <v>8</v>
      </c>
      <c r="K4" s="649" t="s">
        <v>9</v>
      </c>
      <c r="L4" s="650"/>
      <c r="M4" s="651" t="s">
        <v>10</v>
      </c>
      <c r="N4" s="651"/>
      <c r="O4" s="651" t="s">
        <v>11</v>
      </c>
      <c r="P4" s="651"/>
      <c r="Q4" s="626" t="s">
        <v>12</v>
      </c>
      <c r="R4" s="628" t="s">
        <v>13</v>
      </c>
      <c r="S4" s="3"/>
    </row>
    <row r="5" spans="1:19" s="4" customFormat="1" ht="25.5" customHeight="1" x14ac:dyDescent="0.2">
      <c r="A5" s="627"/>
      <c r="B5" s="629"/>
      <c r="C5" s="629"/>
      <c r="D5" s="629"/>
      <c r="E5" s="627"/>
      <c r="F5" s="627"/>
      <c r="G5" s="627"/>
      <c r="H5" s="171" t="s">
        <v>14</v>
      </c>
      <c r="I5" s="171" t="s">
        <v>15</v>
      </c>
      <c r="J5" s="627"/>
      <c r="K5" s="173">
        <v>2020</v>
      </c>
      <c r="L5" s="173">
        <v>2021</v>
      </c>
      <c r="M5" s="5">
        <v>2020</v>
      </c>
      <c r="N5" s="5">
        <v>2021</v>
      </c>
      <c r="O5" s="5">
        <v>2020</v>
      </c>
      <c r="P5" s="5">
        <v>2021</v>
      </c>
      <c r="Q5" s="627"/>
      <c r="R5" s="629"/>
      <c r="S5" s="3"/>
    </row>
    <row r="6" spans="1:19" s="4" customFormat="1" x14ac:dyDescent="0.2">
      <c r="A6" s="172" t="s">
        <v>16</v>
      </c>
      <c r="B6" s="171" t="s">
        <v>17</v>
      </c>
      <c r="C6" s="171" t="s">
        <v>18</v>
      </c>
      <c r="D6" s="171" t="s">
        <v>19</v>
      </c>
      <c r="E6" s="172" t="s">
        <v>20</v>
      </c>
      <c r="F6" s="172" t="s">
        <v>21</v>
      </c>
      <c r="G6" s="172" t="s">
        <v>22</v>
      </c>
      <c r="H6" s="171" t="s">
        <v>23</v>
      </c>
      <c r="I6" s="171" t="s">
        <v>24</v>
      </c>
      <c r="J6" s="172" t="s">
        <v>25</v>
      </c>
      <c r="K6" s="173" t="s">
        <v>26</v>
      </c>
      <c r="L6" s="173" t="s">
        <v>27</v>
      </c>
      <c r="M6" s="174" t="s">
        <v>28</v>
      </c>
      <c r="N6" s="174" t="s">
        <v>29</v>
      </c>
      <c r="O6" s="174" t="s">
        <v>30</v>
      </c>
      <c r="P6" s="174" t="s">
        <v>31</v>
      </c>
      <c r="Q6" s="172" t="s">
        <v>32</v>
      </c>
      <c r="R6" s="171" t="s">
        <v>33</v>
      </c>
      <c r="S6" s="3"/>
    </row>
    <row r="7" spans="1:19" s="8" customFormat="1" ht="87.75" customHeight="1" x14ac:dyDescent="0.25">
      <c r="A7" s="636">
        <v>1</v>
      </c>
      <c r="B7" s="720">
        <v>1</v>
      </c>
      <c r="C7" s="720">
        <v>4</v>
      </c>
      <c r="D7" s="720">
        <v>2</v>
      </c>
      <c r="E7" s="630" t="s">
        <v>1795</v>
      </c>
      <c r="F7" s="630" t="s">
        <v>1794</v>
      </c>
      <c r="G7" s="425" t="s">
        <v>197</v>
      </c>
      <c r="H7" s="425" t="s">
        <v>693</v>
      </c>
      <c r="I7" s="79" t="s">
        <v>168</v>
      </c>
      <c r="J7" s="630" t="s">
        <v>1696</v>
      </c>
      <c r="K7" s="837" t="s">
        <v>40</v>
      </c>
      <c r="L7" s="837"/>
      <c r="M7" s="753">
        <v>7336.5</v>
      </c>
      <c r="N7" s="837"/>
      <c r="O7" s="753">
        <v>7336.5</v>
      </c>
      <c r="P7" s="837"/>
      <c r="Q7" s="719" t="s">
        <v>1695</v>
      </c>
      <c r="R7" s="719" t="s">
        <v>1694</v>
      </c>
      <c r="S7" s="12"/>
    </row>
    <row r="8" spans="1:19" s="8" customFormat="1" ht="152.25" customHeight="1" x14ac:dyDescent="0.25">
      <c r="A8" s="670"/>
      <c r="B8" s="720"/>
      <c r="C8" s="720"/>
      <c r="D8" s="720"/>
      <c r="E8" s="631"/>
      <c r="F8" s="631"/>
      <c r="G8" s="425" t="s">
        <v>1766</v>
      </c>
      <c r="H8" s="425" t="s">
        <v>991</v>
      </c>
      <c r="I8" s="79" t="s">
        <v>41</v>
      </c>
      <c r="J8" s="631"/>
      <c r="K8" s="837"/>
      <c r="L8" s="837"/>
      <c r="M8" s="753"/>
      <c r="N8" s="837"/>
      <c r="O8" s="753"/>
      <c r="P8" s="837"/>
      <c r="Q8" s="719"/>
      <c r="R8" s="719"/>
      <c r="S8" s="12"/>
    </row>
    <row r="9" spans="1:19" ht="116.25" customHeight="1" x14ac:dyDescent="0.25">
      <c r="A9" s="420">
        <v>2</v>
      </c>
      <c r="B9" s="425">
        <v>1</v>
      </c>
      <c r="C9" s="425">
        <v>4</v>
      </c>
      <c r="D9" s="425">
        <v>2</v>
      </c>
      <c r="E9" s="425" t="s">
        <v>1793</v>
      </c>
      <c r="F9" s="425" t="s">
        <v>1792</v>
      </c>
      <c r="G9" s="425" t="s">
        <v>1697</v>
      </c>
      <c r="H9" s="425" t="s">
        <v>693</v>
      </c>
      <c r="I9" s="424">
        <v>40</v>
      </c>
      <c r="J9" s="420" t="s">
        <v>1774</v>
      </c>
      <c r="K9" s="420" t="s">
        <v>53</v>
      </c>
      <c r="L9" s="428"/>
      <c r="M9" s="426">
        <v>3500</v>
      </c>
      <c r="N9" s="428"/>
      <c r="O9" s="426">
        <v>3500</v>
      </c>
      <c r="P9" s="428"/>
      <c r="Q9" s="428" t="s">
        <v>1695</v>
      </c>
      <c r="R9" s="428" t="s">
        <v>1694</v>
      </c>
      <c r="S9" s="13"/>
    </row>
    <row r="10" spans="1:19" ht="128.25" customHeight="1" x14ac:dyDescent="0.25">
      <c r="A10" s="656">
        <v>2</v>
      </c>
      <c r="B10" s="630">
        <v>1</v>
      </c>
      <c r="C10" s="630">
        <v>4</v>
      </c>
      <c r="D10" s="630">
        <v>2</v>
      </c>
      <c r="E10" s="719" t="s">
        <v>1793</v>
      </c>
      <c r="F10" s="719" t="s">
        <v>1792</v>
      </c>
      <c r="G10" s="425" t="s">
        <v>1697</v>
      </c>
      <c r="H10" s="425" t="s">
        <v>693</v>
      </c>
      <c r="I10" s="424">
        <v>98</v>
      </c>
      <c r="J10" s="630" t="s">
        <v>1774</v>
      </c>
      <c r="K10" s="630" t="s">
        <v>53</v>
      </c>
      <c r="L10" s="630"/>
      <c r="M10" s="717">
        <v>3350</v>
      </c>
      <c r="N10" s="630"/>
      <c r="O10" s="717">
        <v>3350</v>
      </c>
      <c r="P10" s="630"/>
      <c r="Q10" s="630" t="s">
        <v>1695</v>
      </c>
      <c r="R10" s="630" t="s">
        <v>1694</v>
      </c>
      <c r="S10" s="13"/>
    </row>
    <row r="11" spans="1:19" ht="128.25" customHeight="1" x14ac:dyDescent="0.25">
      <c r="A11" s="656"/>
      <c r="B11" s="631"/>
      <c r="C11" s="631"/>
      <c r="D11" s="631"/>
      <c r="E11" s="719"/>
      <c r="F11" s="719"/>
      <c r="G11" s="425" t="s">
        <v>1766</v>
      </c>
      <c r="H11" s="425" t="s">
        <v>991</v>
      </c>
      <c r="I11" s="424">
        <v>1</v>
      </c>
      <c r="J11" s="631"/>
      <c r="K11" s="631"/>
      <c r="L11" s="631"/>
      <c r="M11" s="718"/>
      <c r="N11" s="631"/>
      <c r="O11" s="718"/>
      <c r="P11" s="631"/>
      <c r="Q11" s="631"/>
      <c r="R11" s="631"/>
      <c r="S11" s="13"/>
    </row>
    <row r="12" spans="1:19" ht="104.25" customHeight="1" x14ac:dyDescent="0.25">
      <c r="A12" s="656">
        <v>3</v>
      </c>
      <c r="B12" s="630">
        <v>1</v>
      </c>
      <c r="C12" s="630">
        <v>4</v>
      </c>
      <c r="D12" s="630">
        <v>5</v>
      </c>
      <c r="E12" s="630" t="s">
        <v>1791</v>
      </c>
      <c r="F12" s="630" t="s">
        <v>1790</v>
      </c>
      <c r="G12" s="425" t="s">
        <v>1697</v>
      </c>
      <c r="H12" s="425" t="s">
        <v>693</v>
      </c>
      <c r="I12" s="424">
        <v>38</v>
      </c>
      <c r="J12" s="630" t="s">
        <v>1774</v>
      </c>
      <c r="K12" s="630" t="s">
        <v>53</v>
      </c>
      <c r="L12" s="630"/>
      <c r="M12" s="717">
        <v>3630</v>
      </c>
      <c r="N12" s="630"/>
      <c r="O12" s="717">
        <v>3630</v>
      </c>
      <c r="P12" s="630"/>
      <c r="Q12" s="719" t="s">
        <v>1695</v>
      </c>
      <c r="R12" s="719" t="s">
        <v>1694</v>
      </c>
      <c r="S12" s="13"/>
    </row>
    <row r="13" spans="1:19" ht="111" customHeight="1" x14ac:dyDescent="0.25">
      <c r="A13" s="656"/>
      <c r="B13" s="631"/>
      <c r="C13" s="631"/>
      <c r="D13" s="631"/>
      <c r="E13" s="631"/>
      <c r="F13" s="631"/>
      <c r="G13" s="425" t="s">
        <v>1766</v>
      </c>
      <c r="H13" s="425" t="s">
        <v>991</v>
      </c>
      <c r="I13" s="424">
        <v>1</v>
      </c>
      <c r="J13" s="631"/>
      <c r="K13" s="631"/>
      <c r="L13" s="631"/>
      <c r="M13" s="718"/>
      <c r="N13" s="631"/>
      <c r="O13" s="718"/>
      <c r="P13" s="631"/>
      <c r="Q13" s="719"/>
      <c r="R13" s="719"/>
      <c r="S13" s="13"/>
    </row>
    <row r="14" spans="1:19" ht="89.25" customHeight="1" x14ac:dyDescent="0.25">
      <c r="A14" s="656">
        <v>4</v>
      </c>
      <c r="B14" s="630">
        <v>1</v>
      </c>
      <c r="C14" s="630">
        <v>4</v>
      </c>
      <c r="D14" s="630">
        <v>2</v>
      </c>
      <c r="E14" s="630" t="s">
        <v>1789</v>
      </c>
      <c r="F14" s="630" t="s">
        <v>1788</v>
      </c>
      <c r="G14" s="425" t="s">
        <v>1697</v>
      </c>
      <c r="H14" s="425" t="s">
        <v>693</v>
      </c>
      <c r="I14" s="424">
        <v>90</v>
      </c>
      <c r="J14" s="630" t="s">
        <v>1774</v>
      </c>
      <c r="K14" s="636" t="s">
        <v>53</v>
      </c>
      <c r="L14" s="636"/>
      <c r="M14" s="693">
        <v>3526</v>
      </c>
      <c r="N14" s="636"/>
      <c r="O14" s="693">
        <v>3526</v>
      </c>
      <c r="P14" s="636"/>
      <c r="Q14" s="630" t="s">
        <v>1695</v>
      </c>
      <c r="R14" s="630" t="s">
        <v>1694</v>
      </c>
      <c r="S14" s="13"/>
    </row>
    <row r="15" spans="1:19" ht="89.25" customHeight="1" x14ac:dyDescent="0.25">
      <c r="A15" s="656"/>
      <c r="B15" s="631"/>
      <c r="C15" s="631"/>
      <c r="D15" s="631"/>
      <c r="E15" s="631"/>
      <c r="F15" s="631"/>
      <c r="G15" s="425" t="s">
        <v>1766</v>
      </c>
      <c r="H15" s="425" t="s">
        <v>991</v>
      </c>
      <c r="I15" s="424">
        <v>1</v>
      </c>
      <c r="J15" s="631"/>
      <c r="K15" s="637"/>
      <c r="L15" s="637"/>
      <c r="M15" s="695"/>
      <c r="N15" s="637"/>
      <c r="O15" s="695"/>
      <c r="P15" s="637"/>
      <c r="Q15" s="631"/>
      <c r="R15" s="631"/>
      <c r="S15" s="13"/>
    </row>
    <row r="16" spans="1:19" ht="156" customHeight="1" x14ac:dyDescent="0.25">
      <c r="A16" s="656">
        <v>5</v>
      </c>
      <c r="B16" s="630">
        <v>1</v>
      </c>
      <c r="C16" s="630">
        <v>4</v>
      </c>
      <c r="D16" s="630">
        <v>2</v>
      </c>
      <c r="E16" s="719" t="s">
        <v>1787</v>
      </c>
      <c r="F16" s="719" t="s">
        <v>1786</v>
      </c>
      <c r="G16" s="420" t="s">
        <v>1697</v>
      </c>
      <c r="H16" s="420" t="s">
        <v>693</v>
      </c>
      <c r="I16" s="420">
        <v>50</v>
      </c>
      <c r="J16" s="719" t="s">
        <v>1785</v>
      </c>
      <c r="K16" s="630" t="s">
        <v>53</v>
      </c>
      <c r="L16" s="630"/>
      <c r="M16" s="717">
        <v>2600</v>
      </c>
      <c r="N16" s="630"/>
      <c r="O16" s="717">
        <v>2600</v>
      </c>
      <c r="P16" s="630"/>
      <c r="Q16" s="719" t="s">
        <v>1695</v>
      </c>
      <c r="R16" s="719" t="s">
        <v>1694</v>
      </c>
      <c r="S16" s="13"/>
    </row>
    <row r="17" spans="1:19" ht="166.5" customHeight="1" x14ac:dyDescent="0.25">
      <c r="A17" s="656"/>
      <c r="B17" s="631"/>
      <c r="C17" s="631"/>
      <c r="D17" s="631"/>
      <c r="E17" s="719"/>
      <c r="F17" s="719"/>
      <c r="G17" s="425" t="s">
        <v>1766</v>
      </c>
      <c r="H17" s="425" t="s">
        <v>991</v>
      </c>
      <c r="I17" s="425">
        <v>1</v>
      </c>
      <c r="J17" s="719"/>
      <c r="K17" s="631"/>
      <c r="L17" s="631"/>
      <c r="M17" s="718"/>
      <c r="N17" s="631"/>
      <c r="O17" s="718"/>
      <c r="P17" s="631"/>
      <c r="Q17" s="719"/>
      <c r="R17" s="719"/>
      <c r="S17" s="13"/>
    </row>
    <row r="18" spans="1:19" ht="147" customHeight="1" x14ac:dyDescent="0.25">
      <c r="A18" s="630">
        <v>6</v>
      </c>
      <c r="B18" s="630">
        <v>1</v>
      </c>
      <c r="C18" s="630">
        <v>4</v>
      </c>
      <c r="D18" s="630">
        <v>5</v>
      </c>
      <c r="E18" s="630" t="s">
        <v>1784</v>
      </c>
      <c r="F18" s="630" t="s">
        <v>1783</v>
      </c>
      <c r="G18" s="420" t="s">
        <v>1697</v>
      </c>
      <c r="H18" s="420" t="s">
        <v>693</v>
      </c>
      <c r="I18" s="420">
        <v>52</v>
      </c>
      <c r="J18" s="630" t="s">
        <v>1782</v>
      </c>
      <c r="K18" s="630" t="s">
        <v>53</v>
      </c>
      <c r="L18" s="630"/>
      <c r="M18" s="717">
        <v>2193.8000000000002</v>
      </c>
      <c r="N18" s="630"/>
      <c r="O18" s="717">
        <v>2193.8000000000002</v>
      </c>
      <c r="P18" s="630"/>
      <c r="Q18" s="630" t="s">
        <v>1695</v>
      </c>
      <c r="R18" s="630" t="s">
        <v>1694</v>
      </c>
      <c r="S18" s="13"/>
    </row>
    <row r="19" spans="1:19" ht="126.75" customHeight="1" x14ac:dyDescent="0.25">
      <c r="A19" s="656"/>
      <c r="B19" s="631"/>
      <c r="C19" s="631"/>
      <c r="D19" s="631"/>
      <c r="E19" s="631"/>
      <c r="F19" s="631"/>
      <c r="G19" s="425" t="s">
        <v>1766</v>
      </c>
      <c r="H19" s="425" t="s">
        <v>991</v>
      </c>
      <c r="I19" s="425">
        <v>1</v>
      </c>
      <c r="J19" s="631"/>
      <c r="K19" s="631"/>
      <c r="L19" s="631"/>
      <c r="M19" s="718"/>
      <c r="N19" s="631"/>
      <c r="O19" s="718"/>
      <c r="P19" s="631"/>
      <c r="Q19" s="631"/>
      <c r="R19" s="631"/>
      <c r="S19" s="13"/>
    </row>
    <row r="20" spans="1:19" ht="101.25" customHeight="1" x14ac:dyDescent="0.25">
      <c r="A20" s="656">
        <v>7</v>
      </c>
      <c r="B20" s="630">
        <v>1</v>
      </c>
      <c r="C20" s="630">
        <v>4</v>
      </c>
      <c r="D20" s="630">
        <v>2</v>
      </c>
      <c r="E20" s="630" t="s">
        <v>1781</v>
      </c>
      <c r="F20" s="630" t="s">
        <v>1780</v>
      </c>
      <c r="G20" s="420" t="s">
        <v>1779</v>
      </c>
      <c r="H20" s="420" t="s">
        <v>693</v>
      </c>
      <c r="I20" s="423">
        <v>340</v>
      </c>
      <c r="J20" s="630" t="s">
        <v>1696</v>
      </c>
      <c r="K20" s="630" t="s">
        <v>38</v>
      </c>
      <c r="L20" s="630"/>
      <c r="M20" s="717">
        <v>62006.81</v>
      </c>
      <c r="N20" s="630"/>
      <c r="O20" s="717">
        <v>62006.81</v>
      </c>
      <c r="P20" s="630"/>
      <c r="Q20" s="630" t="s">
        <v>1695</v>
      </c>
      <c r="R20" s="630" t="s">
        <v>1694</v>
      </c>
      <c r="S20" s="13"/>
    </row>
    <row r="21" spans="1:19" ht="85.5" customHeight="1" x14ac:dyDescent="0.25">
      <c r="A21" s="656"/>
      <c r="B21" s="656"/>
      <c r="C21" s="656"/>
      <c r="D21" s="656"/>
      <c r="E21" s="656"/>
      <c r="F21" s="656"/>
      <c r="G21" s="420" t="s">
        <v>1702</v>
      </c>
      <c r="H21" s="420" t="s">
        <v>693</v>
      </c>
      <c r="I21" s="423">
        <v>340</v>
      </c>
      <c r="J21" s="656"/>
      <c r="K21" s="656"/>
      <c r="L21" s="656"/>
      <c r="M21" s="733"/>
      <c r="N21" s="656"/>
      <c r="O21" s="733"/>
      <c r="P21" s="656"/>
      <c r="Q21" s="656"/>
      <c r="R21" s="656"/>
      <c r="S21" s="13"/>
    </row>
    <row r="22" spans="1:19" ht="84.75" customHeight="1" x14ac:dyDescent="0.25">
      <c r="A22" s="656"/>
      <c r="B22" s="656"/>
      <c r="C22" s="656"/>
      <c r="D22" s="656"/>
      <c r="E22" s="656"/>
      <c r="F22" s="656"/>
      <c r="G22" s="420" t="s">
        <v>1700</v>
      </c>
      <c r="H22" s="420" t="s">
        <v>991</v>
      </c>
      <c r="I22" s="423">
        <v>1</v>
      </c>
      <c r="J22" s="656"/>
      <c r="K22" s="656"/>
      <c r="L22" s="656"/>
      <c r="M22" s="733"/>
      <c r="N22" s="656"/>
      <c r="O22" s="733"/>
      <c r="P22" s="656"/>
      <c r="Q22" s="656"/>
      <c r="R22" s="656"/>
      <c r="S22" s="13"/>
    </row>
    <row r="23" spans="1:19" ht="86.25" customHeight="1" x14ac:dyDescent="0.25">
      <c r="A23" s="656"/>
      <c r="B23" s="631"/>
      <c r="C23" s="631"/>
      <c r="D23" s="631"/>
      <c r="E23" s="631"/>
      <c r="F23" s="631"/>
      <c r="G23" s="420" t="s">
        <v>1778</v>
      </c>
      <c r="H23" s="420" t="s">
        <v>991</v>
      </c>
      <c r="I23" s="423">
        <v>1</v>
      </c>
      <c r="J23" s="631"/>
      <c r="K23" s="631"/>
      <c r="L23" s="631"/>
      <c r="M23" s="718"/>
      <c r="N23" s="631"/>
      <c r="O23" s="718"/>
      <c r="P23" s="631"/>
      <c r="Q23" s="631"/>
      <c r="R23" s="631"/>
      <c r="S23" s="13"/>
    </row>
    <row r="24" spans="1:19" ht="68.25" customHeight="1" x14ac:dyDescent="0.25">
      <c r="A24" s="636">
        <v>8</v>
      </c>
      <c r="B24" s="827">
        <v>1</v>
      </c>
      <c r="C24" s="827">
        <v>4</v>
      </c>
      <c r="D24" s="719">
        <v>5</v>
      </c>
      <c r="E24" s="719" t="s">
        <v>1777</v>
      </c>
      <c r="F24" s="719" t="s">
        <v>1776</v>
      </c>
      <c r="G24" s="630" t="s">
        <v>1775</v>
      </c>
      <c r="H24" s="425" t="s">
        <v>991</v>
      </c>
      <c r="I24" s="425">
        <v>1</v>
      </c>
      <c r="J24" s="719" t="s">
        <v>1774</v>
      </c>
      <c r="K24" s="630" t="s">
        <v>43</v>
      </c>
      <c r="L24" s="630"/>
      <c r="M24" s="717">
        <v>5852.6</v>
      </c>
      <c r="N24" s="630"/>
      <c r="O24" s="717">
        <v>5852.6</v>
      </c>
      <c r="P24" s="630"/>
      <c r="Q24" s="719" t="s">
        <v>1695</v>
      </c>
      <c r="R24" s="719" t="s">
        <v>1694</v>
      </c>
    </row>
    <row r="25" spans="1:19" ht="70.5" customHeight="1" x14ac:dyDescent="0.25">
      <c r="A25" s="670"/>
      <c r="B25" s="828"/>
      <c r="C25" s="828"/>
      <c r="D25" s="719"/>
      <c r="E25" s="719"/>
      <c r="F25" s="719"/>
      <c r="G25" s="631"/>
      <c r="H25" s="425" t="s">
        <v>693</v>
      </c>
      <c r="I25" s="425">
        <v>18</v>
      </c>
      <c r="J25" s="719"/>
      <c r="K25" s="656"/>
      <c r="L25" s="656"/>
      <c r="M25" s="733"/>
      <c r="N25" s="656"/>
      <c r="O25" s="733"/>
      <c r="P25" s="656"/>
      <c r="Q25" s="719"/>
      <c r="R25" s="719"/>
    </row>
    <row r="26" spans="1:19" ht="68.25" customHeight="1" x14ac:dyDescent="0.25">
      <c r="A26" s="670"/>
      <c r="B26" s="829"/>
      <c r="C26" s="829"/>
      <c r="D26" s="719"/>
      <c r="E26" s="719"/>
      <c r="F26" s="719"/>
      <c r="G26" s="425" t="s">
        <v>1766</v>
      </c>
      <c r="H26" s="425" t="s">
        <v>991</v>
      </c>
      <c r="I26" s="425">
        <v>1</v>
      </c>
      <c r="J26" s="719"/>
      <c r="K26" s="631"/>
      <c r="L26" s="631"/>
      <c r="M26" s="718"/>
      <c r="N26" s="631"/>
      <c r="O26" s="718"/>
      <c r="P26" s="631"/>
      <c r="Q26" s="719"/>
      <c r="R26" s="719"/>
    </row>
    <row r="27" spans="1:19" ht="90.75" customHeight="1" x14ac:dyDescent="0.25">
      <c r="A27" s="636">
        <v>9</v>
      </c>
      <c r="B27" s="720">
        <v>1</v>
      </c>
      <c r="C27" s="720">
        <v>4</v>
      </c>
      <c r="D27" s="720">
        <v>2</v>
      </c>
      <c r="E27" s="630" t="s">
        <v>1773</v>
      </c>
      <c r="F27" s="630" t="s">
        <v>1772</v>
      </c>
      <c r="G27" s="424" t="s">
        <v>230</v>
      </c>
      <c r="H27" s="425" t="s">
        <v>693</v>
      </c>
      <c r="I27" s="425">
        <v>15</v>
      </c>
      <c r="J27" s="630" t="s">
        <v>1750</v>
      </c>
      <c r="K27" s="719" t="s">
        <v>45</v>
      </c>
      <c r="L27" s="719"/>
      <c r="M27" s="753">
        <v>23626.49</v>
      </c>
      <c r="N27" s="719"/>
      <c r="O27" s="753">
        <v>23626.49</v>
      </c>
      <c r="P27" s="719"/>
      <c r="Q27" s="630" t="s">
        <v>1695</v>
      </c>
      <c r="R27" s="630" t="s">
        <v>1694</v>
      </c>
    </row>
    <row r="28" spans="1:19" ht="113.25" customHeight="1" x14ac:dyDescent="0.25">
      <c r="A28" s="670"/>
      <c r="B28" s="720"/>
      <c r="C28" s="720"/>
      <c r="D28" s="720"/>
      <c r="E28" s="631"/>
      <c r="F28" s="631"/>
      <c r="G28" s="424" t="s">
        <v>1766</v>
      </c>
      <c r="H28" s="424" t="s">
        <v>991</v>
      </c>
      <c r="I28" s="424">
        <v>1</v>
      </c>
      <c r="J28" s="631"/>
      <c r="K28" s="719"/>
      <c r="L28" s="719"/>
      <c r="M28" s="753"/>
      <c r="N28" s="719"/>
      <c r="O28" s="753"/>
      <c r="P28" s="719"/>
      <c r="Q28" s="631"/>
      <c r="R28" s="631"/>
    </row>
    <row r="29" spans="1:19" s="8" customFormat="1" ht="252.75" customHeight="1" x14ac:dyDescent="0.25">
      <c r="A29" s="420">
        <v>10</v>
      </c>
      <c r="B29" s="420">
        <v>1</v>
      </c>
      <c r="C29" s="420">
        <v>4</v>
      </c>
      <c r="D29" s="420">
        <v>2</v>
      </c>
      <c r="E29" s="425" t="s">
        <v>1724</v>
      </c>
      <c r="F29" s="425" t="s">
        <v>1771</v>
      </c>
      <c r="G29" s="425" t="s">
        <v>230</v>
      </c>
      <c r="H29" s="425" t="s">
        <v>693</v>
      </c>
      <c r="I29" s="425">
        <v>10</v>
      </c>
      <c r="J29" s="425" t="s">
        <v>1770</v>
      </c>
      <c r="K29" s="420" t="s">
        <v>45</v>
      </c>
      <c r="L29" s="420"/>
      <c r="M29" s="498">
        <v>8162.29</v>
      </c>
      <c r="N29" s="420"/>
      <c r="O29" s="498">
        <v>8162.29</v>
      </c>
      <c r="P29" s="420"/>
      <c r="Q29" s="425" t="s">
        <v>1695</v>
      </c>
      <c r="R29" s="425" t="s">
        <v>1694</v>
      </c>
    </row>
    <row r="30" spans="1:19" ht="60" customHeight="1" x14ac:dyDescent="0.25">
      <c r="A30" s="1008">
        <v>11</v>
      </c>
      <c r="B30" s="630">
        <v>1</v>
      </c>
      <c r="C30" s="630">
        <v>4</v>
      </c>
      <c r="D30" s="630">
        <v>2</v>
      </c>
      <c r="E30" s="630" t="s">
        <v>1769</v>
      </c>
      <c r="F30" s="630" t="s">
        <v>1768</v>
      </c>
      <c r="G30" s="630" t="s">
        <v>44</v>
      </c>
      <c r="H30" s="425" t="s">
        <v>991</v>
      </c>
      <c r="I30" s="425">
        <v>2</v>
      </c>
      <c r="J30" s="630" t="s">
        <v>1767</v>
      </c>
      <c r="K30" s="630" t="s">
        <v>43</v>
      </c>
      <c r="L30" s="630"/>
      <c r="M30" s="717">
        <v>6708.4</v>
      </c>
      <c r="N30" s="630"/>
      <c r="O30" s="717">
        <v>6708.4</v>
      </c>
      <c r="P30" s="630"/>
      <c r="Q30" s="630" t="s">
        <v>1695</v>
      </c>
      <c r="R30" s="630" t="s">
        <v>1694</v>
      </c>
    </row>
    <row r="31" spans="1:19" ht="58.5" customHeight="1" x14ac:dyDescent="0.25">
      <c r="A31" s="1008"/>
      <c r="B31" s="656"/>
      <c r="C31" s="656"/>
      <c r="D31" s="656"/>
      <c r="E31" s="656"/>
      <c r="F31" s="656"/>
      <c r="G31" s="631"/>
      <c r="H31" s="425" t="s">
        <v>693</v>
      </c>
      <c r="I31" s="425">
        <v>40</v>
      </c>
      <c r="J31" s="656"/>
      <c r="K31" s="656"/>
      <c r="L31" s="656"/>
      <c r="M31" s="733"/>
      <c r="N31" s="656"/>
      <c r="O31" s="733"/>
      <c r="P31" s="656"/>
      <c r="Q31" s="656"/>
      <c r="R31" s="656"/>
    </row>
    <row r="32" spans="1:19" ht="85.5" customHeight="1" x14ac:dyDescent="0.25">
      <c r="A32" s="1008"/>
      <c r="B32" s="631"/>
      <c r="C32" s="631"/>
      <c r="D32" s="631"/>
      <c r="E32" s="631"/>
      <c r="F32" s="631"/>
      <c r="G32" s="421" t="s">
        <v>1766</v>
      </c>
      <c r="H32" s="425" t="s">
        <v>991</v>
      </c>
      <c r="I32" s="425">
        <v>1</v>
      </c>
      <c r="J32" s="631"/>
      <c r="K32" s="631"/>
      <c r="L32" s="631"/>
      <c r="M32" s="718"/>
      <c r="N32" s="631"/>
      <c r="O32" s="718"/>
      <c r="P32" s="631"/>
      <c r="Q32" s="631"/>
      <c r="R32" s="631"/>
    </row>
    <row r="33" spans="1:18" ht="269.25" customHeight="1" x14ac:dyDescent="0.25">
      <c r="A33" s="423">
        <v>12</v>
      </c>
      <c r="B33" s="424">
        <v>1</v>
      </c>
      <c r="C33" s="424">
        <v>4</v>
      </c>
      <c r="D33" s="424">
        <v>2</v>
      </c>
      <c r="E33" s="425" t="s">
        <v>1765</v>
      </c>
      <c r="F33" s="425" t="s">
        <v>1764</v>
      </c>
      <c r="G33" s="424" t="s">
        <v>979</v>
      </c>
      <c r="H33" s="424" t="s">
        <v>991</v>
      </c>
      <c r="I33" s="424">
        <v>10</v>
      </c>
      <c r="J33" s="425" t="s">
        <v>1763</v>
      </c>
      <c r="K33" s="424" t="s">
        <v>45</v>
      </c>
      <c r="L33" s="424"/>
      <c r="M33" s="427">
        <v>49200</v>
      </c>
      <c r="N33" s="424"/>
      <c r="O33" s="427">
        <v>49200</v>
      </c>
      <c r="P33" s="424"/>
      <c r="Q33" s="425" t="s">
        <v>1695</v>
      </c>
      <c r="R33" s="425" t="s">
        <v>1694</v>
      </c>
    </row>
    <row r="34" spans="1:18" ht="95.25" customHeight="1" x14ac:dyDescent="0.25">
      <c r="A34" s="636">
        <v>13</v>
      </c>
      <c r="B34" s="636">
        <v>1</v>
      </c>
      <c r="C34" s="636">
        <v>4</v>
      </c>
      <c r="D34" s="636">
        <v>2</v>
      </c>
      <c r="E34" s="630" t="s">
        <v>1762</v>
      </c>
      <c r="F34" s="630" t="s">
        <v>1761</v>
      </c>
      <c r="G34" s="424" t="s">
        <v>1760</v>
      </c>
      <c r="H34" s="424" t="s">
        <v>991</v>
      </c>
      <c r="I34" s="424">
        <v>10</v>
      </c>
      <c r="J34" s="630" t="s">
        <v>1759</v>
      </c>
      <c r="K34" s="636" t="s">
        <v>45</v>
      </c>
      <c r="L34" s="636"/>
      <c r="M34" s="693">
        <v>109040</v>
      </c>
      <c r="N34" s="636"/>
      <c r="O34" s="693">
        <v>109040</v>
      </c>
      <c r="P34" s="636"/>
      <c r="Q34" s="630" t="s">
        <v>1695</v>
      </c>
      <c r="R34" s="630" t="s">
        <v>1694</v>
      </c>
    </row>
    <row r="35" spans="1:18" ht="75" customHeight="1" x14ac:dyDescent="0.25">
      <c r="A35" s="670"/>
      <c r="B35" s="637"/>
      <c r="C35" s="637"/>
      <c r="D35" s="637"/>
      <c r="E35" s="631"/>
      <c r="F35" s="631"/>
      <c r="G35" s="424" t="s">
        <v>1758</v>
      </c>
      <c r="H35" s="424" t="s">
        <v>991</v>
      </c>
      <c r="I35" s="424">
        <v>16</v>
      </c>
      <c r="J35" s="631"/>
      <c r="K35" s="637"/>
      <c r="L35" s="637"/>
      <c r="M35" s="695"/>
      <c r="N35" s="637"/>
      <c r="O35" s="695"/>
      <c r="P35" s="637"/>
      <c r="Q35" s="631"/>
      <c r="R35" s="631"/>
    </row>
    <row r="36" spans="1:18" s="20" customFormat="1" ht="75" customHeight="1" x14ac:dyDescent="0.25">
      <c r="A36" s="636">
        <v>14</v>
      </c>
      <c r="B36" s="636">
        <v>1</v>
      </c>
      <c r="C36" s="636">
        <v>4</v>
      </c>
      <c r="D36" s="636">
        <v>2</v>
      </c>
      <c r="E36" s="636" t="s">
        <v>1711</v>
      </c>
      <c r="F36" s="630" t="s">
        <v>1757</v>
      </c>
      <c r="G36" s="636" t="s">
        <v>457</v>
      </c>
      <c r="H36" s="424" t="s">
        <v>1318</v>
      </c>
      <c r="I36" s="424">
        <v>2</v>
      </c>
      <c r="J36" s="630" t="s">
        <v>1708</v>
      </c>
      <c r="K36" s="636" t="s">
        <v>38</v>
      </c>
      <c r="L36" s="636"/>
      <c r="M36" s="693">
        <f>5585.01+12000+9000</f>
        <v>26585.010000000002</v>
      </c>
      <c r="N36" s="636"/>
      <c r="O36" s="693">
        <f>5585.01+12000+9000</f>
        <v>26585.010000000002</v>
      </c>
      <c r="P36" s="636"/>
      <c r="Q36" s="630" t="s">
        <v>1695</v>
      </c>
      <c r="R36" s="630" t="s">
        <v>1694</v>
      </c>
    </row>
    <row r="37" spans="1:18" s="20" customFormat="1" ht="63" customHeight="1" x14ac:dyDescent="0.25">
      <c r="A37" s="670"/>
      <c r="B37" s="670"/>
      <c r="C37" s="670"/>
      <c r="D37" s="670"/>
      <c r="E37" s="670"/>
      <c r="F37" s="670"/>
      <c r="G37" s="637"/>
      <c r="H37" s="424" t="s">
        <v>693</v>
      </c>
      <c r="I37" s="424">
        <v>48</v>
      </c>
      <c r="J37" s="670"/>
      <c r="K37" s="670"/>
      <c r="L37" s="670"/>
      <c r="M37" s="694"/>
      <c r="N37" s="670"/>
      <c r="O37" s="694"/>
      <c r="P37" s="670"/>
      <c r="Q37" s="656"/>
      <c r="R37" s="656"/>
    </row>
    <row r="38" spans="1:18" s="20" customFormat="1" ht="63" customHeight="1" x14ac:dyDescent="0.25">
      <c r="A38" s="670"/>
      <c r="B38" s="670"/>
      <c r="C38" s="670"/>
      <c r="D38" s="670"/>
      <c r="E38" s="670"/>
      <c r="F38" s="670"/>
      <c r="G38" s="424" t="s">
        <v>1697</v>
      </c>
      <c r="H38" s="424" t="s">
        <v>693</v>
      </c>
      <c r="I38" s="424">
        <v>25</v>
      </c>
      <c r="J38" s="670"/>
      <c r="K38" s="670"/>
      <c r="L38" s="670"/>
      <c r="M38" s="694"/>
      <c r="N38" s="670"/>
      <c r="O38" s="694"/>
      <c r="P38" s="670"/>
      <c r="Q38" s="656"/>
      <c r="R38" s="656"/>
    </row>
    <row r="39" spans="1:18" s="20" customFormat="1" ht="63" customHeight="1" x14ac:dyDescent="0.25">
      <c r="A39" s="670"/>
      <c r="B39" s="670"/>
      <c r="C39" s="670"/>
      <c r="D39" s="670"/>
      <c r="E39" s="670"/>
      <c r="F39" s="670"/>
      <c r="G39" s="424" t="s">
        <v>1345</v>
      </c>
      <c r="H39" s="424" t="s">
        <v>991</v>
      </c>
      <c r="I39" s="424">
        <v>1</v>
      </c>
      <c r="J39" s="670"/>
      <c r="K39" s="670"/>
      <c r="L39" s="670"/>
      <c r="M39" s="694"/>
      <c r="N39" s="670"/>
      <c r="O39" s="694"/>
      <c r="P39" s="670"/>
      <c r="Q39" s="656"/>
      <c r="R39" s="656"/>
    </row>
    <row r="40" spans="1:18" s="20" customFormat="1" ht="67.5" customHeight="1" x14ac:dyDescent="0.25">
      <c r="A40" s="670"/>
      <c r="B40" s="637"/>
      <c r="C40" s="637"/>
      <c r="D40" s="637"/>
      <c r="E40" s="637"/>
      <c r="F40" s="637"/>
      <c r="G40" s="424" t="s">
        <v>1756</v>
      </c>
      <c r="H40" s="424" t="s">
        <v>124</v>
      </c>
      <c r="I40" s="424">
        <v>100</v>
      </c>
      <c r="J40" s="637"/>
      <c r="K40" s="637"/>
      <c r="L40" s="637"/>
      <c r="M40" s="695"/>
      <c r="N40" s="637"/>
      <c r="O40" s="695"/>
      <c r="P40" s="637"/>
      <c r="Q40" s="631"/>
      <c r="R40" s="631"/>
    </row>
    <row r="41" spans="1:18" s="20" customFormat="1" ht="192.75" customHeight="1" x14ac:dyDescent="0.25">
      <c r="A41" s="423">
        <v>15</v>
      </c>
      <c r="B41" s="424">
        <v>1</v>
      </c>
      <c r="C41" s="424">
        <v>4</v>
      </c>
      <c r="D41" s="424">
        <v>2</v>
      </c>
      <c r="E41" s="425" t="s">
        <v>1755</v>
      </c>
      <c r="F41" s="425" t="s">
        <v>1754</v>
      </c>
      <c r="G41" s="424" t="s">
        <v>1697</v>
      </c>
      <c r="H41" s="424" t="s">
        <v>693</v>
      </c>
      <c r="I41" s="424">
        <v>45</v>
      </c>
      <c r="J41" s="425" t="s">
        <v>1753</v>
      </c>
      <c r="K41" s="424" t="s">
        <v>38</v>
      </c>
      <c r="L41" s="438"/>
      <c r="M41" s="427">
        <v>4257.24</v>
      </c>
      <c r="N41" s="438"/>
      <c r="O41" s="427">
        <v>4257.24</v>
      </c>
      <c r="P41" s="438"/>
      <c r="Q41" s="425" t="s">
        <v>1695</v>
      </c>
      <c r="R41" s="425" t="s">
        <v>1694</v>
      </c>
    </row>
    <row r="42" spans="1:18" s="20" customFormat="1" ht="247.5" customHeight="1" x14ac:dyDescent="0.25">
      <c r="A42" s="425">
        <v>16</v>
      </c>
      <c r="B42" s="425">
        <v>1</v>
      </c>
      <c r="C42" s="425">
        <v>4</v>
      </c>
      <c r="D42" s="425">
        <v>5</v>
      </c>
      <c r="E42" s="425" t="s">
        <v>1752</v>
      </c>
      <c r="F42" s="425" t="s">
        <v>1751</v>
      </c>
      <c r="G42" s="425" t="s">
        <v>230</v>
      </c>
      <c r="H42" s="425" t="s">
        <v>693</v>
      </c>
      <c r="I42" s="425">
        <v>14</v>
      </c>
      <c r="J42" s="425" t="s">
        <v>1750</v>
      </c>
      <c r="K42" s="425" t="s">
        <v>38</v>
      </c>
      <c r="L42" s="425"/>
      <c r="M42" s="429">
        <v>21015.119999999999</v>
      </c>
      <c r="N42" s="425"/>
      <c r="O42" s="429">
        <v>21015.119999999999</v>
      </c>
      <c r="P42" s="425"/>
      <c r="Q42" s="425" t="s">
        <v>1695</v>
      </c>
      <c r="R42" s="425" t="s">
        <v>1694</v>
      </c>
    </row>
    <row r="43" spans="1:18" s="230" customFormat="1" ht="174.75" customHeight="1" x14ac:dyDescent="0.25">
      <c r="A43" s="425">
        <v>17</v>
      </c>
      <c r="B43" s="425">
        <v>1</v>
      </c>
      <c r="C43" s="425">
        <v>4</v>
      </c>
      <c r="D43" s="425">
        <v>2</v>
      </c>
      <c r="E43" s="425" t="s">
        <v>1749</v>
      </c>
      <c r="F43" s="425" t="s">
        <v>1748</v>
      </c>
      <c r="G43" s="425" t="s">
        <v>1697</v>
      </c>
      <c r="H43" s="425" t="s">
        <v>693</v>
      </c>
      <c r="I43" s="425">
        <v>79</v>
      </c>
      <c r="J43" s="425" t="s">
        <v>1696</v>
      </c>
      <c r="K43" s="425" t="s">
        <v>53</v>
      </c>
      <c r="L43" s="425"/>
      <c r="M43" s="429">
        <v>4200</v>
      </c>
      <c r="N43" s="425"/>
      <c r="O43" s="429">
        <v>4200</v>
      </c>
      <c r="P43" s="425"/>
      <c r="Q43" s="425" t="s">
        <v>1695</v>
      </c>
      <c r="R43" s="425" t="s">
        <v>1694</v>
      </c>
    </row>
    <row r="44" spans="1:18" s="230" customFormat="1" ht="303.75" customHeight="1" x14ac:dyDescent="0.25">
      <c r="A44" s="425">
        <v>18</v>
      </c>
      <c r="B44" s="425">
        <v>1</v>
      </c>
      <c r="C44" s="425">
        <v>4</v>
      </c>
      <c r="D44" s="425">
        <v>2</v>
      </c>
      <c r="E44" s="425" t="s">
        <v>1747</v>
      </c>
      <c r="F44" s="425" t="s">
        <v>1746</v>
      </c>
      <c r="G44" s="425" t="s">
        <v>1697</v>
      </c>
      <c r="H44" s="425" t="s">
        <v>693</v>
      </c>
      <c r="I44" s="425">
        <v>60</v>
      </c>
      <c r="J44" s="425" t="s">
        <v>1696</v>
      </c>
      <c r="K44" s="425"/>
      <c r="L44" s="425" t="s">
        <v>40</v>
      </c>
      <c r="M44" s="429"/>
      <c r="N44" s="429">
        <v>3190</v>
      </c>
      <c r="O44" s="429"/>
      <c r="P44" s="429">
        <v>3190</v>
      </c>
      <c r="Q44" s="425" t="s">
        <v>1695</v>
      </c>
      <c r="R44" s="425" t="s">
        <v>1694</v>
      </c>
    </row>
    <row r="45" spans="1:18" s="230" customFormat="1" ht="219.75" customHeight="1" x14ac:dyDescent="0.25">
      <c r="A45" s="425">
        <v>19</v>
      </c>
      <c r="B45" s="425">
        <v>1</v>
      </c>
      <c r="C45" s="425">
        <v>4</v>
      </c>
      <c r="D45" s="425">
        <v>2</v>
      </c>
      <c r="E45" s="425" t="s">
        <v>1745</v>
      </c>
      <c r="F45" s="425" t="s">
        <v>1744</v>
      </c>
      <c r="G45" s="425" t="s">
        <v>1697</v>
      </c>
      <c r="H45" s="425" t="s">
        <v>693</v>
      </c>
      <c r="I45" s="425">
        <v>60</v>
      </c>
      <c r="J45" s="425" t="s">
        <v>1696</v>
      </c>
      <c r="K45" s="425"/>
      <c r="L45" s="425" t="s">
        <v>40</v>
      </c>
      <c r="M45" s="429"/>
      <c r="N45" s="429">
        <v>3100</v>
      </c>
      <c r="O45" s="429"/>
      <c r="P45" s="429">
        <v>3100</v>
      </c>
      <c r="Q45" s="425" t="s">
        <v>1695</v>
      </c>
      <c r="R45" s="425" t="s">
        <v>1694</v>
      </c>
    </row>
    <row r="46" spans="1:18" s="230" customFormat="1" ht="234" customHeight="1" x14ac:dyDescent="0.25">
      <c r="A46" s="425">
        <v>20</v>
      </c>
      <c r="B46" s="425">
        <v>1</v>
      </c>
      <c r="C46" s="425">
        <v>4</v>
      </c>
      <c r="D46" s="425">
        <v>2</v>
      </c>
      <c r="E46" s="425" t="s">
        <v>1743</v>
      </c>
      <c r="F46" s="425" t="s">
        <v>1742</v>
      </c>
      <c r="G46" s="425" t="s">
        <v>197</v>
      </c>
      <c r="H46" s="425" t="s">
        <v>693</v>
      </c>
      <c r="I46" s="425">
        <v>60</v>
      </c>
      <c r="J46" s="425" t="s">
        <v>1741</v>
      </c>
      <c r="K46" s="425"/>
      <c r="L46" s="425" t="s">
        <v>38</v>
      </c>
      <c r="M46" s="429"/>
      <c r="N46" s="429">
        <v>15000</v>
      </c>
      <c r="O46" s="429"/>
      <c r="P46" s="429">
        <v>15000</v>
      </c>
      <c r="Q46" s="425" t="s">
        <v>1695</v>
      </c>
      <c r="R46" s="425" t="s">
        <v>1694</v>
      </c>
    </row>
    <row r="47" spans="1:18" s="230" customFormat="1" ht="322.5" customHeight="1" x14ac:dyDescent="0.25">
      <c r="A47" s="425">
        <v>21</v>
      </c>
      <c r="B47" s="425">
        <v>1</v>
      </c>
      <c r="C47" s="425">
        <v>4</v>
      </c>
      <c r="D47" s="425">
        <v>2</v>
      </c>
      <c r="E47" s="425" t="s">
        <v>1740</v>
      </c>
      <c r="F47" s="425" t="s">
        <v>1739</v>
      </c>
      <c r="G47" s="425" t="s">
        <v>1697</v>
      </c>
      <c r="H47" s="425" t="s">
        <v>693</v>
      </c>
      <c r="I47" s="425">
        <v>50</v>
      </c>
      <c r="J47" s="425" t="s">
        <v>1696</v>
      </c>
      <c r="K47" s="425"/>
      <c r="L47" s="425" t="s">
        <v>38</v>
      </c>
      <c r="M47" s="429"/>
      <c r="N47" s="429">
        <v>5000</v>
      </c>
      <c r="O47" s="429"/>
      <c r="P47" s="429">
        <v>5000</v>
      </c>
      <c r="Q47" s="425" t="s">
        <v>1695</v>
      </c>
      <c r="R47" s="425" t="s">
        <v>1694</v>
      </c>
    </row>
    <row r="48" spans="1:18" s="230" customFormat="1" ht="103.5" customHeight="1" x14ac:dyDescent="0.25">
      <c r="A48" s="630">
        <v>22</v>
      </c>
      <c r="B48" s="630">
        <v>1</v>
      </c>
      <c r="C48" s="630">
        <v>4</v>
      </c>
      <c r="D48" s="630">
        <v>2</v>
      </c>
      <c r="E48" s="630" t="s">
        <v>1738</v>
      </c>
      <c r="F48" s="630" t="s">
        <v>1737</v>
      </c>
      <c r="G48" s="425" t="s">
        <v>230</v>
      </c>
      <c r="H48" s="425" t="s">
        <v>693</v>
      </c>
      <c r="I48" s="425">
        <v>15</v>
      </c>
      <c r="J48" s="630" t="s">
        <v>1736</v>
      </c>
      <c r="K48" s="630"/>
      <c r="L48" s="630" t="s">
        <v>45</v>
      </c>
      <c r="M48" s="630"/>
      <c r="N48" s="717">
        <v>35000</v>
      </c>
      <c r="O48" s="630"/>
      <c r="P48" s="717">
        <v>35000</v>
      </c>
      <c r="Q48" s="630" t="s">
        <v>1695</v>
      </c>
      <c r="R48" s="630" t="s">
        <v>1694</v>
      </c>
    </row>
    <row r="49" spans="1:18" s="230" customFormat="1" ht="133.5" customHeight="1" x14ac:dyDescent="0.25">
      <c r="A49" s="631"/>
      <c r="B49" s="631"/>
      <c r="C49" s="631"/>
      <c r="D49" s="631"/>
      <c r="E49" s="631"/>
      <c r="F49" s="631"/>
      <c r="G49" s="425" t="s">
        <v>1721</v>
      </c>
      <c r="H49" s="425" t="s">
        <v>983</v>
      </c>
      <c r="I49" s="425">
        <v>1</v>
      </c>
      <c r="J49" s="631"/>
      <c r="K49" s="631"/>
      <c r="L49" s="631"/>
      <c r="M49" s="631"/>
      <c r="N49" s="718"/>
      <c r="O49" s="631"/>
      <c r="P49" s="718"/>
      <c r="Q49" s="631"/>
      <c r="R49" s="631"/>
    </row>
    <row r="50" spans="1:18" s="230" customFormat="1" ht="153.75" customHeight="1" x14ac:dyDescent="0.25">
      <c r="A50" s="719">
        <v>23</v>
      </c>
      <c r="B50" s="719">
        <v>1</v>
      </c>
      <c r="C50" s="719">
        <v>4</v>
      </c>
      <c r="D50" s="719">
        <v>2</v>
      </c>
      <c r="E50" s="719" t="s">
        <v>1735</v>
      </c>
      <c r="F50" s="719" t="s">
        <v>1734</v>
      </c>
      <c r="G50" s="425" t="s">
        <v>230</v>
      </c>
      <c r="H50" s="425" t="s">
        <v>693</v>
      </c>
      <c r="I50" s="425">
        <v>15</v>
      </c>
      <c r="J50" s="719" t="s">
        <v>1733</v>
      </c>
      <c r="K50" s="719"/>
      <c r="L50" s="719" t="s">
        <v>45</v>
      </c>
      <c r="M50" s="719"/>
      <c r="N50" s="753">
        <v>35000</v>
      </c>
      <c r="O50" s="719"/>
      <c r="P50" s="753">
        <v>35000</v>
      </c>
      <c r="Q50" s="630" t="s">
        <v>1695</v>
      </c>
      <c r="R50" s="630" t="s">
        <v>1694</v>
      </c>
    </row>
    <row r="51" spans="1:18" s="230" customFormat="1" ht="169.5" customHeight="1" x14ac:dyDescent="0.25">
      <c r="A51" s="719"/>
      <c r="B51" s="719"/>
      <c r="C51" s="719"/>
      <c r="D51" s="719"/>
      <c r="E51" s="719"/>
      <c r="F51" s="719"/>
      <c r="G51" s="425" t="s">
        <v>1700</v>
      </c>
      <c r="H51" s="425" t="s">
        <v>991</v>
      </c>
      <c r="I51" s="425">
        <v>1</v>
      </c>
      <c r="J51" s="719"/>
      <c r="K51" s="719"/>
      <c r="L51" s="719"/>
      <c r="M51" s="719"/>
      <c r="N51" s="753"/>
      <c r="O51" s="719"/>
      <c r="P51" s="753"/>
      <c r="Q51" s="631"/>
      <c r="R51" s="631"/>
    </row>
    <row r="52" spans="1:18" s="230" customFormat="1" ht="102" customHeight="1" x14ac:dyDescent="0.25">
      <c r="A52" s="719">
        <v>24</v>
      </c>
      <c r="B52" s="719">
        <v>1</v>
      </c>
      <c r="C52" s="719">
        <v>4</v>
      </c>
      <c r="D52" s="719">
        <v>5</v>
      </c>
      <c r="E52" s="719" t="s">
        <v>1732</v>
      </c>
      <c r="F52" s="719" t="s">
        <v>1731</v>
      </c>
      <c r="G52" s="425" t="s">
        <v>230</v>
      </c>
      <c r="H52" s="425" t="s">
        <v>693</v>
      </c>
      <c r="I52" s="425">
        <v>15</v>
      </c>
      <c r="J52" s="719" t="s">
        <v>1730</v>
      </c>
      <c r="K52" s="719"/>
      <c r="L52" s="719" t="s">
        <v>45</v>
      </c>
      <c r="M52" s="719"/>
      <c r="N52" s="753">
        <v>35000</v>
      </c>
      <c r="O52" s="719"/>
      <c r="P52" s="753">
        <v>35000</v>
      </c>
      <c r="Q52" s="630" t="s">
        <v>1695</v>
      </c>
      <c r="R52" s="630" t="s">
        <v>1694</v>
      </c>
    </row>
    <row r="53" spans="1:18" s="230" customFormat="1" ht="219.75" customHeight="1" x14ac:dyDescent="0.25">
      <c r="A53" s="719"/>
      <c r="B53" s="719"/>
      <c r="C53" s="719"/>
      <c r="D53" s="719"/>
      <c r="E53" s="719"/>
      <c r="F53" s="719"/>
      <c r="G53" s="425" t="s">
        <v>1700</v>
      </c>
      <c r="H53" s="425" t="s">
        <v>991</v>
      </c>
      <c r="I53" s="425">
        <v>1</v>
      </c>
      <c r="J53" s="719"/>
      <c r="K53" s="719"/>
      <c r="L53" s="719"/>
      <c r="M53" s="719"/>
      <c r="N53" s="753"/>
      <c r="O53" s="719"/>
      <c r="P53" s="753"/>
      <c r="Q53" s="631"/>
      <c r="R53" s="631"/>
    </row>
    <row r="54" spans="1:18" s="230" customFormat="1" ht="227.25" customHeight="1" x14ac:dyDescent="0.25">
      <c r="A54" s="425">
        <v>25</v>
      </c>
      <c r="B54" s="425">
        <v>1</v>
      </c>
      <c r="C54" s="425">
        <v>4</v>
      </c>
      <c r="D54" s="425">
        <v>5</v>
      </c>
      <c r="E54" s="425" t="s">
        <v>1729</v>
      </c>
      <c r="F54" s="425" t="s">
        <v>1728</v>
      </c>
      <c r="G54" s="425" t="s">
        <v>44</v>
      </c>
      <c r="H54" s="425" t="s">
        <v>693</v>
      </c>
      <c r="I54" s="425">
        <v>30</v>
      </c>
      <c r="J54" s="425" t="s">
        <v>1696</v>
      </c>
      <c r="K54" s="425"/>
      <c r="L54" s="425" t="s">
        <v>45</v>
      </c>
      <c r="M54" s="429"/>
      <c r="N54" s="429">
        <v>45000</v>
      </c>
      <c r="O54" s="429"/>
      <c r="P54" s="429">
        <v>45000</v>
      </c>
      <c r="Q54" s="425" t="s">
        <v>1695</v>
      </c>
      <c r="R54" s="425" t="s">
        <v>1694</v>
      </c>
    </row>
    <row r="55" spans="1:18" s="230" customFormat="1" ht="278.25" customHeight="1" x14ac:dyDescent="0.25">
      <c r="A55" s="425">
        <v>26</v>
      </c>
      <c r="B55" s="425">
        <v>1</v>
      </c>
      <c r="C55" s="425">
        <v>4</v>
      </c>
      <c r="D55" s="425">
        <v>5</v>
      </c>
      <c r="E55" s="425" t="s">
        <v>1727</v>
      </c>
      <c r="F55" s="425" t="s">
        <v>1726</v>
      </c>
      <c r="G55" s="425" t="s">
        <v>44</v>
      </c>
      <c r="H55" s="425" t="s">
        <v>693</v>
      </c>
      <c r="I55" s="425">
        <v>20</v>
      </c>
      <c r="J55" s="425" t="s">
        <v>1725</v>
      </c>
      <c r="K55" s="425"/>
      <c r="L55" s="425" t="s">
        <v>45</v>
      </c>
      <c r="M55" s="429"/>
      <c r="N55" s="429">
        <v>55000</v>
      </c>
      <c r="O55" s="429"/>
      <c r="P55" s="429">
        <v>55000</v>
      </c>
      <c r="Q55" s="425" t="s">
        <v>1695</v>
      </c>
      <c r="R55" s="425" t="s">
        <v>1694</v>
      </c>
    </row>
    <row r="56" spans="1:18" s="230" customFormat="1" ht="91.5" customHeight="1" x14ac:dyDescent="0.25">
      <c r="A56" s="630">
        <v>27</v>
      </c>
      <c r="B56" s="630">
        <v>1</v>
      </c>
      <c r="C56" s="630">
        <v>4</v>
      </c>
      <c r="D56" s="630">
        <v>2</v>
      </c>
      <c r="E56" s="630" t="s">
        <v>1724</v>
      </c>
      <c r="F56" s="630" t="s">
        <v>1723</v>
      </c>
      <c r="G56" s="425" t="s">
        <v>230</v>
      </c>
      <c r="H56" s="425" t="s">
        <v>693</v>
      </c>
      <c r="I56" s="425">
        <v>15</v>
      </c>
      <c r="J56" s="630" t="s">
        <v>1722</v>
      </c>
      <c r="K56" s="630"/>
      <c r="L56" s="630" t="s">
        <v>492</v>
      </c>
      <c r="M56" s="717"/>
      <c r="N56" s="717">
        <v>10000</v>
      </c>
      <c r="O56" s="717"/>
      <c r="P56" s="717">
        <v>10000</v>
      </c>
      <c r="Q56" s="630" t="s">
        <v>1695</v>
      </c>
      <c r="R56" s="630" t="s">
        <v>1694</v>
      </c>
    </row>
    <row r="57" spans="1:18" s="230" customFormat="1" ht="89.25" customHeight="1" x14ac:dyDescent="0.25">
      <c r="A57" s="631"/>
      <c r="B57" s="631"/>
      <c r="C57" s="631"/>
      <c r="D57" s="631"/>
      <c r="E57" s="631"/>
      <c r="F57" s="631"/>
      <c r="G57" s="425" t="s">
        <v>1721</v>
      </c>
      <c r="H57" s="425" t="s">
        <v>991</v>
      </c>
      <c r="I57" s="425">
        <v>1</v>
      </c>
      <c r="J57" s="631"/>
      <c r="K57" s="631"/>
      <c r="L57" s="631"/>
      <c r="M57" s="718"/>
      <c r="N57" s="718"/>
      <c r="O57" s="718"/>
      <c r="P57" s="718"/>
      <c r="Q57" s="631"/>
      <c r="R57" s="631"/>
    </row>
    <row r="58" spans="1:18" s="230" customFormat="1" ht="246" customHeight="1" x14ac:dyDescent="0.25">
      <c r="A58" s="425">
        <v>28</v>
      </c>
      <c r="B58" s="425">
        <v>1</v>
      </c>
      <c r="C58" s="425">
        <v>4</v>
      </c>
      <c r="D58" s="425">
        <v>2</v>
      </c>
      <c r="E58" s="425" t="s">
        <v>1720</v>
      </c>
      <c r="F58" s="425" t="s">
        <v>1719</v>
      </c>
      <c r="G58" s="425" t="s">
        <v>44</v>
      </c>
      <c r="H58" s="425" t="s">
        <v>693</v>
      </c>
      <c r="I58" s="425">
        <v>15</v>
      </c>
      <c r="J58" s="425" t="s">
        <v>1718</v>
      </c>
      <c r="K58" s="425"/>
      <c r="L58" s="425" t="s">
        <v>1717</v>
      </c>
      <c r="M58" s="429"/>
      <c r="N58" s="429">
        <v>40000</v>
      </c>
      <c r="O58" s="429"/>
      <c r="P58" s="429">
        <v>40000</v>
      </c>
      <c r="Q58" s="425" t="s">
        <v>1695</v>
      </c>
      <c r="R58" s="425" t="s">
        <v>1694</v>
      </c>
    </row>
    <row r="59" spans="1:18" s="230" customFormat="1" ht="156.75" customHeight="1" x14ac:dyDescent="0.25">
      <c r="A59" s="425">
        <v>29</v>
      </c>
      <c r="B59" s="425">
        <v>1</v>
      </c>
      <c r="C59" s="425">
        <v>4</v>
      </c>
      <c r="D59" s="425">
        <v>2</v>
      </c>
      <c r="E59" s="425" t="s">
        <v>1716</v>
      </c>
      <c r="F59" s="425" t="s">
        <v>1715</v>
      </c>
      <c r="G59" s="425" t="s">
        <v>1697</v>
      </c>
      <c r="H59" s="425" t="s">
        <v>693</v>
      </c>
      <c r="I59" s="425">
        <v>40</v>
      </c>
      <c r="J59" s="425" t="s">
        <v>1696</v>
      </c>
      <c r="K59" s="425"/>
      <c r="L59" s="425" t="s">
        <v>89</v>
      </c>
      <c r="M59" s="429"/>
      <c r="N59" s="429">
        <v>4000</v>
      </c>
      <c r="O59" s="429"/>
      <c r="P59" s="429">
        <v>4000</v>
      </c>
      <c r="Q59" s="425" t="s">
        <v>1695</v>
      </c>
      <c r="R59" s="425" t="s">
        <v>1694</v>
      </c>
    </row>
    <row r="60" spans="1:18" s="230" customFormat="1" ht="138.75" customHeight="1" x14ac:dyDescent="0.25">
      <c r="A60" s="425">
        <v>30</v>
      </c>
      <c r="B60" s="425">
        <v>1</v>
      </c>
      <c r="C60" s="425">
        <v>4</v>
      </c>
      <c r="D60" s="425">
        <v>2</v>
      </c>
      <c r="E60" s="425" t="s">
        <v>1714</v>
      </c>
      <c r="F60" s="425" t="s">
        <v>1713</v>
      </c>
      <c r="G60" s="425" t="s">
        <v>1697</v>
      </c>
      <c r="H60" s="425" t="s">
        <v>693</v>
      </c>
      <c r="I60" s="425">
        <v>50</v>
      </c>
      <c r="J60" s="425" t="s">
        <v>1696</v>
      </c>
      <c r="K60" s="425"/>
      <c r="L60" s="425" t="s">
        <v>1712</v>
      </c>
      <c r="M60" s="429"/>
      <c r="N60" s="429">
        <v>5000</v>
      </c>
      <c r="O60" s="429"/>
      <c r="P60" s="429">
        <v>5000</v>
      </c>
      <c r="Q60" s="425" t="s">
        <v>1695</v>
      </c>
      <c r="R60" s="425" t="s">
        <v>1694</v>
      </c>
    </row>
    <row r="61" spans="1:18" s="230" customFormat="1" ht="47.25" customHeight="1" x14ac:dyDescent="0.25">
      <c r="A61" s="719">
        <v>31</v>
      </c>
      <c r="B61" s="719">
        <v>1</v>
      </c>
      <c r="C61" s="719">
        <v>4</v>
      </c>
      <c r="D61" s="719">
        <v>2</v>
      </c>
      <c r="E61" s="719" t="s">
        <v>1711</v>
      </c>
      <c r="F61" s="719" t="s">
        <v>1710</v>
      </c>
      <c r="G61" s="425" t="s">
        <v>1709</v>
      </c>
      <c r="H61" s="425" t="s">
        <v>693</v>
      </c>
      <c r="I61" s="425">
        <v>200</v>
      </c>
      <c r="J61" s="719" t="s">
        <v>1708</v>
      </c>
      <c r="K61" s="630"/>
      <c r="L61" s="630" t="s">
        <v>492</v>
      </c>
      <c r="M61" s="717"/>
      <c r="N61" s="717">
        <v>200000</v>
      </c>
      <c r="O61" s="717"/>
      <c r="P61" s="717">
        <v>200000</v>
      </c>
      <c r="Q61" s="630" t="s">
        <v>1695</v>
      </c>
      <c r="R61" s="630" t="s">
        <v>1694</v>
      </c>
    </row>
    <row r="62" spans="1:18" s="230" customFormat="1" ht="42" customHeight="1" x14ac:dyDescent="0.25">
      <c r="A62" s="719"/>
      <c r="B62" s="719"/>
      <c r="C62" s="719"/>
      <c r="D62" s="719"/>
      <c r="E62" s="719"/>
      <c r="F62" s="719"/>
      <c r="G62" s="719" t="s">
        <v>1697</v>
      </c>
      <c r="H62" s="425" t="s">
        <v>983</v>
      </c>
      <c r="I62" s="425">
        <v>18</v>
      </c>
      <c r="J62" s="719"/>
      <c r="K62" s="656"/>
      <c r="L62" s="656"/>
      <c r="M62" s="733"/>
      <c r="N62" s="733"/>
      <c r="O62" s="733"/>
      <c r="P62" s="733"/>
      <c r="Q62" s="656"/>
      <c r="R62" s="656"/>
    </row>
    <row r="63" spans="1:18" s="230" customFormat="1" ht="57" customHeight="1" x14ac:dyDescent="0.25">
      <c r="A63" s="719"/>
      <c r="B63" s="719"/>
      <c r="C63" s="719"/>
      <c r="D63" s="719"/>
      <c r="E63" s="719"/>
      <c r="F63" s="719"/>
      <c r="G63" s="719"/>
      <c r="H63" s="425" t="s">
        <v>693</v>
      </c>
      <c r="I63" s="425">
        <v>450</v>
      </c>
      <c r="J63" s="719"/>
      <c r="K63" s="656"/>
      <c r="L63" s="656"/>
      <c r="M63" s="733"/>
      <c r="N63" s="733"/>
      <c r="O63" s="733"/>
      <c r="P63" s="733"/>
      <c r="Q63" s="656"/>
      <c r="R63" s="656"/>
    </row>
    <row r="64" spans="1:18" s="230" customFormat="1" ht="33.75" customHeight="1" x14ac:dyDescent="0.25">
      <c r="A64" s="719"/>
      <c r="B64" s="719"/>
      <c r="C64" s="719"/>
      <c r="D64" s="719"/>
      <c r="E64" s="719"/>
      <c r="F64" s="719"/>
      <c r="G64" s="719" t="s">
        <v>1333</v>
      </c>
      <c r="H64" s="425" t="s">
        <v>991</v>
      </c>
      <c r="I64" s="425">
        <v>18</v>
      </c>
      <c r="J64" s="719"/>
      <c r="K64" s="656"/>
      <c r="L64" s="656"/>
      <c r="M64" s="733"/>
      <c r="N64" s="733"/>
      <c r="O64" s="733"/>
      <c r="P64" s="733"/>
      <c r="Q64" s="656"/>
      <c r="R64" s="656"/>
    </row>
    <row r="65" spans="1:18" s="230" customFormat="1" ht="47.25" customHeight="1" x14ac:dyDescent="0.25">
      <c r="A65" s="719"/>
      <c r="B65" s="719"/>
      <c r="C65" s="719"/>
      <c r="D65" s="719"/>
      <c r="E65" s="719"/>
      <c r="F65" s="719"/>
      <c r="G65" s="719"/>
      <c r="H65" s="425" t="s">
        <v>693</v>
      </c>
      <c r="I65" s="425">
        <v>450</v>
      </c>
      <c r="J65" s="719"/>
      <c r="K65" s="631"/>
      <c r="L65" s="631"/>
      <c r="M65" s="718"/>
      <c r="N65" s="718"/>
      <c r="O65" s="718"/>
      <c r="P65" s="718"/>
      <c r="Q65" s="631"/>
      <c r="R65" s="631"/>
    </row>
    <row r="66" spans="1:18" s="230" customFormat="1" ht="82.5" customHeight="1" x14ac:dyDescent="0.25">
      <c r="A66" s="630">
        <v>32</v>
      </c>
      <c r="B66" s="630">
        <v>1</v>
      </c>
      <c r="C66" s="630">
        <v>4</v>
      </c>
      <c r="D66" s="630">
        <v>2</v>
      </c>
      <c r="E66" s="630" t="s">
        <v>1707</v>
      </c>
      <c r="F66" s="630" t="s">
        <v>1706</v>
      </c>
      <c r="G66" s="425" t="s">
        <v>1705</v>
      </c>
      <c r="H66" s="425" t="s">
        <v>693</v>
      </c>
      <c r="I66" s="425">
        <v>500</v>
      </c>
      <c r="J66" s="630" t="s">
        <v>1704</v>
      </c>
      <c r="K66" s="630"/>
      <c r="L66" s="630" t="s">
        <v>1703</v>
      </c>
      <c r="M66" s="717"/>
      <c r="N66" s="717">
        <v>160000</v>
      </c>
      <c r="O66" s="717"/>
      <c r="P66" s="717">
        <v>160000</v>
      </c>
      <c r="Q66" s="630" t="s">
        <v>1695</v>
      </c>
      <c r="R66" s="630" t="s">
        <v>1694</v>
      </c>
    </row>
    <row r="67" spans="1:18" s="230" customFormat="1" ht="83.25" customHeight="1" x14ac:dyDescent="0.25">
      <c r="A67" s="656"/>
      <c r="B67" s="656"/>
      <c r="C67" s="656"/>
      <c r="D67" s="656"/>
      <c r="E67" s="656"/>
      <c r="F67" s="656"/>
      <c r="G67" s="425" t="s">
        <v>1702</v>
      </c>
      <c r="H67" s="425" t="s">
        <v>693</v>
      </c>
      <c r="I67" s="425">
        <v>500</v>
      </c>
      <c r="J67" s="656"/>
      <c r="K67" s="656"/>
      <c r="L67" s="656"/>
      <c r="M67" s="733"/>
      <c r="N67" s="733"/>
      <c r="O67" s="733"/>
      <c r="P67" s="733"/>
      <c r="Q67" s="656"/>
      <c r="R67" s="656"/>
    </row>
    <row r="68" spans="1:18" s="230" customFormat="1" ht="69" customHeight="1" x14ac:dyDescent="0.25">
      <c r="A68" s="656"/>
      <c r="B68" s="656"/>
      <c r="C68" s="656"/>
      <c r="D68" s="656"/>
      <c r="E68" s="656"/>
      <c r="F68" s="656"/>
      <c r="G68" s="425" t="s">
        <v>1701</v>
      </c>
      <c r="H68" s="425" t="s">
        <v>991</v>
      </c>
      <c r="I68" s="425">
        <v>1</v>
      </c>
      <c r="J68" s="656"/>
      <c r="K68" s="656"/>
      <c r="L68" s="656"/>
      <c r="M68" s="733"/>
      <c r="N68" s="733"/>
      <c r="O68" s="733"/>
      <c r="P68" s="733"/>
      <c r="Q68" s="656"/>
      <c r="R68" s="656"/>
    </row>
    <row r="69" spans="1:18" s="230" customFormat="1" ht="78" customHeight="1" x14ac:dyDescent="0.25">
      <c r="A69" s="631"/>
      <c r="B69" s="631"/>
      <c r="C69" s="631"/>
      <c r="D69" s="631"/>
      <c r="E69" s="631"/>
      <c r="F69" s="631"/>
      <c r="G69" s="425" t="s">
        <v>1700</v>
      </c>
      <c r="H69" s="425" t="s">
        <v>991</v>
      </c>
      <c r="I69" s="425">
        <v>1</v>
      </c>
      <c r="J69" s="631"/>
      <c r="K69" s="631"/>
      <c r="L69" s="631"/>
      <c r="M69" s="718"/>
      <c r="N69" s="718"/>
      <c r="O69" s="718"/>
      <c r="P69" s="718"/>
      <c r="Q69" s="631"/>
      <c r="R69" s="631"/>
    </row>
    <row r="70" spans="1:18" s="230" customFormat="1" ht="235.5" customHeight="1" x14ac:dyDescent="0.25">
      <c r="A70" s="425">
        <v>33</v>
      </c>
      <c r="B70" s="425">
        <v>1</v>
      </c>
      <c r="C70" s="425">
        <v>4</v>
      </c>
      <c r="D70" s="425">
        <v>2</v>
      </c>
      <c r="E70" s="425" t="s">
        <v>1699</v>
      </c>
      <c r="F70" s="425" t="s">
        <v>1698</v>
      </c>
      <c r="G70" s="425" t="s">
        <v>1697</v>
      </c>
      <c r="H70" s="425" t="s">
        <v>693</v>
      </c>
      <c r="I70" s="425">
        <v>50</v>
      </c>
      <c r="J70" s="425" t="s">
        <v>1696</v>
      </c>
      <c r="K70" s="425"/>
      <c r="L70" s="425" t="s">
        <v>1036</v>
      </c>
      <c r="M70" s="429"/>
      <c r="N70" s="429">
        <v>9710</v>
      </c>
      <c r="O70" s="429"/>
      <c r="P70" s="429">
        <v>9710</v>
      </c>
      <c r="Q70" s="425" t="s">
        <v>1695</v>
      </c>
      <c r="R70" s="425" t="s">
        <v>1694</v>
      </c>
    </row>
    <row r="71" spans="1:18" s="230" customFormat="1" ht="21.75" customHeight="1" x14ac:dyDescent="0.25">
      <c r="A71" s="207"/>
      <c r="B71" s="207"/>
      <c r="C71" s="207"/>
      <c r="D71" s="207"/>
      <c r="E71" s="207"/>
      <c r="F71" s="207"/>
      <c r="G71" s="207"/>
      <c r="H71" s="207"/>
      <c r="I71" s="207"/>
      <c r="J71" s="207"/>
      <c r="K71" s="207"/>
      <c r="L71" s="207"/>
      <c r="M71" s="246"/>
      <c r="N71" s="207"/>
      <c r="O71" s="246"/>
      <c r="P71" s="207"/>
      <c r="Q71" s="207"/>
      <c r="R71" s="207"/>
    </row>
    <row r="72" spans="1:18" ht="15.75" x14ac:dyDescent="0.25">
      <c r="M72" s="903"/>
      <c r="N72" s="904" t="s">
        <v>35</v>
      </c>
      <c r="O72" s="904"/>
      <c r="P72" s="904"/>
    </row>
    <row r="73" spans="1:18" x14ac:dyDescent="0.25">
      <c r="M73" s="903"/>
      <c r="N73" s="699" t="s">
        <v>36</v>
      </c>
      <c r="O73" s="903" t="s">
        <v>37</v>
      </c>
      <c r="P73" s="903"/>
    </row>
    <row r="74" spans="1:18" x14ac:dyDescent="0.25">
      <c r="M74" s="903"/>
      <c r="N74" s="701"/>
      <c r="O74" s="194">
        <v>2020</v>
      </c>
      <c r="P74" s="194">
        <v>2021</v>
      </c>
    </row>
    <row r="75" spans="1:18" x14ac:dyDescent="0.25">
      <c r="M75" s="168" t="s">
        <v>2931</v>
      </c>
      <c r="N75" s="55">
        <v>33</v>
      </c>
      <c r="O75" s="245">
        <f>O7+O10+O12+O14+O16+O18+O20+O24+O27+O29+O30+O33+O34+O36+O41+O42+O43</f>
        <v>343290.26</v>
      </c>
      <c r="P75" s="245">
        <f>P44+P45+P46+P47+P48+P50+P52+P54+P55+P56+P58+P59+P60+P61+P66+P70</f>
        <v>660000</v>
      </c>
      <c r="Q75" s="2"/>
    </row>
    <row r="76" spans="1:18" x14ac:dyDescent="0.25">
      <c r="O76" s="2"/>
      <c r="P76" s="2"/>
    </row>
    <row r="79" spans="1:18" x14ac:dyDescent="0.25">
      <c r="O79" s="2"/>
    </row>
  </sheetData>
  <mergeCells count="293">
    <mergeCell ref="R10:R11"/>
    <mergeCell ref="P10:P11"/>
    <mergeCell ref="Q10:Q11"/>
    <mergeCell ref="R12:R13"/>
    <mergeCell ref="L16:L17"/>
    <mergeCell ref="J16:J17"/>
    <mergeCell ref="K16:K17"/>
    <mergeCell ref="P16:P17"/>
    <mergeCell ref="Q16:Q17"/>
    <mergeCell ref="R16:R17"/>
    <mergeCell ref="M16:M17"/>
    <mergeCell ref="N16:N17"/>
    <mergeCell ref="O16:O17"/>
    <mergeCell ref="P12:P13"/>
    <mergeCell ref="Q12:Q13"/>
    <mergeCell ref="Q4:Q5"/>
    <mergeCell ref="G4:G5"/>
    <mergeCell ref="H4:I4"/>
    <mergeCell ref="C10:C11"/>
    <mergeCell ref="D10:D11"/>
    <mergeCell ref="E10:E11"/>
    <mergeCell ref="F10:F11"/>
    <mergeCell ref="N7:N8"/>
    <mergeCell ref="O7:O8"/>
    <mergeCell ref="M10:M11"/>
    <mergeCell ref="N10:N11"/>
    <mergeCell ref="K10:K11"/>
    <mergeCell ref="L10:L11"/>
    <mergeCell ref="R4:R5"/>
    <mergeCell ref="A7:A8"/>
    <mergeCell ref="B7:B8"/>
    <mergeCell ref="C7:C8"/>
    <mergeCell ref="R7:R8"/>
    <mergeCell ref="D7:D8"/>
    <mergeCell ref="E7:E8"/>
    <mergeCell ref="F7:F8"/>
    <mergeCell ref="J4:J5"/>
    <mergeCell ref="K4:L4"/>
    <mergeCell ref="M4:N4"/>
    <mergeCell ref="J7:J8"/>
    <mergeCell ref="K7:K8"/>
    <mergeCell ref="L7:L8"/>
    <mergeCell ref="M7:M8"/>
    <mergeCell ref="P7:P8"/>
    <mergeCell ref="Q7:Q8"/>
    <mergeCell ref="A4:A5"/>
    <mergeCell ref="B4:B5"/>
    <mergeCell ref="C4:C5"/>
    <mergeCell ref="D4:D5"/>
    <mergeCell ref="E4:E5"/>
    <mergeCell ref="F4:F5"/>
    <mergeCell ref="O4:P4"/>
    <mergeCell ref="A10:A11"/>
    <mergeCell ref="J10:J11"/>
    <mergeCell ref="O10:O11"/>
    <mergeCell ref="M18:M19"/>
    <mergeCell ref="N18:N19"/>
    <mergeCell ref="O18:O19"/>
    <mergeCell ref="A12:A13"/>
    <mergeCell ref="J12:J13"/>
    <mergeCell ref="K12:K13"/>
    <mergeCell ref="M12:M13"/>
    <mergeCell ref="N12:N13"/>
    <mergeCell ref="O12:O13"/>
    <mergeCell ref="L12:L13"/>
    <mergeCell ref="A14:A15"/>
    <mergeCell ref="B14:B15"/>
    <mergeCell ref="C14:C15"/>
    <mergeCell ref="D14:D15"/>
    <mergeCell ref="E14:E15"/>
    <mergeCell ref="F14:F15"/>
    <mergeCell ref="J14:J15"/>
    <mergeCell ref="K14:K15"/>
    <mergeCell ref="F16:F17"/>
    <mergeCell ref="B16:B17"/>
    <mergeCell ref="C16:C17"/>
    <mergeCell ref="P18:P19"/>
    <mergeCell ref="Q18:Q19"/>
    <mergeCell ref="R18:R19"/>
    <mergeCell ref="R14:R15"/>
    <mergeCell ref="B10:B11"/>
    <mergeCell ref="R24:R26"/>
    <mergeCell ref="M20:M23"/>
    <mergeCell ref="N20:N23"/>
    <mergeCell ref="O20:O23"/>
    <mergeCell ref="P20:P23"/>
    <mergeCell ref="L14:L15"/>
    <mergeCell ref="M14:M15"/>
    <mergeCell ref="N14:N15"/>
    <mergeCell ref="O14:O15"/>
    <mergeCell ref="P14:P15"/>
    <mergeCell ref="Q14:Q15"/>
    <mergeCell ref="K18:K19"/>
    <mergeCell ref="Q20:Q23"/>
    <mergeCell ref="R20:R23"/>
    <mergeCell ref="B12:B13"/>
    <mergeCell ref="C12:C13"/>
    <mergeCell ref="D12:D13"/>
    <mergeCell ref="E12:E13"/>
    <mergeCell ref="F12:F13"/>
    <mergeCell ref="D16:D17"/>
    <mergeCell ref="E16:E17"/>
    <mergeCell ref="M24:M26"/>
    <mergeCell ref="J18:J19"/>
    <mergeCell ref="L18:L19"/>
    <mergeCell ref="J20:J23"/>
    <mergeCell ref="D24:D26"/>
    <mergeCell ref="E24:E26"/>
    <mergeCell ref="F24:F26"/>
    <mergeCell ref="K20:K23"/>
    <mergeCell ref="L20:L23"/>
    <mergeCell ref="L24:L26"/>
    <mergeCell ref="A20:A23"/>
    <mergeCell ref="B20:B23"/>
    <mergeCell ref="C20:C23"/>
    <mergeCell ref="D20:D23"/>
    <mergeCell ref="E20:E23"/>
    <mergeCell ref="F20:F23"/>
    <mergeCell ref="C18:C19"/>
    <mergeCell ref="D18:D19"/>
    <mergeCell ref="E18:E19"/>
    <mergeCell ref="F18:F19"/>
    <mergeCell ref="A18:A19"/>
    <mergeCell ref="B18:B19"/>
    <mergeCell ref="A16:A17"/>
    <mergeCell ref="Q27:Q28"/>
    <mergeCell ref="R27:R28"/>
    <mergeCell ref="A27:A28"/>
    <mergeCell ref="B27:B28"/>
    <mergeCell ref="C27:C28"/>
    <mergeCell ref="D27:D28"/>
    <mergeCell ref="A24:A26"/>
    <mergeCell ref="B24:B26"/>
    <mergeCell ref="C24:C26"/>
    <mergeCell ref="O27:O28"/>
    <mergeCell ref="P27:P28"/>
    <mergeCell ref="E27:E28"/>
    <mergeCell ref="F27:F28"/>
    <mergeCell ref="J27:J28"/>
    <mergeCell ref="K27:K28"/>
    <mergeCell ref="L27:L28"/>
    <mergeCell ref="M27:M28"/>
    <mergeCell ref="N27:N28"/>
    <mergeCell ref="O24:O26"/>
    <mergeCell ref="P24:P26"/>
    <mergeCell ref="G24:G25"/>
    <mergeCell ref="J24:J26"/>
    <mergeCell ref="K24:K26"/>
    <mergeCell ref="Q24:Q26"/>
    <mergeCell ref="A30:A32"/>
    <mergeCell ref="B30:B32"/>
    <mergeCell ref="C30:C32"/>
    <mergeCell ref="D30:D32"/>
    <mergeCell ref="L34:L35"/>
    <mergeCell ref="M30:M32"/>
    <mergeCell ref="N30:N32"/>
    <mergeCell ref="O30:O32"/>
    <mergeCell ref="P30:P32"/>
    <mergeCell ref="Q30:Q32"/>
    <mergeCell ref="N24:N26"/>
    <mergeCell ref="R30:R32"/>
    <mergeCell ref="E30:E32"/>
    <mergeCell ref="F30:F32"/>
    <mergeCell ref="G30:G31"/>
    <mergeCell ref="J30:J32"/>
    <mergeCell ref="K30:K32"/>
    <mergeCell ref="L30:L32"/>
    <mergeCell ref="Q34:Q35"/>
    <mergeCell ref="R34:R35"/>
    <mergeCell ref="P34:P35"/>
    <mergeCell ref="A36:A40"/>
    <mergeCell ref="B36:B40"/>
    <mergeCell ref="C36:C40"/>
    <mergeCell ref="D36:D40"/>
    <mergeCell ref="E36:E40"/>
    <mergeCell ref="F36:F40"/>
    <mergeCell ref="M34:M35"/>
    <mergeCell ref="N34:N35"/>
    <mergeCell ref="O34:O35"/>
    <mergeCell ref="A34:A35"/>
    <mergeCell ref="B34:B35"/>
    <mergeCell ref="C34:C35"/>
    <mergeCell ref="D34:D35"/>
    <mergeCell ref="E34:E35"/>
    <mergeCell ref="F34:F35"/>
    <mergeCell ref="J34:J35"/>
    <mergeCell ref="K34:K35"/>
    <mergeCell ref="K36:K40"/>
    <mergeCell ref="G36:G37"/>
    <mergeCell ref="J36:J40"/>
    <mergeCell ref="Q36:Q40"/>
    <mergeCell ref="R36:R40"/>
    <mergeCell ref="L36:L40"/>
    <mergeCell ref="M36:M40"/>
    <mergeCell ref="N36:N40"/>
    <mergeCell ref="O36:O40"/>
    <mergeCell ref="P36:P40"/>
    <mergeCell ref="M52:M53"/>
    <mergeCell ref="N52:N53"/>
    <mergeCell ref="O52:O53"/>
    <mergeCell ref="P52:P53"/>
    <mergeCell ref="Q52:Q53"/>
    <mergeCell ref="R50:R51"/>
    <mergeCell ref="L50:L51"/>
    <mergeCell ref="M50:M51"/>
    <mergeCell ref="N50:N51"/>
    <mergeCell ref="O50:O51"/>
    <mergeCell ref="P50:P51"/>
    <mergeCell ref="Q50:Q51"/>
    <mergeCell ref="O48:O49"/>
    <mergeCell ref="P48:P49"/>
    <mergeCell ref="Q48:Q49"/>
    <mergeCell ref="R48:R49"/>
    <mergeCell ref="R52:R53"/>
    <mergeCell ref="A50:A51"/>
    <mergeCell ref="B50:B51"/>
    <mergeCell ref="C50:C51"/>
    <mergeCell ref="D50:D51"/>
    <mergeCell ref="A48:A49"/>
    <mergeCell ref="B48:B49"/>
    <mergeCell ref="C48:C49"/>
    <mergeCell ref="M48:M49"/>
    <mergeCell ref="A52:A53"/>
    <mergeCell ref="B52:B53"/>
    <mergeCell ref="C52:C53"/>
    <mergeCell ref="D52:D53"/>
    <mergeCell ref="E52:E53"/>
    <mergeCell ref="F52:F53"/>
    <mergeCell ref="J52:J53"/>
    <mergeCell ref="K52:K53"/>
    <mergeCell ref="Q61:Q65"/>
    <mergeCell ref="R61:R65"/>
    <mergeCell ref="G62:G63"/>
    <mergeCell ref="G64:G65"/>
    <mergeCell ref="R56:R57"/>
    <mergeCell ref="P56:P57"/>
    <mergeCell ref="Q56:Q57"/>
    <mergeCell ref="N48:N49"/>
    <mergeCell ref="D48:D49"/>
    <mergeCell ref="E48:E49"/>
    <mergeCell ref="F48:F49"/>
    <mergeCell ref="J48:J49"/>
    <mergeCell ref="K48:K49"/>
    <mergeCell ref="L48:L49"/>
    <mergeCell ref="E50:E51"/>
    <mergeCell ref="F50:F51"/>
    <mergeCell ref="J50:J51"/>
    <mergeCell ref="K50:K51"/>
    <mergeCell ref="L52:L53"/>
    <mergeCell ref="A56:A57"/>
    <mergeCell ref="B56:B57"/>
    <mergeCell ref="J61:J65"/>
    <mergeCell ref="K61:K65"/>
    <mergeCell ref="L61:L65"/>
    <mergeCell ref="M61:M65"/>
    <mergeCell ref="N61:N65"/>
    <mergeCell ref="O61:O65"/>
    <mergeCell ref="A61:A65"/>
    <mergeCell ref="B61:B65"/>
    <mergeCell ref="C61:C65"/>
    <mergeCell ref="D61:D65"/>
    <mergeCell ref="M56:M57"/>
    <mergeCell ref="N56:N57"/>
    <mergeCell ref="O56:O57"/>
    <mergeCell ref="L56:L57"/>
    <mergeCell ref="C56:C57"/>
    <mergeCell ref="D56:D57"/>
    <mergeCell ref="E56:E57"/>
    <mergeCell ref="F56:F57"/>
    <mergeCell ref="J56:J57"/>
    <mergeCell ref="K56:K57"/>
    <mergeCell ref="M72:M74"/>
    <mergeCell ref="N72:P72"/>
    <mergeCell ref="O73:P73"/>
    <mergeCell ref="N73:N74"/>
    <mergeCell ref="E61:E65"/>
    <mergeCell ref="F61:F65"/>
    <mergeCell ref="M66:M69"/>
    <mergeCell ref="N66:N69"/>
    <mergeCell ref="O66:O69"/>
    <mergeCell ref="P66:P69"/>
    <mergeCell ref="P61:P65"/>
    <mergeCell ref="Q66:Q69"/>
    <mergeCell ref="R66:R69"/>
    <mergeCell ref="A66:A69"/>
    <mergeCell ref="B66:B69"/>
    <mergeCell ref="C66:C69"/>
    <mergeCell ref="D66:D69"/>
    <mergeCell ref="E66:E69"/>
    <mergeCell ref="F66:F69"/>
    <mergeCell ref="J66:J69"/>
    <mergeCell ref="K66:K69"/>
    <mergeCell ref="L66:L69"/>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6E46E-1976-4A31-B71A-298369838066}">
  <dimension ref="A2:S59"/>
  <sheetViews>
    <sheetView topLeftCell="A47" zoomScale="60" zoomScaleNormal="60" workbookViewId="0">
      <selection activeCell="A53" sqref="A53"/>
    </sheetView>
  </sheetViews>
  <sheetFormatPr defaultRowHeight="15" x14ac:dyDescent="0.25"/>
  <cols>
    <col min="1" max="1" width="4.7109375" style="41" customWidth="1"/>
    <col min="2" max="2" width="9.140625" style="41"/>
    <col min="3" max="3" width="11.42578125" style="41" customWidth="1"/>
    <col min="4" max="4" width="9.7109375" style="41" customWidth="1"/>
    <col min="5" max="5" width="45.7109375" style="41" customWidth="1"/>
    <col min="6" max="6" width="61.42578125" style="41" customWidth="1"/>
    <col min="7" max="7" width="35.7109375" style="41" customWidth="1"/>
    <col min="8" max="8" width="20.42578125" style="41" customWidth="1"/>
    <col min="9" max="9" width="12.140625" style="41" customWidth="1"/>
    <col min="10" max="10" width="32.140625" style="41" customWidth="1"/>
    <col min="11" max="11" width="12.140625" style="41" customWidth="1"/>
    <col min="12" max="12" width="12.7109375" style="41" customWidth="1"/>
    <col min="13" max="13" width="17.85546875" style="41" customWidth="1"/>
    <col min="14" max="14" width="17.28515625" style="41" customWidth="1"/>
    <col min="15" max="16" width="18" style="41" customWidth="1"/>
    <col min="17" max="17" width="21.28515625" style="41" customWidth="1"/>
    <col min="18" max="18" width="15.85546875" style="41" customWidth="1"/>
    <col min="19" max="19" width="19.5703125" style="41" customWidth="1"/>
    <col min="20" max="258" width="9.140625" style="41"/>
    <col min="259" max="259" width="4.7109375" style="41" bestFit="1" customWidth="1"/>
    <col min="260" max="260" width="9.7109375" style="41" bestFit="1" customWidth="1"/>
    <col min="261" max="261" width="10" style="41" bestFit="1" customWidth="1"/>
    <col min="262" max="262" width="9.140625" style="41"/>
    <col min="263" max="263" width="22.85546875" style="41" customWidth="1"/>
    <col min="264" max="264" width="59.7109375" style="41" bestFit="1" customWidth="1"/>
    <col min="265" max="265" width="57.85546875" style="41" bestFit="1" customWidth="1"/>
    <col min="266" max="266" width="35.28515625" style="41" bestFit="1" customWidth="1"/>
    <col min="267" max="267" width="28.140625" style="41" bestFit="1" customWidth="1"/>
    <col min="268" max="268" width="33.140625" style="41" bestFit="1" customWidth="1"/>
    <col min="269" max="269" width="26" style="41" bestFit="1" customWidth="1"/>
    <col min="270" max="270" width="19.140625" style="41" bestFit="1" customWidth="1"/>
    <col min="271" max="271" width="10.42578125" style="41" customWidth="1"/>
    <col min="272" max="272" width="11.85546875" style="41" customWidth="1"/>
    <col min="273" max="273" width="14.7109375" style="41" customWidth="1"/>
    <col min="274" max="274" width="9" style="41" bestFit="1" customWidth="1"/>
    <col min="275" max="514" width="9.140625" style="41"/>
    <col min="515" max="515" width="4.7109375" style="41" bestFit="1" customWidth="1"/>
    <col min="516" max="516" width="9.7109375" style="41" bestFit="1" customWidth="1"/>
    <col min="517" max="517" width="10" style="41" bestFit="1" customWidth="1"/>
    <col min="518" max="518" width="9.140625" style="41"/>
    <col min="519" max="519" width="22.85546875" style="41" customWidth="1"/>
    <col min="520" max="520" width="59.7109375" style="41" bestFit="1" customWidth="1"/>
    <col min="521" max="521" width="57.85546875" style="41" bestFit="1" customWidth="1"/>
    <col min="522" max="522" width="35.28515625" style="41" bestFit="1" customWidth="1"/>
    <col min="523" max="523" width="28.140625" style="41" bestFit="1" customWidth="1"/>
    <col min="524" max="524" width="33.140625" style="41" bestFit="1" customWidth="1"/>
    <col min="525" max="525" width="26" style="41" bestFit="1" customWidth="1"/>
    <col min="526" max="526" width="19.140625" style="41" bestFit="1" customWidth="1"/>
    <col min="527" max="527" width="10.42578125" style="41" customWidth="1"/>
    <col min="528" max="528" width="11.85546875" style="41" customWidth="1"/>
    <col min="529" max="529" width="14.7109375" style="41" customWidth="1"/>
    <col min="530" max="530" width="9" style="41" bestFit="1" customWidth="1"/>
    <col min="531" max="770" width="9.140625" style="41"/>
    <col min="771" max="771" width="4.7109375" style="41" bestFit="1" customWidth="1"/>
    <col min="772" max="772" width="9.7109375" style="41" bestFit="1" customWidth="1"/>
    <col min="773" max="773" width="10" style="41" bestFit="1" customWidth="1"/>
    <col min="774" max="774" width="9.140625" style="41"/>
    <col min="775" max="775" width="22.85546875" style="41" customWidth="1"/>
    <col min="776" max="776" width="59.7109375" style="41" bestFit="1" customWidth="1"/>
    <col min="777" max="777" width="57.85546875" style="41" bestFit="1" customWidth="1"/>
    <col min="778" max="778" width="35.28515625" style="41" bestFit="1" customWidth="1"/>
    <col min="779" max="779" width="28.140625" style="41" bestFit="1" customWidth="1"/>
    <col min="780" max="780" width="33.140625" style="41" bestFit="1" customWidth="1"/>
    <col min="781" max="781" width="26" style="41" bestFit="1" customWidth="1"/>
    <col min="782" max="782" width="19.140625" style="41" bestFit="1" customWidth="1"/>
    <col min="783" max="783" width="10.42578125" style="41" customWidth="1"/>
    <col min="784" max="784" width="11.85546875" style="41" customWidth="1"/>
    <col min="785" max="785" width="14.7109375" style="41" customWidth="1"/>
    <col min="786" max="786" width="9" style="41" bestFit="1" customWidth="1"/>
    <col min="787" max="1026" width="9.140625" style="41"/>
    <col min="1027" max="1027" width="4.7109375" style="41" bestFit="1" customWidth="1"/>
    <col min="1028" max="1028" width="9.7109375" style="41" bestFit="1" customWidth="1"/>
    <col min="1029" max="1029" width="10" style="41" bestFit="1" customWidth="1"/>
    <col min="1030" max="1030" width="9.140625" style="41"/>
    <col min="1031" max="1031" width="22.85546875" style="41" customWidth="1"/>
    <col min="1032" max="1032" width="59.7109375" style="41" bestFit="1" customWidth="1"/>
    <col min="1033" max="1033" width="57.85546875" style="41" bestFit="1" customWidth="1"/>
    <col min="1034" max="1034" width="35.28515625" style="41" bestFit="1" customWidth="1"/>
    <col min="1035" max="1035" width="28.140625" style="41" bestFit="1" customWidth="1"/>
    <col min="1036" max="1036" width="33.140625" style="41" bestFit="1" customWidth="1"/>
    <col min="1037" max="1037" width="26" style="41" bestFit="1" customWidth="1"/>
    <col min="1038" max="1038" width="19.140625" style="41" bestFit="1" customWidth="1"/>
    <col min="1039" max="1039" width="10.42578125" style="41" customWidth="1"/>
    <col min="1040" max="1040" width="11.85546875" style="41" customWidth="1"/>
    <col min="1041" max="1041" width="14.7109375" style="41" customWidth="1"/>
    <col min="1042" max="1042" width="9" style="41" bestFit="1" customWidth="1"/>
    <col min="1043" max="1282" width="9.140625" style="41"/>
    <col min="1283" max="1283" width="4.7109375" style="41" bestFit="1" customWidth="1"/>
    <col min="1284" max="1284" width="9.7109375" style="41" bestFit="1" customWidth="1"/>
    <col min="1285" max="1285" width="10" style="41" bestFit="1" customWidth="1"/>
    <col min="1286" max="1286" width="9.140625" style="41"/>
    <col min="1287" max="1287" width="22.85546875" style="41" customWidth="1"/>
    <col min="1288" max="1288" width="59.7109375" style="41" bestFit="1" customWidth="1"/>
    <col min="1289" max="1289" width="57.85546875" style="41" bestFit="1" customWidth="1"/>
    <col min="1290" max="1290" width="35.28515625" style="41" bestFit="1" customWidth="1"/>
    <col min="1291" max="1291" width="28.140625" style="41" bestFit="1" customWidth="1"/>
    <col min="1292" max="1292" width="33.140625" style="41" bestFit="1" customWidth="1"/>
    <col min="1293" max="1293" width="26" style="41" bestFit="1" customWidth="1"/>
    <col min="1294" max="1294" width="19.140625" style="41" bestFit="1" customWidth="1"/>
    <col min="1295" max="1295" width="10.42578125" style="41" customWidth="1"/>
    <col min="1296" max="1296" width="11.85546875" style="41" customWidth="1"/>
    <col min="1297" max="1297" width="14.7109375" style="41" customWidth="1"/>
    <col min="1298" max="1298" width="9" style="41" bestFit="1" customWidth="1"/>
    <col min="1299" max="1538" width="9.140625" style="41"/>
    <col min="1539" max="1539" width="4.7109375" style="41" bestFit="1" customWidth="1"/>
    <col min="1540" max="1540" width="9.7109375" style="41" bestFit="1" customWidth="1"/>
    <col min="1541" max="1541" width="10" style="41" bestFit="1" customWidth="1"/>
    <col min="1542" max="1542" width="9.140625" style="41"/>
    <col min="1543" max="1543" width="22.85546875" style="41" customWidth="1"/>
    <col min="1544" max="1544" width="59.7109375" style="41" bestFit="1" customWidth="1"/>
    <col min="1545" max="1545" width="57.85546875" style="41" bestFit="1" customWidth="1"/>
    <col min="1546" max="1546" width="35.28515625" style="41" bestFit="1" customWidth="1"/>
    <col min="1547" max="1547" width="28.140625" style="41" bestFit="1" customWidth="1"/>
    <col min="1548" max="1548" width="33.140625" style="41" bestFit="1" customWidth="1"/>
    <col min="1549" max="1549" width="26" style="41" bestFit="1" customWidth="1"/>
    <col min="1550" max="1550" width="19.140625" style="41" bestFit="1" customWidth="1"/>
    <col min="1551" max="1551" width="10.42578125" style="41" customWidth="1"/>
    <col min="1552" max="1552" width="11.85546875" style="41" customWidth="1"/>
    <col min="1553" max="1553" width="14.7109375" style="41" customWidth="1"/>
    <col min="1554" max="1554" width="9" style="41" bestFit="1" customWidth="1"/>
    <col min="1555" max="1794" width="9.140625" style="41"/>
    <col min="1795" max="1795" width="4.7109375" style="41" bestFit="1" customWidth="1"/>
    <col min="1796" max="1796" width="9.7109375" style="41" bestFit="1" customWidth="1"/>
    <col min="1797" max="1797" width="10" style="41" bestFit="1" customWidth="1"/>
    <col min="1798" max="1798" width="9.140625" style="41"/>
    <col min="1799" max="1799" width="22.85546875" style="41" customWidth="1"/>
    <col min="1800" max="1800" width="59.7109375" style="41" bestFit="1" customWidth="1"/>
    <col min="1801" max="1801" width="57.85546875" style="41" bestFit="1" customWidth="1"/>
    <col min="1802" max="1802" width="35.28515625" style="41" bestFit="1" customWidth="1"/>
    <col min="1803" max="1803" width="28.140625" style="41" bestFit="1" customWidth="1"/>
    <col min="1804" max="1804" width="33.140625" style="41" bestFit="1" customWidth="1"/>
    <col min="1805" max="1805" width="26" style="41" bestFit="1" customWidth="1"/>
    <col min="1806" max="1806" width="19.140625" style="41" bestFit="1" customWidth="1"/>
    <col min="1807" max="1807" width="10.42578125" style="41" customWidth="1"/>
    <col min="1808" max="1808" width="11.85546875" style="41" customWidth="1"/>
    <col min="1809" max="1809" width="14.7109375" style="41" customWidth="1"/>
    <col min="1810" max="1810" width="9" style="41" bestFit="1" customWidth="1"/>
    <col min="1811" max="2050" width="9.140625" style="41"/>
    <col min="2051" max="2051" width="4.7109375" style="41" bestFit="1" customWidth="1"/>
    <col min="2052" max="2052" width="9.7109375" style="41" bestFit="1" customWidth="1"/>
    <col min="2053" max="2053" width="10" style="41" bestFit="1" customWidth="1"/>
    <col min="2054" max="2054" width="9.140625" style="41"/>
    <col min="2055" max="2055" width="22.85546875" style="41" customWidth="1"/>
    <col min="2056" max="2056" width="59.7109375" style="41" bestFit="1" customWidth="1"/>
    <col min="2057" max="2057" width="57.85546875" style="41" bestFit="1" customWidth="1"/>
    <col min="2058" max="2058" width="35.28515625" style="41" bestFit="1" customWidth="1"/>
    <col min="2059" max="2059" width="28.140625" style="41" bestFit="1" customWidth="1"/>
    <col min="2060" max="2060" width="33.140625" style="41" bestFit="1" customWidth="1"/>
    <col min="2061" max="2061" width="26" style="41" bestFit="1" customWidth="1"/>
    <col min="2062" max="2062" width="19.140625" style="41" bestFit="1" customWidth="1"/>
    <col min="2063" max="2063" width="10.42578125" style="41" customWidth="1"/>
    <col min="2064" max="2064" width="11.85546875" style="41" customWidth="1"/>
    <col min="2065" max="2065" width="14.7109375" style="41" customWidth="1"/>
    <col min="2066" max="2066" width="9" style="41" bestFit="1" customWidth="1"/>
    <col min="2067" max="2306" width="9.140625" style="41"/>
    <col min="2307" max="2307" width="4.7109375" style="41" bestFit="1" customWidth="1"/>
    <col min="2308" max="2308" width="9.7109375" style="41" bestFit="1" customWidth="1"/>
    <col min="2309" max="2309" width="10" style="41" bestFit="1" customWidth="1"/>
    <col min="2310" max="2310" width="9.140625" style="41"/>
    <col min="2311" max="2311" width="22.85546875" style="41" customWidth="1"/>
    <col min="2312" max="2312" width="59.7109375" style="41" bestFit="1" customWidth="1"/>
    <col min="2313" max="2313" width="57.85546875" style="41" bestFit="1" customWidth="1"/>
    <col min="2314" max="2314" width="35.28515625" style="41" bestFit="1" customWidth="1"/>
    <col min="2315" max="2315" width="28.140625" style="41" bestFit="1" customWidth="1"/>
    <col min="2316" max="2316" width="33.140625" style="41" bestFit="1" customWidth="1"/>
    <col min="2317" max="2317" width="26" style="41" bestFit="1" customWidth="1"/>
    <col min="2318" max="2318" width="19.140625" style="41" bestFit="1" customWidth="1"/>
    <col min="2319" max="2319" width="10.42578125" style="41" customWidth="1"/>
    <col min="2320" max="2320" width="11.85546875" style="41" customWidth="1"/>
    <col min="2321" max="2321" width="14.7109375" style="41" customWidth="1"/>
    <col min="2322" max="2322" width="9" style="41" bestFit="1" customWidth="1"/>
    <col min="2323" max="2562" width="9.140625" style="41"/>
    <col min="2563" max="2563" width="4.7109375" style="41" bestFit="1" customWidth="1"/>
    <col min="2564" max="2564" width="9.7109375" style="41" bestFit="1" customWidth="1"/>
    <col min="2565" max="2565" width="10" style="41" bestFit="1" customWidth="1"/>
    <col min="2566" max="2566" width="9.140625" style="41"/>
    <col min="2567" max="2567" width="22.85546875" style="41" customWidth="1"/>
    <col min="2568" max="2568" width="59.7109375" style="41" bestFit="1" customWidth="1"/>
    <col min="2569" max="2569" width="57.85546875" style="41" bestFit="1" customWidth="1"/>
    <col min="2570" max="2570" width="35.28515625" style="41" bestFit="1" customWidth="1"/>
    <col min="2571" max="2571" width="28.140625" style="41" bestFit="1" customWidth="1"/>
    <col min="2572" max="2572" width="33.140625" style="41" bestFit="1" customWidth="1"/>
    <col min="2573" max="2573" width="26" style="41" bestFit="1" customWidth="1"/>
    <col min="2574" max="2574" width="19.140625" style="41" bestFit="1" customWidth="1"/>
    <col min="2575" max="2575" width="10.42578125" style="41" customWidth="1"/>
    <col min="2576" max="2576" width="11.85546875" style="41" customWidth="1"/>
    <col min="2577" max="2577" width="14.7109375" style="41" customWidth="1"/>
    <col min="2578" max="2578" width="9" style="41" bestFit="1" customWidth="1"/>
    <col min="2579" max="2818" width="9.140625" style="41"/>
    <col min="2819" max="2819" width="4.7109375" style="41" bestFit="1" customWidth="1"/>
    <col min="2820" max="2820" width="9.7109375" style="41" bestFit="1" customWidth="1"/>
    <col min="2821" max="2821" width="10" style="41" bestFit="1" customWidth="1"/>
    <col min="2822" max="2822" width="9.140625" style="41"/>
    <col min="2823" max="2823" width="22.85546875" style="41" customWidth="1"/>
    <col min="2824" max="2824" width="59.7109375" style="41" bestFit="1" customWidth="1"/>
    <col min="2825" max="2825" width="57.85546875" style="41" bestFit="1" customWidth="1"/>
    <col min="2826" max="2826" width="35.28515625" style="41" bestFit="1" customWidth="1"/>
    <col min="2827" max="2827" width="28.140625" style="41" bestFit="1" customWidth="1"/>
    <col min="2828" max="2828" width="33.140625" style="41" bestFit="1" customWidth="1"/>
    <col min="2829" max="2829" width="26" style="41" bestFit="1" customWidth="1"/>
    <col min="2830" max="2830" width="19.140625" style="41" bestFit="1" customWidth="1"/>
    <col min="2831" max="2831" width="10.42578125" style="41" customWidth="1"/>
    <col min="2832" max="2832" width="11.85546875" style="41" customWidth="1"/>
    <col min="2833" max="2833" width="14.7109375" style="41" customWidth="1"/>
    <col min="2834" max="2834" width="9" style="41" bestFit="1" customWidth="1"/>
    <col min="2835" max="3074" width="9.140625" style="41"/>
    <col min="3075" max="3075" width="4.7109375" style="41" bestFit="1" customWidth="1"/>
    <col min="3076" max="3076" width="9.7109375" style="41" bestFit="1" customWidth="1"/>
    <col min="3077" max="3077" width="10" style="41" bestFit="1" customWidth="1"/>
    <col min="3078" max="3078" width="9.140625" style="41"/>
    <col min="3079" max="3079" width="22.85546875" style="41" customWidth="1"/>
    <col min="3080" max="3080" width="59.7109375" style="41" bestFit="1" customWidth="1"/>
    <col min="3081" max="3081" width="57.85546875" style="41" bestFit="1" customWidth="1"/>
    <col min="3082" max="3082" width="35.28515625" style="41" bestFit="1" customWidth="1"/>
    <col min="3083" max="3083" width="28.140625" style="41" bestFit="1" customWidth="1"/>
    <col min="3084" max="3084" width="33.140625" style="41" bestFit="1" customWidth="1"/>
    <col min="3085" max="3085" width="26" style="41" bestFit="1" customWidth="1"/>
    <col min="3086" max="3086" width="19.140625" style="41" bestFit="1" customWidth="1"/>
    <col min="3087" max="3087" width="10.42578125" style="41" customWidth="1"/>
    <col min="3088" max="3088" width="11.85546875" style="41" customWidth="1"/>
    <col min="3089" max="3089" width="14.7109375" style="41" customWidth="1"/>
    <col min="3090" max="3090" width="9" style="41" bestFit="1" customWidth="1"/>
    <col min="3091" max="3330" width="9.140625" style="41"/>
    <col min="3331" max="3331" width="4.7109375" style="41" bestFit="1" customWidth="1"/>
    <col min="3332" max="3332" width="9.7109375" style="41" bestFit="1" customWidth="1"/>
    <col min="3333" max="3333" width="10" style="41" bestFit="1" customWidth="1"/>
    <col min="3334" max="3334" width="9.140625" style="41"/>
    <col min="3335" max="3335" width="22.85546875" style="41" customWidth="1"/>
    <col min="3336" max="3336" width="59.7109375" style="41" bestFit="1" customWidth="1"/>
    <col min="3337" max="3337" width="57.85546875" style="41" bestFit="1" customWidth="1"/>
    <col min="3338" max="3338" width="35.28515625" style="41" bestFit="1" customWidth="1"/>
    <col min="3339" max="3339" width="28.140625" style="41" bestFit="1" customWidth="1"/>
    <col min="3340" max="3340" width="33.140625" style="41" bestFit="1" customWidth="1"/>
    <col min="3341" max="3341" width="26" style="41" bestFit="1" customWidth="1"/>
    <col min="3342" max="3342" width="19.140625" style="41" bestFit="1" customWidth="1"/>
    <col min="3343" max="3343" width="10.42578125" style="41" customWidth="1"/>
    <col min="3344" max="3344" width="11.85546875" style="41" customWidth="1"/>
    <col min="3345" max="3345" width="14.7109375" style="41" customWidth="1"/>
    <col min="3346" max="3346" width="9" style="41" bestFit="1" customWidth="1"/>
    <col min="3347" max="3586" width="9.140625" style="41"/>
    <col min="3587" max="3587" width="4.7109375" style="41" bestFit="1" customWidth="1"/>
    <col min="3588" max="3588" width="9.7109375" style="41" bestFit="1" customWidth="1"/>
    <col min="3589" max="3589" width="10" style="41" bestFit="1" customWidth="1"/>
    <col min="3590" max="3590" width="9.140625" style="41"/>
    <col min="3591" max="3591" width="22.85546875" style="41" customWidth="1"/>
    <col min="3592" max="3592" width="59.7109375" style="41" bestFit="1" customWidth="1"/>
    <col min="3593" max="3593" width="57.85546875" style="41" bestFit="1" customWidth="1"/>
    <col min="3594" max="3594" width="35.28515625" style="41" bestFit="1" customWidth="1"/>
    <col min="3595" max="3595" width="28.140625" style="41" bestFit="1" customWidth="1"/>
    <col min="3596" max="3596" width="33.140625" style="41" bestFit="1" customWidth="1"/>
    <col min="3597" max="3597" width="26" style="41" bestFit="1" customWidth="1"/>
    <col min="3598" max="3598" width="19.140625" style="41" bestFit="1" customWidth="1"/>
    <col min="3599" max="3599" width="10.42578125" style="41" customWidth="1"/>
    <col min="3600" max="3600" width="11.85546875" style="41" customWidth="1"/>
    <col min="3601" max="3601" width="14.7109375" style="41" customWidth="1"/>
    <col min="3602" max="3602" width="9" style="41" bestFit="1" customWidth="1"/>
    <col min="3603" max="3842" width="9.140625" style="41"/>
    <col min="3843" max="3843" width="4.7109375" style="41" bestFit="1" customWidth="1"/>
    <col min="3844" max="3844" width="9.7109375" style="41" bestFit="1" customWidth="1"/>
    <col min="3845" max="3845" width="10" style="41" bestFit="1" customWidth="1"/>
    <col min="3846" max="3846" width="9.140625" style="41"/>
    <col min="3847" max="3847" width="22.85546875" style="41" customWidth="1"/>
    <col min="3848" max="3848" width="59.7109375" style="41" bestFit="1" customWidth="1"/>
    <col min="3849" max="3849" width="57.85546875" style="41" bestFit="1" customWidth="1"/>
    <col min="3850" max="3850" width="35.28515625" style="41" bestFit="1" customWidth="1"/>
    <col min="3851" max="3851" width="28.140625" style="41" bestFit="1" customWidth="1"/>
    <col min="3852" max="3852" width="33.140625" style="41" bestFit="1" customWidth="1"/>
    <col min="3853" max="3853" width="26" style="41" bestFit="1" customWidth="1"/>
    <col min="3854" max="3854" width="19.140625" style="41" bestFit="1" customWidth="1"/>
    <col min="3855" max="3855" width="10.42578125" style="41" customWidth="1"/>
    <col min="3856" max="3856" width="11.85546875" style="41" customWidth="1"/>
    <col min="3857" max="3857" width="14.7109375" style="41" customWidth="1"/>
    <col min="3858" max="3858" width="9" style="41" bestFit="1" customWidth="1"/>
    <col min="3859" max="4098" width="9.140625" style="41"/>
    <col min="4099" max="4099" width="4.7109375" style="41" bestFit="1" customWidth="1"/>
    <col min="4100" max="4100" width="9.7109375" style="41" bestFit="1" customWidth="1"/>
    <col min="4101" max="4101" width="10" style="41" bestFit="1" customWidth="1"/>
    <col min="4102" max="4102" width="9.140625" style="41"/>
    <col min="4103" max="4103" width="22.85546875" style="41" customWidth="1"/>
    <col min="4104" max="4104" width="59.7109375" style="41" bestFit="1" customWidth="1"/>
    <col min="4105" max="4105" width="57.85546875" style="41" bestFit="1" customWidth="1"/>
    <col min="4106" max="4106" width="35.28515625" style="41" bestFit="1" customWidth="1"/>
    <col min="4107" max="4107" width="28.140625" style="41" bestFit="1" customWidth="1"/>
    <col min="4108" max="4108" width="33.140625" style="41" bestFit="1" customWidth="1"/>
    <col min="4109" max="4109" width="26" style="41" bestFit="1" customWidth="1"/>
    <col min="4110" max="4110" width="19.140625" style="41" bestFit="1" customWidth="1"/>
    <col min="4111" max="4111" width="10.42578125" style="41" customWidth="1"/>
    <col min="4112" max="4112" width="11.85546875" style="41" customWidth="1"/>
    <col min="4113" max="4113" width="14.7109375" style="41" customWidth="1"/>
    <col min="4114" max="4114" width="9" style="41" bestFit="1" customWidth="1"/>
    <col min="4115" max="4354" width="9.140625" style="41"/>
    <col min="4355" max="4355" width="4.7109375" style="41" bestFit="1" customWidth="1"/>
    <col min="4356" max="4356" width="9.7109375" style="41" bestFit="1" customWidth="1"/>
    <col min="4357" max="4357" width="10" style="41" bestFit="1" customWidth="1"/>
    <col min="4358" max="4358" width="9.140625" style="41"/>
    <col min="4359" max="4359" width="22.85546875" style="41" customWidth="1"/>
    <col min="4360" max="4360" width="59.7109375" style="41" bestFit="1" customWidth="1"/>
    <col min="4361" max="4361" width="57.85546875" style="41" bestFit="1" customWidth="1"/>
    <col min="4362" max="4362" width="35.28515625" style="41" bestFit="1" customWidth="1"/>
    <col min="4363" max="4363" width="28.140625" style="41" bestFit="1" customWidth="1"/>
    <col min="4364" max="4364" width="33.140625" style="41" bestFit="1" customWidth="1"/>
    <col min="4365" max="4365" width="26" style="41" bestFit="1" customWidth="1"/>
    <col min="4366" max="4366" width="19.140625" style="41" bestFit="1" customWidth="1"/>
    <col min="4367" max="4367" width="10.42578125" style="41" customWidth="1"/>
    <col min="4368" max="4368" width="11.85546875" style="41" customWidth="1"/>
    <col min="4369" max="4369" width="14.7109375" style="41" customWidth="1"/>
    <col min="4370" max="4370" width="9" style="41" bestFit="1" customWidth="1"/>
    <col min="4371" max="4610" width="9.140625" style="41"/>
    <col min="4611" max="4611" width="4.7109375" style="41" bestFit="1" customWidth="1"/>
    <col min="4612" max="4612" width="9.7109375" style="41" bestFit="1" customWidth="1"/>
    <col min="4613" max="4613" width="10" style="41" bestFit="1" customWidth="1"/>
    <col min="4614" max="4614" width="9.140625" style="41"/>
    <col min="4615" max="4615" width="22.85546875" style="41" customWidth="1"/>
    <col min="4616" max="4616" width="59.7109375" style="41" bestFit="1" customWidth="1"/>
    <col min="4617" max="4617" width="57.85546875" style="41" bestFit="1" customWidth="1"/>
    <col min="4618" max="4618" width="35.28515625" style="41" bestFit="1" customWidth="1"/>
    <col min="4619" max="4619" width="28.140625" style="41" bestFit="1" customWidth="1"/>
    <col min="4620" max="4620" width="33.140625" style="41" bestFit="1" customWidth="1"/>
    <col min="4621" max="4621" width="26" style="41" bestFit="1" customWidth="1"/>
    <col min="4622" max="4622" width="19.140625" style="41" bestFit="1" customWidth="1"/>
    <col min="4623" max="4623" width="10.42578125" style="41" customWidth="1"/>
    <col min="4624" max="4624" width="11.85546875" style="41" customWidth="1"/>
    <col min="4625" max="4625" width="14.7109375" style="41" customWidth="1"/>
    <col min="4626" max="4626" width="9" style="41" bestFit="1" customWidth="1"/>
    <col min="4627" max="4866" width="9.140625" style="41"/>
    <col min="4867" max="4867" width="4.7109375" style="41" bestFit="1" customWidth="1"/>
    <col min="4868" max="4868" width="9.7109375" style="41" bestFit="1" customWidth="1"/>
    <col min="4869" max="4869" width="10" style="41" bestFit="1" customWidth="1"/>
    <col min="4870" max="4870" width="9.140625" style="41"/>
    <col min="4871" max="4871" width="22.85546875" style="41" customWidth="1"/>
    <col min="4872" max="4872" width="59.7109375" style="41" bestFit="1" customWidth="1"/>
    <col min="4873" max="4873" width="57.85546875" style="41" bestFit="1" customWidth="1"/>
    <col min="4874" max="4874" width="35.28515625" style="41" bestFit="1" customWidth="1"/>
    <col min="4875" max="4875" width="28.140625" style="41" bestFit="1" customWidth="1"/>
    <col min="4876" max="4876" width="33.140625" style="41" bestFit="1" customWidth="1"/>
    <col min="4877" max="4877" width="26" style="41" bestFit="1" customWidth="1"/>
    <col min="4878" max="4878" width="19.140625" style="41" bestFit="1" customWidth="1"/>
    <col min="4879" max="4879" width="10.42578125" style="41" customWidth="1"/>
    <col min="4880" max="4880" width="11.85546875" style="41" customWidth="1"/>
    <col min="4881" max="4881" width="14.7109375" style="41" customWidth="1"/>
    <col min="4882" max="4882" width="9" style="41" bestFit="1" customWidth="1"/>
    <col min="4883" max="5122" width="9.140625" style="41"/>
    <col min="5123" max="5123" width="4.7109375" style="41" bestFit="1" customWidth="1"/>
    <col min="5124" max="5124" width="9.7109375" style="41" bestFit="1" customWidth="1"/>
    <col min="5125" max="5125" width="10" style="41" bestFit="1" customWidth="1"/>
    <col min="5126" max="5126" width="9.140625" style="41"/>
    <col min="5127" max="5127" width="22.85546875" style="41" customWidth="1"/>
    <col min="5128" max="5128" width="59.7109375" style="41" bestFit="1" customWidth="1"/>
    <col min="5129" max="5129" width="57.85546875" style="41" bestFit="1" customWidth="1"/>
    <col min="5130" max="5130" width="35.28515625" style="41" bestFit="1" customWidth="1"/>
    <col min="5131" max="5131" width="28.140625" style="41" bestFit="1" customWidth="1"/>
    <col min="5132" max="5132" width="33.140625" style="41" bestFit="1" customWidth="1"/>
    <col min="5133" max="5133" width="26" style="41" bestFit="1" customWidth="1"/>
    <col min="5134" max="5134" width="19.140625" style="41" bestFit="1" customWidth="1"/>
    <col min="5135" max="5135" width="10.42578125" style="41" customWidth="1"/>
    <col min="5136" max="5136" width="11.85546875" style="41" customWidth="1"/>
    <col min="5137" max="5137" width="14.7109375" style="41" customWidth="1"/>
    <col min="5138" max="5138" width="9" style="41" bestFit="1" customWidth="1"/>
    <col min="5139" max="5378" width="9.140625" style="41"/>
    <col min="5379" max="5379" width="4.7109375" style="41" bestFit="1" customWidth="1"/>
    <col min="5380" max="5380" width="9.7109375" style="41" bestFit="1" customWidth="1"/>
    <col min="5381" max="5381" width="10" style="41" bestFit="1" customWidth="1"/>
    <col min="5382" max="5382" width="9.140625" style="41"/>
    <col min="5383" max="5383" width="22.85546875" style="41" customWidth="1"/>
    <col min="5384" max="5384" width="59.7109375" style="41" bestFit="1" customWidth="1"/>
    <col min="5385" max="5385" width="57.85546875" style="41" bestFit="1" customWidth="1"/>
    <col min="5386" max="5386" width="35.28515625" style="41" bestFit="1" customWidth="1"/>
    <col min="5387" max="5387" width="28.140625" style="41" bestFit="1" customWidth="1"/>
    <col min="5388" max="5388" width="33.140625" style="41" bestFit="1" customWidth="1"/>
    <col min="5389" max="5389" width="26" style="41" bestFit="1" customWidth="1"/>
    <col min="5390" max="5390" width="19.140625" style="41" bestFit="1" customWidth="1"/>
    <col min="5391" max="5391" width="10.42578125" style="41" customWidth="1"/>
    <col min="5392" max="5392" width="11.85546875" style="41" customWidth="1"/>
    <col min="5393" max="5393" width="14.7109375" style="41" customWidth="1"/>
    <col min="5394" max="5394" width="9" style="41" bestFit="1" customWidth="1"/>
    <col min="5395" max="5634" width="9.140625" style="41"/>
    <col min="5635" max="5635" width="4.7109375" style="41" bestFit="1" customWidth="1"/>
    <col min="5636" max="5636" width="9.7109375" style="41" bestFit="1" customWidth="1"/>
    <col min="5637" max="5637" width="10" style="41" bestFit="1" customWidth="1"/>
    <col min="5638" max="5638" width="9.140625" style="41"/>
    <col min="5639" max="5639" width="22.85546875" style="41" customWidth="1"/>
    <col min="5640" max="5640" width="59.7109375" style="41" bestFit="1" customWidth="1"/>
    <col min="5641" max="5641" width="57.85546875" style="41" bestFit="1" customWidth="1"/>
    <col min="5642" max="5642" width="35.28515625" style="41" bestFit="1" customWidth="1"/>
    <col min="5643" max="5643" width="28.140625" style="41" bestFit="1" customWidth="1"/>
    <col min="5644" max="5644" width="33.140625" style="41" bestFit="1" customWidth="1"/>
    <col min="5645" max="5645" width="26" style="41" bestFit="1" customWidth="1"/>
    <col min="5646" max="5646" width="19.140625" style="41" bestFit="1" customWidth="1"/>
    <col min="5647" max="5647" width="10.42578125" style="41" customWidth="1"/>
    <col min="5648" max="5648" width="11.85546875" style="41" customWidth="1"/>
    <col min="5649" max="5649" width="14.7109375" style="41" customWidth="1"/>
    <col min="5650" max="5650" width="9" style="41" bestFit="1" customWidth="1"/>
    <col min="5651" max="5890" width="9.140625" style="41"/>
    <col min="5891" max="5891" width="4.7109375" style="41" bestFit="1" customWidth="1"/>
    <col min="5892" max="5892" width="9.7109375" style="41" bestFit="1" customWidth="1"/>
    <col min="5893" max="5893" width="10" style="41" bestFit="1" customWidth="1"/>
    <col min="5894" max="5894" width="9.140625" style="41"/>
    <col min="5895" max="5895" width="22.85546875" style="41" customWidth="1"/>
    <col min="5896" max="5896" width="59.7109375" style="41" bestFit="1" customWidth="1"/>
    <col min="5897" max="5897" width="57.85546875" style="41" bestFit="1" customWidth="1"/>
    <col min="5898" max="5898" width="35.28515625" style="41" bestFit="1" customWidth="1"/>
    <col min="5899" max="5899" width="28.140625" style="41" bestFit="1" customWidth="1"/>
    <col min="5900" max="5900" width="33.140625" style="41" bestFit="1" customWidth="1"/>
    <col min="5901" max="5901" width="26" style="41" bestFit="1" customWidth="1"/>
    <col min="5902" max="5902" width="19.140625" style="41" bestFit="1" customWidth="1"/>
    <col min="5903" max="5903" width="10.42578125" style="41" customWidth="1"/>
    <col min="5904" max="5904" width="11.85546875" style="41" customWidth="1"/>
    <col min="5905" max="5905" width="14.7109375" style="41" customWidth="1"/>
    <col min="5906" max="5906" width="9" style="41" bestFit="1" customWidth="1"/>
    <col min="5907" max="6146" width="9.140625" style="41"/>
    <col min="6147" max="6147" width="4.7109375" style="41" bestFit="1" customWidth="1"/>
    <col min="6148" max="6148" width="9.7109375" style="41" bestFit="1" customWidth="1"/>
    <col min="6149" max="6149" width="10" style="41" bestFit="1" customWidth="1"/>
    <col min="6150" max="6150" width="9.140625" style="41"/>
    <col min="6151" max="6151" width="22.85546875" style="41" customWidth="1"/>
    <col min="6152" max="6152" width="59.7109375" style="41" bestFit="1" customWidth="1"/>
    <col min="6153" max="6153" width="57.85546875" style="41" bestFit="1" customWidth="1"/>
    <col min="6154" max="6154" width="35.28515625" style="41" bestFit="1" customWidth="1"/>
    <col min="6155" max="6155" width="28.140625" style="41" bestFit="1" customWidth="1"/>
    <col min="6156" max="6156" width="33.140625" style="41" bestFit="1" customWidth="1"/>
    <col min="6157" max="6157" width="26" style="41" bestFit="1" customWidth="1"/>
    <col min="6158" max="6158" width="19.140625" style="41" bestFit="1" customWidth="1"/>
    <col min="6159" max="6159" width="10.42578125" style="41" customWidth="1"/>
    <col min="6160" max="6160" width="11.85546875" style="41" customWidth="1"/>
    <col min="6161" max="6161" width="14.7109375" style="41" customWidth="1"/>
    <col min="6162" max="6162" width="9" style="41" bestFit="1" customWidth="1"/>
    <col min="6163" max="6402" width="9.140625" style="41"/>
    <col min="6403" max="6403" width="4.7109375" style="41" bestFit="1" customWidth="1"/>
    <col min="6404" max="6404" width="9.7109375" style="41" bestFit="1" customWidth="1"/>
    <col min="6405" max="6405" width="10" style="41" bestFit="1" customWidth="1"/>
    <col min="6406" max="6406" width="9.140625" style="41"/>
    <col min="6407" max="6407" width="22.85546875" style="41" customWidth="1"/>
    <col min="6408" max="6408" width="59.7109375" style="41" bestFit="1" customWidth="1"/>
    <col min="6409" max="6409" width="57.85546875" style="41" bestFit="1" customWidth="1"/>
    <col min="6410" max="6410" width="35.28515625" style="41" bestFit="1" customWidth="1"/>
    <col min="6411" max="6411" width="28.140625" style="41" bestFit="1" customWidth="1"/>
    <col min="6412" max="6412" width="33.140625" style="41" bestFit="1" customWidth="1"/>
    <col min="6413" max="6413" width="26" style="41" bestFit="1" customWidth="1"/>
    <col min="6414" max="6414" width="19.140625" style="41" bestFit="1" customWidth="1"/>
    <col min="6415" max="6415" width="10.42578125" style="41" customWidth="1"/>
    <col min="6416" max="6416" width="11.85546875" style="41" customWidth="1"/>
    <col min="6417" max="6417" width="14.7109375" style="41" customWidth="1"/>
    <col min="6418" max="6418" width="9" style="41" bestFit="1" customWidth="1"/>
    <col min="6419" max="6658" width="9.140625" style="41"/>
    <col min="6659" max="6659" width="4.7109375" style="41" bestFit="1" customWidth="1"/>
    <col min="6660" max="6660" width="9.7109375" style="41" bestFit="1" customWidth="1"/>
    <col min="6661" max="6661" width="10" style="41" bestFit="1" customWidth="1"/>
    <col min="6662" max="6662" width="9.140625" style="41"/>
    <col min="6663" max="6663" width="22.85546875" style="41" customWidth="1"/>
    <col min="6664" max="6664" width="59.7109375" style="41" bestFit="1" customWidth="1"/>
    <col min="6665" max="6665" width="57.85546875" style="41" bestFit="1" customWidth="1"/>
    <col min="6666" max="6666" width="35.28515625" style="41" bestFit="1" customWidth="1"/>
    <col min="6667" max="6667" width="28.140625" style="41" bestFit="1" customWidth="1"/>
    <col min="6668" max="6668" width="33.140625" style="41" bestFit="1" customWidth="1"/>
    <col min="6669" max="6669" width="26" style="41" bestFit="1" customWidth="1"/>
    <col min="6670" max="6670" width="19.140625" style="41" bestFit="1" customWidth="1"/>
    <col min="6671" max="6671" width="10.42578125" style="41" customWidth="1"/>
    <col min="6672" max="6672" width="11.85546875" style="41" customWidth="1"/>
    <col min="6673" max="6673" width="14.7109375" style="41" customWidth="1"/>
    <col min="6674" max="6674" width="9" style="41" bestFit="1" customWidth="1"/>
    <col min="6675" max="6914" width="9.140625" style="41"/>
    <col min="6915" max="6915" width="4.7109375" style="41" bestFit="1" customWidth="1"/>
    <col min="6916" max="6916" width="9.7109375" style="41" bestFit="1" customWidth="1"/>
    <col min="6917" max="6917" width="10" style="41" bestFit="1" customWidth="1"/>
    <col min="6918" max="6918" width="9.140625" style="41"/>
    <col min="6919" max="6919" width="22.85546875" style="41" customWidth="1"/>
    <col min="6920" max="6920" width="59.7109375" style="41" bestFit="1" customWidth="1"/>
    <col min="6921" max="6921" width="57.85546875" style="41" bestFit="1" customWidth="1"/>
    <col min="6922" max="6922" width="35.28515625" style="41" bestFit="1" customWidth="1"/>
    <col min="6923" max="6923" width="28.140625" style="41" bestFit="1" customWidth="1"/>
    <col min="6924" max="6924" width="33.140625" style="41" bestFit="1" customWidth="1"/>
    <col min="6925" max="6925" width="26" style="41" bestFit="1" customWidth="1"/>
    <col min="6926" max="6926" width="19.140625" style="41" bestFit="1" customWidth="1"/>
    <col min="6927" max="6927" width="10.42578125" style="41" customWidth="1"/>
    <col min="6928" max="6928" width="11.85546875" style="41" customWidth="1"/>
    <col min="6929" max="6929" width="14.7109375" style="41" customWidth="1"/>
    <col min="6930" max="6930" width="9" style="41" bestFit="1" customWidth="1"/>
    <col min="6931" max="7170" width="9.140625" style="41"/>
    <col min="7171" max="7171" width="4.7109375" style="41" bestFit="1" customWidth="1"/>
    <col min="7172" max="7172" width="9.7109375" style="41" bestFit="1" customWidth="1"/>
    <col min="7173" max="7173" width="10" style="41" bestFit="1" customWidth="1"/>
    <col min="7174" max="7174" width="9.140625" style="41"/>
    <col min="7175" max="7175" width="22.85546875" style="41" customWidth="1"/>
    <col min="7176" max="7176" width="59.7109375" style="41" bestFit="1" customWidth="1"/>
    <col min="7177" max="7177" width="57.85546875" style="41" bestFit="1" customWidth="1"/>
    <col min="7178" max="7178" width="35.28515625" style="41" bestFit="1" customWidth="1"/>
    <col min="7179" max="7179" width="28.140625" style="41" bestFit="1" customWidth="1"/>
    <col min="7180" max="7180" width="33.140625" style="41" bestFit="1" customWidth="1"/>
    <col min="7181" max="7181" width="26" style="41" bestFit="1" customWidth="1"/>
    <col min="7182" max="7182" width="19.140625" style="41" bestFit="1" customWidth="1"/>
    <col min="7183" max="7183" width="10.42578125" style="41" customWidth="1"/>
    <col min="7184" max="7184" width="11.85546875" style="41" customWidth="1"/>
    <col min="7185" max="7185" width="14.7109375" style="41" customWidth="1"/>
    <col min="7186" max="7186" width="9" style="41" bestFit="1" customWidth="1"/>
    <col min="7187" max="7426" width="9.140625" style="41"/>
    <col min="7427" max="7427" width="4.7109375" style="41" bestFit="1" customWidth="1"/>
    <col min="7428" max="7428" width="9.7109375" style="41" bestFit="1" customWidth="1"/>
    <col min="7429" max="7429" width="10" style="41" bestFit="1" customWidth="1"/>
    <col min="7430" max="7430" width="9.140625" style="41"/>
    <col min="7431" max="7431" width="22.85546875" style="41" customWidth="1"/>
    <col min="7432" max="7432" width="59.7109375" style="41" bestFit="1" customWidth="1"/>
    <col min="7433" max="7433" width="57.85546875" style="41" bestFit="1" customWidth="1"/>
    <col min="7434" max="7434" width="35.28515625" style="41" bestFit="1" customWidth="1"/>
    <col min="7435" max="7435" width="28.140625" style="41" bestFit="1" customWidth="1"/>
    <col min="7436" max="7436" width="33.140625" style="41" bestFit="1" customWidth="1"/>
    <col min="7437" max="7437" width="26" style="41" bestFit="1" customWidth="1"/>
    <col min="7438" max="7438" width="19.140625" style="41" bestFit="1" customWidth="1"/>
    <col min="7439" max="7439" width="10.42578125" style="41" customWidth="1"/>
    <col min="7440" max="7440" width="11.85546875" style="41" customWidth="1"/>
    <col min="7441" max="7441" width="14.7109375" style="41" customWidth="1"/>
    <col min="7442" max="7442" width="9" style="41" bestFit="1" customWidth="1"/>
    <col min="7443" max="7682" width="9.140625" style="41"/>
    <col min="7683" max="7683" width="4.7109375" style="41" bestFit="1" customWidth="1"/>
    <col min="7684" max="7684" width="9.7109375" style="41" bestFit="1" customWidth="1"/>
    <col min="7685" max="7685" width="10" style="41" bestFit="1" customWidth="1"/>
    <col min="7686" max="7686" width="9.140625" style="41"/>
    <col min="7687" max="7687" width="22.85546875" style="41" customWidth="1"/>
    <col min="7688" max="7688" width="59.7109375" style="41" bestFit="1" customWidth="1"/>
    <col min="7689" max="7689" width="57.85546875" style="41" bestFit="1" customWidth="1"/>
    <col min="7690" max="7690" width="35.28515625" style="41" bestFit="1" customWidth="1"/>
    <col min="7691" max="7691" width="28.140625" style="41" bestFit="1" customWidth="1"/>
    <col min="7692" max="7692" width="33.140625" style="41" bestFit="1" customWidth="1"/>
    <col min="7693" max="7693" width="26" style="41" bestFit="1" customWidth="1"/>
    <col min="7694" max="7694" width="19.140625" style="41" bestFit="1" customWidth="1"/>
    <col min="7695" max="7695" width="10.42578125" style="41" customWidth="1"/>
    <col min="7696" max="7696" width="11.85546875" style="41" customWidth="1"/>
    <col min="7697" max="7697" width="14.7109375" style="41" customWidth="1"/>
    <col min="7698" max="7698" width="9" style="41" bestFit="1" customWidth="1"/>
    <col min="7699" max="7938" width="9.140625" style="41"/>
    <col min="7939" max="7939" width="4.7109375" style="41" bestFit="1" customWidth="1"/>
    <col min="7940" max="7940" width="9.7109375" style="41" bestFit="1" customWidth="1"/>
    <col min="7941" max="7941" width="10" style="41" bestFit="1" customWidth="1"/>
    <col min="7942" max="7942" width="9.140625" style="41"/>
    <col min="7943" max="7943" width="22.85546875" style="41" customWidth="1"/>
    <col min="7944" max="7944" width="59.7109375" style="41" bestFit="1" customWidth="1"/>
    <col min="7945" max="7945" width="57.85546875" style="41" bestFit="1" customWidth="1"/>
    <col min="7946" max="7946" width="35.28515625" style="41" bestFit="1" customWidth="1"/>
    <col min="7947" max="7947" width="28.140625" style="41" bestFit="1" customWidth="1"/>
    <col min="7948" max="7948" width="33.140625" style="41" bestFit="1" customWidth="1"/>
    <col min="7949" max="7949" width="26" style="41" bestFit="1" customWidth="1"/>
    <col min="7950" max="7950" width="19.140625" style="41" bestFit="1" customWidth="1"/>
    <col min="7951" max="7951" width="10.42578125" style="41" customWidth="1"/>
    <col min="7952" max="7952" width="11.85546875" style="41" customWidth="1"/>
    <col min="7953" max="7953" width="14.7109375" style="41" customWidth="1"/>
    <col min="7954" max="7954" width="9" style="41" bestFit="1" customWidth="1"/>
    <col min="7955" max="8194" width="9.140625" style="41"/>
    <col min="8195" max="8195" width="4.7109375" style="41" bestFit="1" customWidth="1"/>
    <col min="8196" max="8196" width="9.7109375" style="41" bestFit="1" customWidth="1"/>
    <col min="8197" max="8197" width="10" style="41" bestFit="1" customWidth="1"/>
    <col min="8198" max="8198" width="9.140625" style="41"/>
    <col min="8199" max="8199" width="22.85546875" style="41" customWidth="1"/>
    <col min="8200" max="8200" width="59.7109375" style="41" bestFit="1" customWidth="1"/>
    <col min="8201" max="8201" width="57.85546875" style="41" bestFit="1" customWidth="1"/>
    <col min="8202" max="8202" width="35.28515625" style="41" bestFit="1" customWidth="1"/>
    <col min="8203" max="8203" width="28.140625" style="41" bestFit="1" customWidth="1"/>
    <col min="8204" max="8204" width="33.140625" style="41" bestFit="1" customWidth="1"/>
    <col min="8205" max="8205" width="26" style="41" bestFit="1" customWidth="1"/>
    <col min="8206" max="8206" width="19.140625" style="41" bestFit="1" customWidth="1"/>
    <col min="8207" max="8207" width="10.42578125" style="41" customWidth="1"/>
    <col min="8208" max="8208" width="11.85546875" style="41" customWidth="1"/>
    <col min="8209" max="8209" width="14.7109375" style="41" customWidth="1"/>
    <col min="8210" max="8210" width="9" style="41" bestFit="1" customWidth="1"/>
    <col min="8211" max="8450" width="9.140625" style="41"/>
    <col min="8451" max="8451" width="4.7109375" style="41" bestFit="1" customWidth="1"/>
    <col min="8452" max="8452" width="9.7109375" style="41" bestFit="1" customWidth="1"/>
    <col min="8453" max="8453" width="10" style="41" bestFit="1" customWidth="1"/>
    <col min="8454" max="8454" width="9.140625" style="41"/>
    <col min="8455" max="8455" width="22.85546875" style="41" customWidth="1"/>
    <col min="8456" max="8456" width="59.7109375" style="41" bestFit="1" customWidth="1"/>
    <col min="8457" max="8457" width="57.85546875" style="41" bestFit="1" customWidth="1"/>
    <col min="8458" max="8458" width="35.28515625" style="41" bestFit="1" customWidth="1"/>
    <col min="8459" max="8459" width="28.140625" style="41" bestFit="1" customWidth="1"/>
    <col min="8460" max="8460" width="33.140625" style="41" bestFit="1" customWidth="1"/>
    <col min="8461" max="8461" width="26" style="41" bestFit="1" customWidth="1"/>
    <col min="8462" max="8462" width="19.140625" style="41" bestFit="1" customWidth="1"/>
    <col min="8463" max="8463" width="10.42578125" style="41" customWidth="1"/>
    <col min="8464" max="8464" width="11.85546875" style="41" customWidth="1"/>
    <col min="8465" max="8465" width="14.7109375" style="41" customWidth="1"/>
    <col min="8466" max="8466" width="9" style="41" bestFit="1" customWidth="1"/>
    <col min="8467" max="8706" width="9.140625" style="41"/>
    <col min="8707" max="8707" width="4.7109375" style="41" bestFit="1" customWidth="1"/>
    <col min="8708" max="8708" width="9.7109375" style="41" bestFit="1" customWidth="1"/>
    <col min="8709" max="8709" width="10" style="41" bestFit="1" customWidth="1"/>
    <col min="8710" max="8710" width="9.140625" style="41"/>
    <col min="8711" max="8711" width="22.85546875" style="41" customWidth="1"/>
    <col min="8712" max="8712" width="59.7109375" style="41" bestFit="1" customWidth="1"/>
    <col min="8713" max="8713" width="57.85546875" style="41" bestFit="1" customWidth="1"/>
    <col min="8714" max="8714" width="35.28515625" style="41" bestFit="1" customWidth="1"/>
    <col min="8715" max="8715" width="28.140625" style="41" bestFit="1" customWidth="1"/>
    <col min="8716" max="8716" width="33.140625" style="41" bestFit="1" customWidth="1"/>
    <col min="8717" max="8717" width="26" style="41" bestFit="1" customWidth="1"/>
    <col min="8718" max="8718" width="19.140625" style="41" bestFit="1" customWidth="1"/>
    <col min="8719" max="8719" width="10.42578125" style="41" customWidth="1"/>
    <col min="8720" max="8720" width="11.85546875" style="41" customWidth="1"/>
    <col min="8721" max="8721" width="14.7109375" style="41" customWidth="1"/>
    <col min="8722" max="8722" width="9" style="41" bestFit="1" customWidth="1"/>
    <col min="8723" max="8962" width="9.140625" style="41"/>
    <col min="8963" max="8963" width="4.7109375" style="41" bestFit="1" customWidth="1"/>
    <col min="8964" max="8964" width="9.7109375" style="41" bestFit="1" customWidth="1"/>
    <col min="8965" max="8965" width="10" style="41" bestFit="1" customWidth="1"/>
    <col min="8966" max="8966" width="9.140625" style="41"/>
    <col min="8967" max="8967" width="22.85546875" style="41" customWidth="1"/>
    <col min="8968" max="8968" width="59.7109375" style="41" bestFit="1" customWidth="1"/>
    <col min="8969" max="8969" width="57.85546875" style="41" bestFit="1" customWidth="1"/>
    <col min="8970" max="8970" width="35.28515625" style="41" bestFit="1" customWidth="1"/>
    <col min="8971" max="8971" width="28.140625" style="41" bestFit="1" customWidth="1"/>
    <col min="8972" max="8972" width="33.140625" style="41" bestFit="1" customWidth="1"/>
    <col min="8973" max="8973" width="26" style="41" bestFit="1" customWidth="1"/>
    <col min="8974" max="8974" width="19.140625" style="41" bestFit="1" customWidth="1"/>
    <col min="8975" max="8975" width="10.42578125" style="41" customWidth="1"/>
    <col min="8976" max="8976" width="11.85546875" style="41" customWidth="1"/>
    <col min="8977" max="8977" width="14.7109375" style="41" customWidth="1"/>
    <col min="8978" max="8978" width="9" style="41" bestFit="1" customWidth="1"/>
    <col min="8979" max="9218" width="9.140625" style="41"/>
    <col min="9219" max="9219" width="4.7109375" style="41" bestFit="1" customWidth="1"/>
    <col min="9220" max="9220" width="9.7109375" style="41" bestFit="1" customWidth="1"/>
    <col min="9221" max="9221" width="10" style="41" bestFit="1" customWidth="1"/>
    <col min="9222" max="9222" width="9.140625" style="41"/>
    <col min="9223" max="9223" width="22.85546875" style="41" customWidth="1"/>
    <col min="9224" max="9224" width="59.7109375" style="41" bestFit="1" customWidth="1"/>
    <col min="9225" max="9225" width="57.85546875" style="41" bestFit="1" customWidth="1"/>
    <col min="9226" max="9226" width="35.28515625" style="41" bestFit="1" customWidth="1"/>
    <col min="9227" max="9227" width="28.140625" style="41" bestFit="1" customWidth="1"/>
    <col min="9228" max="9228" width="33.140625" style="41" bestFit="1" customWidth="1"/>
    <col min="9229" max="9229" width="26" style="41" bestFit="1" customWidth="1"/>
    <col min="9230" max="9230" width="19.140625" style="41" bestFit="1" customWidth="1"/>
    <col min="9231" max="9231" width="10.42578125" style="41" customWidth="1"/>
    <col min="9232" max="9232" width="11.85546875" style="41" customWidth="1"/>
    <col min="9233" max="9233" width="14.7109375" style="41" customWidth="1"/>
    <col min="9234" max="9234" width="9" style="41" bestFit="1" customWidth="1"/>
    <col min="9235" max="9474" width="9.140625" style="41"/>
    <col min="9475" max="9475" width="4.7109375" style="41" bestFit="1" customWidth="1"/>
    <col min="9476" max="9476" width="9.7109375" style="41" bestFit="1" customWidth="1"/>
    <col min="9477" max="9477" width="10" style="41" bestFit="1" customWidth="1"/>
    <col min="9478" max="9478" width="9.140625" style="41"/>
    <col min="9479" max="9479" width="22.85546875" style="41" customWidth="1"/>
    <col min="9480" max="9480" width="59.7109375" style="41" bestFit="1" customWidth="1"/>
    <col min="9481" max="9481" width="57.85546875" style="41" bestFit="1" customWidth="1"/>
    <col min="9482" max="9482" width="35.28515625" style="41" bestFit="1" customWidth="1"/>
    <col min="9483" max="9483" width="28.140625" style="41" bestFit="1" customWidth="1"/>
    <col min="9484" max="9484" width="33.140625" style="41" bestFit="1" customWidth="1"/>
    <col min="9485" max="9485" width="26" style="41" bestFit="1" customWidth="1"/>
    <col min="9486" max="9486" width="19.140625" style="41" bestFit="1" customWidth="1"/>
    <col min="9487" max="9487" width="10.42578125" style="41" customWidth="1"/>
    <col min="9488" max="9488" width="11.85546875" style="41" customWidth="1"/>
    <col min="9489" max="9489" width="14.7109375" style="41" customWidth="1"/>
    <col min="9490" max="9490" width="9" style="41" bestFit="1" customWidth="1"/>
    <col min="9491" max="9730" width="9.140625" style="41"/>
    <col min="9731" max="9731" width="4.7109375" style="41" bestFit="1" customWidth="1"/>
    <col min="9732" max="9732" width="9.7109375" style="41" bestFit="1" customWidth="1"/>
    <col min="9733" max="9733" width="10" style="41" bestFit="1" customWidth="1"/>
    <col min="9734" max="9734" width="9.140625" style="41"/>
    <col min="9735" max="9735" width="22.85546875" style="41" customWidth="1"/>
    <col min="9736" max="9736" width="59.7109375" style="41" bestFit="1" customWidth="1"/>
    <col min="9737" max="9737" width="57.85546875" style="41" bestFit="1" customWidth="1"/>
    <col min="9738" max="9738" width="35.28515625" style="41" bestFit="1" customWidth="1"/>
    <col min="9739" max="9739" width="28.140625" style="41" bestFit="1" customWidth="1"/>
    <col min="9740" max="9740" width="33.140625" style="41" bestFit="1" customWidth="1"/>
    <col min="9741" max="9741" width="26" style="41" bestFit="1" customWidth="1"/>
    <col min="9742" max="9742" width="19.140625" style="41" bestFit="1" customWidth="1"/>
    <col min="9743" max="9743" width="10.42578125" style="41" customWidth="1"/>
    <col min="9744" max="9744" width="11.85546875" style="41" customWidth="1"/>
    <col min="9745" max="9745" width="14.7109375" style="41" customWidth="1"/>
    <col min="9746" max="9746" width="9" style="41" bestFit="1" customWidth="1"/>
    <col min="9747" max="9986" width="9.140625" style="41"/>
    <col min="9987" max="9987" width="4.7109375" style="41" bestFit="1" customWidth="1"/>
    <col min="9988" max="9988" width="9.7109375" style="41" bestFit="1" customWidth="1"/>
    <col min="9989" max="9989" width="10" style="41" bestFit="1" customWidth="1"/>
    <col min="9990" max="9990" width="9.140625" style="41"/>
    <col min="9991" max="9991" width="22.85546875" style="41" customWidth="1"/>
    <col min="9992" max="9992" width="59.7109375" style="41" bestFit="1" customWidth="1"/>
    <col min="9993" max="9993" width="57.85546875" style="41" bestFit="1" customWidth="1"/>
    <col min="9994" max="9994" width="35.28515625" style="41" bestFit="1" customWidth="1"/>
    <col min="9995" max="9995" width="28.140625" style="41" bestFit="1" customWidth="1"/>
    <col min="9996" max="9996" width="33.140625" style="41" bestFit="1" customWidth="1"/>
    <col min="9997" max="9997" width="26" style="41" bestFit="1" customWidth="1"/>
    <col min="9998" max="9998" width="19.140625" style="41" bestFit="1" customWidth="1"/>
    <col min="9999" max="9999" width="10.42578125" style="41" customWidth="1"/>
    <col min="10000" max="10000" width="11.85546875" style="41" customWidth="1"/>
    <col min="10001" max="10001" width="14.7109375" style="41" customWidth="1"/>
    <col min="10002" max="10002" width="9" style="41" bestFit="1" customWidth="1"/>
    <col min="10003" max="10242" width="9.140625" style="41"/>
    <col min="10243" max="10243" width="4.7109375" style="41" bestFit="1" customWidth="1"/>
    <col min="10244" max="10244" width="9.7109375" style="41" bestFit="1" customWidth="1"/>
    <col min="10245" max="10245" width="10" style="41" bestFit="1" customWidth="1"/>
    <col min="10246" max="10246" width="9.140625" style="41"/>
    <col min="10247" max="10247" width="22.85546875" style="41" customWidth="1"/>
    <col min="10248" max="10248" width="59.7109375" style="41" bestFit="1" customWidth="1"/>
    <col min="10249" max="10249" width="57.85546875" style="41" bestFit="1" customWidth="1"/>
    <col min="10250" max="10250" width="35.28515625" style="41" bestFit="1" customWidth="1"/>
    <col min="10251" max="10251" width="28.140625" style="41" bestFit="1" customWidth="1"/>
    <col min="10252" max="10252" width="33.140625" style="41" bestFit="1" customWidth="1"/>
    <col min="10253" max="10253" width="26" style="41" bestFit="1" customWidth="1"/>
    <col min="10254" max="10254" width="19.140625" style="41" bestFit="1" customWidth="1"/>
    <col min="10255" max="10255" width="10.42578125" style="41" customWidth="1"/>
    <col min="10256" max="10256" width="11.85546875" style="41" customWidth="1"/>
    <col min="10257" max="10257" width="14.7109375" style="41" customWidth="1"/>
    <col min="10258" max="10258" width="9" style="41" bestFit="1" customWidth="1"/>
    <col min="10259" max="10498" width="9.140625" style="41"/>
    <col min="10499" max="10499" width="4.7109375" style="41" bestFit="1" customWidth="1"/>
    <col min="10500" max="10500" width="9.7109375" style="41" bestFit="1" customWidth="1"/>
    <col min="10501" max="10501" width="10" style="41" bestFit="1" customWidth="1"/>
    <col min="10502" max="10502" width="9.140625" style="41"/>
    <col min="10503" max="10503" width="22.85546875" style="41" customWidth="1"/>
    <col min="10504" max="10504" width="59.7109375" style="41" bestFit="1" customWidth="1"/>
    <col min="10505" max="10505" width="57.85546875" style="41" bestFit="1" customWidth="1"/>
    <col min="10506" max="10506" width="35.28515625" style="41" bestFit="1" customWidth="1"/>
    <col min="10507" max="10507" width="28.140625" style="41" bestFit="1" customWidth="1"/>
    <col min="10508" max="10508" width="33.140625" style="41" bestFit="1" customWidth="1"/>
    <col min="10509" max="10509" width="26" style="41" bestFit="1" customWidth="1"/>
    <col min="10510" max="10510" width="19.140625" style="41" bestFit="1" customWidth="1"/>
    <col min="10511" max="10511" width="10.42578125" style="41" customWidth="1"/>
    <col min="10512" max="10512" width="11.85546875" style="41" customWidth="1"/>
    <col min="10513" max="10513" width="14.7109375" style="41" customWidth="1"/>
    <col min="10514" max="10514" width="9" style="41" bestFit="1" customWidth="1"/>
    <col min="10515" max="10754" width="9.140625" style="41"/>
    <col min="10755" max="10755" width="4.7109375" style="41" bestFit="1" customWidth="1"/>
    <col min="10756" max="10756" width="9.7109375" style="41" bestFit="1" customWidth="1"/>
    <col min="10757" max="10757" width="10" style="41" bestFit="1" customWidth="1"/>
    <col min="10758" max="10758" width="9.140625" style="41"/>
    <col min="10759" max="10759" width="22.85546875" style="41" customWidth="1"/>
    <col min="10760" max="10760" width="59.7109375" style="41" bestFit="1" customWidth="1"/>
    <col min="10761" max="10761" width="57.85546875" style="41" bestFit="1" customWidth="1"/>
    <col min="10762" max="10762" width="35.28515625" style="41" bestFit="1" customWidth="1"/>
    <col min="10763" max="10763" width="28.140625" style="41" bestFit="1" customWidth="1"/>
    <col min="10764" max="10764" width="33.140625" style="41" bestFit="1" customWidth="1"/>
    <col min="10765" max="10765" width="26" style="41" bestFit="1" customWidth="1"/>
    <col min="10766" max="10766" width="19.140625" style="41" bestFit="1" customWidth="1"/>
    <col min="10767" max="10767" width="10.42578125" style="41" customWidth="1"/>
    <col min="10768" max="10768" width="11.85546875" style="41" customWidth="1"/>
    <col min="10769" max="10769" width="14.7109375" style="41" customWidth="1"/>
    <col min="10770" max="10770" width="9" style="41" bestFit="1" customWidth="1"/>
    <col min="10771" max="11010" width="9.140625" style="41"/>
    <col min="11011" max="11011" width="4.7109375" style="41" bestFit="1" customWidth="1"/>
    <col min="11012" max="11012" width="9.7109375" style="41" bestFit="1" customWidth="1"/>
    <col min="11013" max="11013" width="10" style="41" bestFit="1" customWidth="1"/>
    <col min="11014" max="11014" width="9.140625" style="41"/>
    <col min="11015" max="11015" width="22.85546875" style="41" customWidth="1"/>
    <col min="11016" max="11016" width="59.7109375" style="41" bestFit="1" customWidth="1"/>
    <col min="11017" max="11017" width="57.85546875" style="41" bestFit="1" customWidth="1"/>
    <col min="11018" max="11018" width="35.28515625" style="41" bestFit="1" customWidth="1"/>
    <col min="11019" max="11019" width="28.140625" style="41" bestFit="1" customWidth="1"/>
    <col min="11020" max="11020" width="33.140625" style="41" bestFit="1" customWidth="1"/>
    <col min="11021" max="11021" width="26" style="41" bestFit="1" customWidth="1"/>
    <col min="11022" max="11022" width="19.140625" style="41" bestFit="1" customWidth="1"/>
    <col min="11023" max="11023" width="10.42578125" style="41" customWidth="1"/>
    <col min="11024" max="11024" width="11.85546875" style="41" customWidth="1"/>
    <col min="11025" max="11025" width="14.7109375" style="41" customWidth="1"/>
    <col min="11026" max="11026" width="9" style="41" bestFit="1" customWidth="1"/>
    <col min="11027" max="11266" width="9.140625" style="41"/>
    <col min="11267" max="11267" width="4.7109375" style="41" bestFit="1" customWidth="1"/>
    <col min="11268" max="11268" width="9.7109375" style="41" bestFit="1" customWidth="1"/>
    <col min="11269" max="11269" width="10" style="41" bestFit="1" customWidth="1"/>
    <col min="11270" max="11270" width="9.140625" style="41"/>
    <col min="11271" max="11271" width="22.85546875" style="41" customWidth="1"/>
    <col min="11272" max="11272" width="59.7109375" style="41" bestFit="1" customWidth="1"/>
    <col min="11273" max="11273" width="57.85546875" style="41" bestFit="1" customWidth="1"/>
    <col min="11274" max="11274" width="35.28515625" style="41" bestFit="1" customWidth="1"/>
    <col min="11275" max="11275" width="28.140625" style="41" bestFit="1" customWidth="1"/>
    <col min="11276" max="11276" width="33.140625" style="41" bestFit="1" customWidth="1"/>
    <col min="11277" max="11277" width="26" style="41" bestFit="1" customWidth="1"/>
    <col min="11278" max="11278" width="19.140625" style="41" bestFit="1" customWidth="1"/>
    <col min="11279" max="11279" width="10.42578125" style="41" customWidth="1"/>
    <col min="11280" max="11280" width="11.85546875" style="41" customWidth="1"/>
    <col min="11281" max="11281" width="14.7109375" style="41" customWidth="1"/>
    <col min="11282" max="11282" width="9" style="41" bestFit="1" customWidth="1"/>
    <col min="11283" max="11522" width="9.140625" style="41"/>
    <col min="11523" max="11523" width="4.7109375" style="41" bestFit="1" customWidth="1"/>
    <col min="11524" max="11524" width="9.7109375" style="41" bestFit="1" customWidth="1"/>
    <col min="11525" max="11525" width="10" style="41" bestFit="1" customWidth="1"/>
    <col min="11526" max="11526" width="9.140625" style="41"/>
    <col min="11527" max="11527" width="22.85546875" style="41" customWidth="1"/>
    <col min="11528" max="11528" width="59.7109375" style="41" bestFit="1" customWidth="1"/>
    <col min="11529" max="11529" width="57.85546875" style="41" bestFit="1" customWidth="1"/>
    <col min="11530" max="11530" width="35.28515625" style="41" bestFit="1" customWidth="1"/>
    <col min="11531" max="11531" width="28.140625" style="41" bestFit="1" customWidth="1"/>
    <col min="11532" max="11532" width="33.140625" style="41" bestFit="1" customWidth="1"/>
    <col min="11533" max="11533" width="26" style="41" bestFit="1" customWidth="1"/>
    <col min="11534" max="11534" width="19.140625" style="41" bestFit="1" customWidth="1"/>
    <col min="11535" max="11535" width="10.42578125" style="41" customWidth="1"/>
    <col min="11536" max="11536" width="11.85546875" style="41" customWidth="1"/>
    <col min="11537" max="11537" width="14.7109375" style="41" customWidth="1"/>
    <col min="11538" max="11538" width="9" style="41" bestFit="1" customWidth="1"/>
    <col min="11539" max="11778" width="9.140625" style="41"/>
    <col min="11779" max="11779" width="4.7109375" style="41" bestFit="1" customWidth="1"/>
    <col min="11780" max="11780" width="9.7109375" style="41" bestFit="1" customWidth="1"/>
    <col min="11781" max="11781" width="10" style="41" bestFit="1" customWidth="1"/>
    <col min="11782" max="11782" width="9.140625" style="41"/>
    <col min="11783" max="11783" width="22.85546875" style="41" customWidth="1"/>
    <col min="11784" max="11784" width="59.7109375" style="41" bestFit="1" customWidth="1"/>
    <col min="11785" max="11785" width="57.85546875" style="41" bestFit="1" customWidth="1"/>
    <col min="11786" max="11786" width="35.28515625" style="41" bestFit="1" customWidth="1"/>
    <col min="11787" max="11787" width="28.140625" style="41" bestFit="1" customWidth="1"/>
    <col min="11788" max="11788" width="33.140625" style="41" bestFit="1" customWidth="1"/>
    <col min="11789" max="11789" width="26" style="41" bestFit="1" customWidth="1"/>
    <col min="11790" max="11790" width="19.140625" style="41" bestFit="1" customWidth="1"/>
    <col min="11791" max="11791" width="10.42578125" style="41" customWidth="1"/>
    <col min="11792" max="11792" width="11.85546875" style="41" customWidth="1"/>
    <col min="11793" max="11793" width="14.7109375" style="41" customWidth="1"/>
    <col min="11794" max="11794" width="9" style="41" bestFit="1" customWidth="1"/>
    <col min="11795" max="12034" width="9.140625" style="41"/>
    <col min="12035" max="12035" width="4.7109375" style="41" bestFit="1" customWidth="1"/>
    <col min="12036" max="12036" width="9.7109375" style="41" bestFit="1" customWidth="1"/>
    <col min="12037" max="12037" width="10" style="41" bestFit="1" customWidth="1"/>
    <col min="12038" max="12038" width="9.140625" style="41"/>
    <col min="12039" max="12039" width="22.85546875" style="41" customWidth="1"/>
    <col min="12040" max="12040" width="59.7109375" style="41" bestFit="1" customWidth="1"/>
    <col min="12041" max="12041" width="57.85546875" style="41" bestFit="1" customWidth="1"/>
    <col min="12042" max="12042" width="35.28515625" style="41" bestFit="1" customWidth="1"/>
    <col min="12043" max="12043" width="28.140625" style="41" bestFit="1" customWidth="1"/>
    <col min="12044" max="12044" width="33.140625" style="41" bestFit="1" customWidth="1"/>
    <col min="12045" max="12045" width="26" style="41" bestFit="1" customWidth="1"/>
    <col min="12046" max="12046" width="19.140625" style="41" bestFit="1" customWidth="1"/>
    <col min="12047" max="12047" width="10.42578125" style="41" customWidth="1"/>
    <col min="12048" max="12048" width="11.85546875" style="41" customWidth="1"/>
    <col min="12049" max="12049" width="14.7109375" style="41" customWidth="1"/>
    <col min="12050" max="12050" width="9" style="41" bestFit="1" customWidth="1"/>
    <col min="12051" max="12290" width="9.140625" style="41"/>
    <col min="12291" max="12291" width="4.7109375" style="41" bestFit="1" customWidth="1"/>
    <col min="12292" max="12292" width="9.7109375" style="41" bestFit="1" customWidth="1"/>
    <col min="12293" max="12293" width="10" style="41" bestFit="1" customWidth="1"/>
    <col min="12294" max="12294" width="9.140625" style="41"/>
    <col min="12295" max="12295" width="22.85546875" style="41" customWidth="1"/>
    <col min="12296" max="12296" width="59.7109375" style="41" bestFit="1" customWidth="1"/>
    <col min="12297" max="12297" width="57.85546875" style="41" bestFit="1" customWidth="1"/>
    <col min="12298" max="12298" width="35.28515625" style="41" bestFit="1" customWidth="1"/>
    <col min="12299" max="12299" width="28.140625" style="41" bestFit="1" customWidth="1"/>
    <col min="12300" max="12300" width="33.140625" style="41" bestFit="1" customWidth="1"/>
    <col min="12301" max="12301" width="26" style="41" bestFit="1" customWidth="1"/>
    <col min="12302" max="12302" width="19.140625" style="41" bestFit="1" customWidth="1"/>
    <col min="12303" max="12303" width="10.42578125" style="41" customWidth="1"/>
    <col min="12304" max="12304" width="11.85546875" style="41" customWidth="1"/>
    <col min="12305" max="12305" width="14.7109375" style="41" customWidth="1"/>
    <col min="12306" max="12306" width="9" style="41" bestFit="1" customWidth="1"/>
    <col min="12307" max="12546" width="9.140625" style="41"/>
    <col min="12547" max="12547" width="4.7109375" style="41" bestFit="1" customWidth="1"/>
    <col min="12548" max="12548" width="9.7109375" style="41" bestFit="1" customWidth="1"/>
    <col min="12549" max="12549" width="10" style="41" bestFit="1" customWidth="1"/>
    <col min="12550" max="12550" width="9.140625" style="41"/>
    <col min="12551" max="12551" width="22.85546875" style="41" customWidth="1"/>
    <col min="12552" max="12552" width="59.7109375" style="41" bestFit="1" customWidth="1"/>
    <col min="12553" max="12553" width="57.85546875" style="41" bestFit="1" customWidth="1"/>
    <col min="12554" max="12554" width="35.28515625" style="41" bestFit="1" customWidth="1"/>
    <col min="12555" max="12555" width="28.140625" style="41" bestFit="1" customWidth="1"/>
    <col min="12556" max="12556" width="33.140625" style="41" bestFit="1" customWidth="1"/>
    <col min="12557" max="12557" width="26" style="41" bestFit="1" customWidth="1"/>
    <col min="12558" max="12558" width="19.140625" style="41" bestFit="1" customWidth="1"/>
    <col min="12559" max="12559" width="10.42578125" style="41" customWidth="1"/>
    <col min="12560" max="12560" width="11.85546875" style="41" customWidth="1"/>
    <col min="12561" max="12561" width="14.7109375" style="41" customWidth="1"/>
    <col min="12562" max="12562" width="9" style="41" bestFit="1" customWidth="1"/>
    <col min="12563" max="12802" width="9.140625" style="41"/>
    <col min="12803" max="12803" width="4.7109375" style="41" bestFit="1" customWidth="1"/>
    <col min="12804" max="12804" width="9.7109375" style="41" bestFit="1" customWidth="1"/>
    <col min="12805" max="12805" width="10" style="41" bestFit="1" customWidth="1"/>
    <col min="12806" max="12806" width="9.140625" style="41"/>
    <col min="12807" max="12807" width="22.85546875" style="41" customWidth="1"/>
    <col min="12808" max="12808" width="59.7109375" style="41" bestFit="1" customWidth="1"/>
    <col min="12809" max="12809" width="57.85546875" style="41" bestFit="1" customWidth="1"/>
    <col min="12810" max="12810" width="35.28515625" style="41" bestFit="1" customWidth="1"/>
    <col min="12811" max="12811" width="28.140625" style="41" bestFit="1" customWidth="1"/>
    <col min="12812" max="12812" width="33.140625" style="41" bestFit="1" customWidth="1"/>
    <col min="12813" max="12813" width="26" style="41" bestFit="1" customWidth="1"/>
    <col min="12814" max="12814" width="19.140625" style="41" bestFit="1" customWidth="1"/>
    <col min="12815" max="12815" width="10.42578125" style="41" customWidth="1"/>
    <col min="12816" max="12816" width="11.85546875" style="41" customWidth="1"/>
    <col min="12817" max="12817" width="14.7109375" style="41" customWidth="1"/>
    <col min="12818" max="12818" width="9" style="41" bestFit="1" customWidth="1"/>
    <col min="12819" max="13058" width="9.140625" style="41"/>
    <col min="13059" max="13059" width="4.7109375" style="41" bestFit="1" customWidth="1"/>
    <col min="13060" max="13060" width="9.7109375" style="41" bestFit="1" customWidth="1"/>
    <col min="13061" max="13061" width="10" style="41" bestFit="1" customWidth="1"/>
    <col min="13062" max="13062" width="9.140625" style="41"/>
    <col min="13063" max="13063" width="22.85546875" style="41" customWidth="1"/>
    <col min="13064" max="13064" width="59.7109375" style="41" bestFit="1" customWidth="1"/>
    <col min="13065" max="13065" width="57.85546875" style="41" bestFit="1" customWidth="1"/>
    <col min="13066" max="13066" width="35.28515625" style="41" bestFit="1" customWidth="1"/>
    <col min="13067" max="13067" width="28.140625" style="41" bestFit="1" customWidth="1"/>
    <col min="13068" max="13068" width="33.140625" style="41" bestFit="1" customWidth="1"/>
    <col min="13069" max="13069" width="26" style="41" bestFit="1" customWidth="1"/>
    <col min="13070" max="13070" width="19.140625" style="41" bestFit="1" customWidth="1"/>
    <col min="13071" max="13071" width="10.42578125" style="41" customWidth="1"/>
    <col min="13072" max="13072" width="11.85546875" style="41" customWidth="1"/>
    <col min="13073" max="13073" width="14.7109375" style="41" customWidth="1"/>
    <col min="13074" max="13074" width="9" style="41" bestFit="1" customWidth="1"/>
    <col min="13075" max="13314" width="9.140625" style="41"/>
    <col min="13315" max="13315" width="4.7109375" style="41" bestFit="1" customWidth="1"/>
    <col min="13316" max="13316" width="9.7109375" style="41" bestFit="1" customWidth="1"/>
    <col min="13317" max="13317" width="10" style="41" bestFit="1" customWidth="1"/>
    <col min="13318" max="13318" width="9.140625" style="41"/>
    <col min="13319" max="13319" width="22.85546875" style="41" customWidth="1"/>
    <col min="13320" max="13320" width="59.7109375" style="41" bestFit="1" customWidth="1"/>
    <col min="13321" max="13321" width="57.85546875" style="41" bestFit="1" customWidth="1"/>
    <col min="13322" max="13322" width="35.28515625" style="41" bestFit="1" customWidth="1"/>
    <col min="13323" max="13323" width="28.140625" style="41" bestFit="1" customWidth="1"/>
    <col min="13324" max="13324" width="33.140625" style="41" bestFit="1" customWidth="1"/>
    <col min="13325" max="13325" width="26" style="41" bestFit="1" customWidth="1"/>
    <col min="13326" max="13326" width="19.140625" style="41" bestFit="1" customWidth="1"/>
    <col min="13327" max="13327" width="10.42578125" style="41" customWidth="1"/>
    <col min="13328" max="13328" width="11.85546875" style="41" customWidth="1"/>
    <col min="13329" max="13329" width="14.7109375" style="41" customWidth="1"/>
    <col min="13330" max="13330" width="9" style="41" bestFit="1" customWidth="1"/>
    <col min="13331" max="13570" width="9.140625" style="41"/>
    <col min="13571" max="13571" width="4.7109375" style="41" bestFit="1" customWidth="1"/>
    <col min="13572" max="13572" width="9.7109375" style="41" bestFit="1" customWidth="1"/>
    <col min="13573" max="13573" width="10" style="41" bestFit="1" customWidth="1"/>
    <col min="13574" max="13574" width="9.140625" style="41"/>
    <col min="13575" max="13575" width="22.85546875" style="41" customWidth="1"/>
    <col min="13576" max="13576" width="59.7109375" style="41" bestFit="1" customWidth="1"/>
    <col min="13577" max="13577" width="57.85546875" style="41" bestFit="1" customWidth="1"/>
    <col min="13578" max="13578" width="35.28515625" style="41" bestFit="1" customWidth="1"/>
    <col min="13579" max="13579" width="28.140625" style="41" bestFit="1" customWidth="1"/>
    <col min="13580" max="13580" width="33.140625" style="41" bestFit="1" customWidth="1"/>
    <col min="13581" max="13581" width="26" style="41" bestFit="1" customWidth="1"/>
    <col min="13582" max="13582" width="19.140625" style="41" bestFit="1" customWidth="1"/>
    <col min="13583" max="13583" width="10.42578125" style="41" customWidth="1"/>
    <col min="13584" max="13584" width="11.85546875" style="41" customWidth="1"/>
    <col min="13585" max="13585" width="14.7109375" style="41" customWidth="1"/>
    <col min="13586" max="13586" width="9" style="41" bestFit="1" customWidth="1"/>
    <col min="13587" max="13826" width="9.140625" style="41"/>
    <col min="13827" max="13827" width="4.7109375" style="41" bestFit="1" customWidth="1"/>
    <col min="13828" max="13828" width="9.7109375" style="41" bestFit="1" customWidth="1"/>
    <col min="13829" max="13829" width="10" style="41" bestFit="1" customWidth="1"/>
    <col min="13830" max="13830" width="9.140625" style="41"/>
    <col min="13831" max="13831" width="22.85546875" style="41" customWidth="1"/>
    <col min="13832" max="13832" width="59.7109375" style="41" bestFit="1" customWidth="1"/>
    <col min="13833" max="13833" width="57.85546875" style="41" bestFit="1" customWidth="1"/>
    <col min="13834" max="13834" width="35.28515625" style="41" bestFit="1" customWidth="1"/>
    <col min="13835" max="13835" width="28.140625" style="41" bestFit="1" customWidth="1"/>
    <col min="13836" max="13836" width="33.140625" style="41" bestFit="1" customWidth="1"/>
    <col min="13837" max="13837" width="26" style="41" bestFit="1" customWidth="1"/>
    <col min="13838" max="13838" width="19.140625" style="41" bestFit="1" customWidth="1"/>
    <col min="13839" max="13839" width="10.42578125" style="41" customWidth="1"/>
    <col min="13840" max="13840" width="11.85546875" style="41" customWidth="1"/>
    <col min="13841" max="13841" width="14.7109375" style="41" customWidth="1"/>
    <col min="13842" max="13842" width="9" style="41" bestFit="1" customWidth="1"/>
    <col min="13843" max="14082" width="9.140625" style="41"/>
    <col min="14083" max="14083" width="4.7109375" style="41" bestFit="1" customWidth="1"/>
    <col min="14084" max="14084" width="9.7109375" style="41" bestFit="1" customWidth="1"/>
    <col min="14085" max="14085" width="10" style="41" bestFit="1" customWidth="1"/>
    <col min="14086" max="14086" width="9.140625" style="41"/>
    <col min="14087" max="14087" width="22.85546875" style="41" customWidth="1"/>
    <col min="14088" max="14088" width="59.7109375" style="41" bestFit="1" customWidth="1"/>
    <col min="14089" max="14089" width="57.85546875" style="41" bestFit="1" customWidth="1"/>
    <col min="14090" max="14090" width="35.28515625" style="41" bestFit="1" customWidth="1"/>
    <col min="14091" max="14091" width="28.140625" style="41" bestFit="1" customWidth="1"/>
    <col min="14092" max="14092" width="33.140625" style="41" bestFit="1" customWidth="1"/>
    <col min="14093" max="14093" width="26" style="41" bestFit="1" customWidth="1"/>
    <col min="14094" max="14094" width="19.140625" style="41" bestFit="1" customWidth="1"/>
    <col min="14095" max="14095" width="10.42578125" style="41" customWidth="1"/>
    <col min="14096" max="14096" width="11.85546875" style="41" customWidth="1"/>
    <col min="14097" max="14097" width="14.7109375" style="41" customWidth="1"/>
    <col min="14098" max="14098" width="9" style="41" bestFit="1" customWidth="1"/>
    <col min="14099" max="14338" width="9.140625" style="41"/>
    <col min="14339" max="14339" width="4.7109375" style="41" bestFit="1" customWidth="1"/>
    <col min="14340" max="14340" width="9.7109375" style="41" bestFit="1" customWidth="1"/>
    <col min="14341" max="14341" width="10" style="41" bestFit="1" customWidth="1"/>
    <col min="14342" max="14342" width="9.140625" style="41"/>
    <col min="14343" max="14343" width="22.85546875" style="41" customWidth="1"/>
    <col min="14344" max="14344" width="59.7109375" style="41" bestFit="1" customWidth="1"/>
    <col min="14345" max="14345" width="57.85546875" style="41" bestFit="1" customWidth="1"/>
    <col min="14346" max="14346" width="35.28515625" style="41" bestFit="1" customWidth="1"/>
    <col min="14347" max="14347" width="28.140625" style="41" bestFit="1" customWidth="1"/>
    <col min="14348" max="14348" width="33.140625" style="41" bestFit="1" customWidth="1"/>
    <col min="14349" max="14349" width="26" style="41" bestFit="1" customWidth="1"/>
    <col min="14350" max="14350" width="19.140625" style="41" bestFit="1" customWidth="1"/>
    <col min="14351" max="14351" width="10.42578125" style="41" customWidth="1"/>
    <col min="14352" max="14352" width="11.85546875" style="41" customWidth="1"/>
    <col min="14353" max="14353" width="14.7109375" style="41" customWidth="1"/>
    <col min="14354" max="14354" width="9" style="41" bestFit="1" customWidth="1"/>
    <col min="14355" max="14594" width="9.140625" style="41"/>
    <col min="14595" max="14595" width="4.7109375" style="41" bestFit="1" customWidth="1"/>
    <col min="14596" max="14596" width="9.7109375" style="41" bestFit="1" customWidth="1"/>
    <col min="14597" max="14597" width="10" style="41" bestFit="1" customWidth="1"/>
    <col min="14598" max="14598" width="9.140625" style="41"/>
    <col min="14599" max="14599" width="22.85546875" style="41" customWidth="1"/>
    <col min="14600" max="14600" width="59.7109375" style="41" bestFit="1" customWidth="1"/>
    <col min="14601" max="14601" width="57.85546875" style="41" bestFit="1" customWidth="1"/>
    <col min="14602" max="14602" width="35.28515625" style="41" bestFit="1" customWidth="1"/>
    <col min="14603" max="14603" width="28.140625" style="41" bestFit="1" customWidth="1"/>
    <col min="14604" max="14604" width="33.140625" style="41" bestFit="1" customWidth="1"/>
    <col min="14605" max="14605" width="26" style="41" bestFit="1" customWidth="1"/>
    <col min="14606" max="14606" width="19.140625" style="41" bestFit="1" customWidth="1"/>
    <col min="14607" max="14607" width="10.42578125" style="41" customWidth="1"/>
    <col min="14608" max="14608" width="11.85546875" style="41" customWidth="1"/>
    <col min="14609" max="14609" width="14.7109375" style="41" customWidth="1"/>
    <col min="14610" max="14610" width="9" style="41" bestFit="1" customWidth="1"/>
    <col min="14611" max="14850" width="9.140625" style="41"/>
    <col min="14851" max="14851" width="4.7109375" style="41" bestFit="1" customWidth="1"/>
    <col min="14852" max="14852" width="9.7109375" style="41" bestFit="1" customWidth="1"/>
    <col min="14853" max="14853" width="10" style="41" bestFit="1" customWidth="1"/>
    <col min="14854" max="14854" width="9.140625" style="41"/>
    <col min="14855" max="14855" width="22.85546875" style="41" customWidth="1"/>
    <col min="14856" max="14856" width="59.7109375" style="41" bestFit="1" customWidth="1"/>
    <col min="14857" max="14857" width="57.85546875" style="41" bestFit="1" customWidth="1"/>
    <col min="14858" max="14858" width="35.28515625" style="41" bestFit="1" customWidth="1"/>
    <col min="14859" max="14859" width="28.140625" style="41" bestFit="1" customWidth="1"/>
    <col min="14860" max="14860" width="33.140625" style="41" bestFit="1" customWidth="1"/>
    <col min="14861" max="14861" width="26" style="41" bestFit="1" customWidth="1"/>
    <col min="14862" max="14862" width="19.140625" style="41" bestFit="1" customWidth="1"/>
    <col min="14863" max="14863" width="10.42578125" style="41" customWidth="1"/>
    <col min="14864" max="14864" width="11.85546875" style="41" customWidth="1"/>
    <col min="14865" max="14865" width="14.7109375" style="41" customWidth="1"/>
    <col min="14866" max="14866" width="9" style="41" bestFit="1" customWidth="1"/>
    <col min="14867" max="15106" width="9.140625" style="41"/>
    <col min="15107" max="15107" width="4.7109375" style="41" bestFit="1" customWidth="1"/>
    <col min="15108" max="15108" width="9.7109375" style="41" bestFit="1" customWidth="1"/>
    <col min="15109" max="15109" width="10" style="41" bestFit="1" customWidth="1"/>
    <col min="15110" max="15110" width="9.140625" style="41"/>
    <col min="15111" max="15111" width="22.85546875" style="41" customWidth="1"/>
    <col min="15112" max="15112" width="59.7109375" style="41" bestFit="1" customWidth="1"/>
    <col min="15113" max="15113" width="57.85546875" style="41" bestFit="1" customWidth="1"/>
    <col min="15114" max="15114" width="35.28515625" style="41" bestFit="1" customWidth="1"/>
    <col min="15115" max="15115" width="28.140625" style="41" bestFit="1" customWidth="1"/>
    <col min="15116" max="15116" width="33.140625" style="41" bestFit="1" customWidth="1"/>
    <col min="15117" max="15117" width="26" style="41" bestFit="1" customWidth="1"/>
    <col min="15118" max="15118" width="19.140625" style="41" bestFit="1" customWidth="1"/>
    <col min="15119" max="15119" width="10.42578125" style="41" customWidth="1"/>
    <col min="15120" max="15120" width="11.85546875" style="41" customWidth="1"/>
    <col min="15121" max="15121" width="14.7109375" style="41" customWidth="1"/>
    <col min="15122" max="15122" width="9" style="41" bestFit="1" customWidth="1"/>
    <col min="15123" max="15362" width="9.140625" style="41"/>
    <col min="15363" max="15363" width="4.7109375" style="41" bestFit="1" customWidth="1"/>
    <col min="15364" max="15364" width="9.7109375" style="41" bestFit="1" customWidth="1"/>
    <col min="15365" max="15365" width="10" style="41" bestFit="1" customWidth="1"/>
    <col min="15366" max="15366" width="9.140625" style="41"/>
    <col min="15367" max="15367" width="22.85546875" style="41" customWidth="1"/>
    <col min="15368" max="15368" width="59.7109375" style="41" bestFit="1" customWidth="1"/>
    <col min="15369" max="15369" width="57.85546875" style="41" bestFit="1" customWidth="1"/>
    <col min="15370" max="15370" width="35.28515625" style="41" bestFit="1" customWidth="1"/>
    <col min="15371" max="15371" width="28.140625" style="41" bestFit="1" customWidth="1"/>
    <col min="15372" max="15372" width="33.140625" style="41" bestFit="1" customWidth="1"/>
    <col min="15373" max="15373" width="26" style="41" bestFit="1" customWidth="1"/>
    <col min="15374" max="15374" width="19.140625" style="41" bestFit="1" customWidth="1"/>
    <col min="15375" max="15375" width="10.42578125" style="41" customWidth="1"/>
    <col min="15376" max="15376" width="11.85546875" style="41" customWidth="1"/>
    <col min="15377" max="15377" width="14.7109375" style="41" customWidth="1"/>
    <col min="15378" max="15378" width="9" style="41" bestFit="1" customWidth="1"/>
    <col min="15379" max="15618" width="9.140625" style="41"/>
    <col min="15619" max="15619" width="4.7109375" style="41" bestFit="1" customWidth="1"/>
    <col min="15620" max="15620" width="9.7109375" style="41" bestFit="1" customWidth="1"/>
    <col min="15621" max="15621" width="10" style="41" bestFit="1" customWidth="1"/>
    <col min="15622" max="15622" width="9.140625" style="41"/>
    <col min="15623" max="15623" width="22.85546875" style="41" customWidth="1"/>
    <col min="15624" max="15624" width="59.7109375" style="41" bestFit="1" customWidth="1"/>
    <col min="15625" max="15625" width="57.85546875" style="41" bestFit="1" customWidth="1"/>
    <col min="15626" max="15626" width="35.28515625" style="41" bestFit="1" customWidth="1"/>
    <col min="15627" max="15627" width="28.140625" style="41" bestFit="1" customWidth="1"/>
    <col min="15628" max="15628" width="33.140625" style="41" bestFit="1" customWidth="1"/>
    <col min="15629" max="15629" width="26" style="41" bestFit="1" customWidth="1"/>
    <col min="15630" max="15630" width="19.140625" style="41" bestFit="1" customWidth="1"/>
    <col min="15631" max="15631" width="10.42578125" style="41" customWidth="1"/>
    <col min="15632" max="15632" width="11.85546875" style="41" customWidth="1"/>
    <col min="15633" max="15633" width="14.7109375" style="41" customWidth="1"/>
    <col min="15634" max="15634" width="9" style="41" bestFit="1" customWidth="1"/>
    <col min="15635" max="15874" width="9.140625" style="41"/>
    <col min="15875" max="15875" width="4.7109375" style="41" bestFit="1" customWidth="1"/>
    <col min="15876" max="15876" width="9.7109375" style="41" bestFit="1" customWidth="1"/>
    <col min="15877" max="15877" width="10" style="41" bestFit="1" customWidth="1"/>
    <col min="15878" max="15878" width="9.140625" style="41"/>
    <col min="15879" max="15879" width="22.85546875" style="41" customWidth="1"/>
    <col min="15880" max="15880" width="59.7109375" style="41" bestFit="1" customWidth="1"/>
    <col min="15881" max="15881" width="57.85546875" style="41" bestFit="1" customWidth="1"/>
    <col min="15882" max="15882" width="35.28515625" style="41" bestFit="1" customWidth="1"/>
    <col min="15883" max="15883" width="28.140625" style="41" bestFit="1" customWidth="1"/>
    <col min="15884" max="15884" width="33.140625" style="41" bestFit="1" customWidth="1"/>
    <col min="15885" max="15885" width="26" style="41" bestFit="1" customWidth="1"/>
    <col min="15886" max="15886" width="19.140625" style="41" bestFit="1" customWidth="1"/>
    <col min="15887" max="15887" width="10.42578125" style="41" customWidth="1"/>
    <col min="15888" max="15888" width="11.85546875" style="41" customWidth="1"/>
    <col min="15889" max="15889" width="14.7109375" style="41" customWidth="1"/>
    <col min="15890" max="15890" width="9" style="41" bestFit="1" customWidth="1"/>
    <col min="15891" max="16130" width="9.140625" style="41"/>
    <col min="16131" max="16131" width="4.7109375" style="41" bestFit="1" customWidth="1"/>
    <col min="16132" max="16132" width="9.7109375" style="41" bestFit="1" customWidth="1"/>
    <col min="16133" max="16133" width="10" style="41" bestFit="1" customWidth="1"/>
    <col min="16134" max="16134" width="9.140625" style="41"/>
    <col min="16135" max="16135" width="22.85546875" style="41" customWidth="1"/>
    <col min="16136" max="16136" width="59.7109375" style="41" bestFit="1" customWidth="1"/>
    <col min="16137" max="16137" width="57.85546875" style="41" bestFit="1" customWidth="1"/>
    <col min="16138" max="16138" width="35.28515625" style="41" bestFit="1" customWidth="1"/>
    <col min="16139" max="16139" width="28.140625" style="41" bestFit="1" customWidth="1"/>
    <col min="16140" max="16140" width="33.140625" style="41" bestFit="1" customWidth="1"/>
    <col min="16141" max="16141" width="26" style="41" bestFit="1" customWidth="1"/>
    <col min="16142" max="16142" width="19.140625" style="41" bestFit="1" customWidth="1"/>
    <col min="16143" max="16143" width="10.42578125" style="41" customWidth="1"/>
    <col min="16144" max="16144" width="11.85546875" style="41" customWidth="1"/>
    <col min="16145" max="16145" width="14.7109375" style="41" customWidth="1"/>
    <col min="16146" max="16146" width="9" style="41" bestFit="1" customWidth="1"/>
    <col min="16147" max="16384" width="9.140625" style="41"/>
  </cols>
  <sheetData>
    <row r="2" spans="1:19" x14ac:dyDescent="0.25">
      <c r="A2" s="49" t="s">
        <v>2900</v>
      </c>
    </row>
    <row r="3" spans="1:19" x14ac:dyDescent="0.25">
      <c r="M3" s="2"/>
      <c r="N3" s="2"/>
      <c r="O3" s="2"/>
      <c r="P3" s="2"/>
    </row>
    <row r="4" spans="1:19" s="4" customFormat="1" ht="47.25" customHeight="1" x14ac:dyDescent="0.25">
      <c r="A4" s="1026" t="s">
        <v>0</v>
      </c>
      <c r="B4" s="644" t="s">
        <v>1</v>
      </c>
      <c r="C4" s="644" t="s">
        <v>2</v>
      </c>
      <c r="D4" s="644" t="s">
        <v>3</v>
      </c>
      <c r="E4" s="1026" t="s">
        <v>4</v>
      </c>
      <c r="F4" s="1026" t="s">
        <v>5</v>
      </c>
      <c r="G4" s="1026" t="s">
        <v>6</v>
      </c>
      <c r="H4" s="644" t="s">
        <v>7</v>
      </c>
      <c r="I4" s="644"/>
      <c r="J4" s="1026" t="s">
        <v>8</v>
      </c>
      <c r="K4" s="644" t="s">
        <v>9</v>
      </c>
      <c r="L4" s="1027"/>
      <c r="M4" s="651" t="s">
        <v>10</v>
      </c>
      <c r="N4" s="651"/>
      <c r="O4" s="651" t="s">
        <v>11</v>
      </c>
      <c r="P4" s="651"/>
      <c r="Q4" s="1026" t="s">
        <v>12</v>
      </c>
      <c r="R4" s="644" t="s">
        <v>13</v>
      </c>
      <c r="S4" s="3"/>
    </row>
    <row r="5" spans="1:19" s="4" customFormat="1" ht="35.25" customHeight="1" x14ac:dyDescent="0.2">
      <c r="A5" s="1026"/>
      <c r="B5" s="644"/>
      <c r="C5" s="644"/>
      <c r="D5" s="644"/>
      <c r="E5" s="1026"/>
      <c r="F5" s="1026"/>
      <c r="G5" s="1026"/>
      <c r="H5" s="173" t="s">
        <v>14</v>
      </c>
      <c r="I5" s="173" t="s">
        <v>15</v>
      </c>
      <c r="J5" s="1026"/>
      <c r="K5" s="173">
        <v>2020</v>
      </c>
      <c r="L5" s="173">
        <v>2021</v>
      </c>
      <c r="M5" s="5">
        <v>2020</v>
      </c>
      <c r="N5" s="5">
        <v>2021</v>
      </c>
      <c r="O5" s="5">
        <v>2020</v>
      </c>
      <c r="P5" s="5">
        <v>2021</v>
      </c>
      <c r="Q5" s="1026"/>
      <c r="R5" s="644"/>
      <c r="S5" s="3"/>
    </row>
    <row r="6" spans="1:19" s="4" customFormat="1" ht="15.75" customHeight="1" x14ac:dyDescent="0.2">
      <c r="A6" s="247" t="s">
        <v>16</v>
      </c>
      <c r="B6" s="173" t="s">
        <v>17</v>
      </c>
      <c r="C6" s="173" t="s">
        <v>18</v>
      </c>
      <c r="D6" s="173" t="s">
        <v>19</v>
      </c>
      <c r="E6" s="247" t="s">
        <v>20</v>
      </c>
      <c r="F6" s="247" t="s">
        <v>21</v>
      </c>
      <c r="G6" s="247" t="s">
        <v>22</v>
      </c>
      <c r="H6" s="173" t="s">
        <v>23</v>
      </c>
      <c r="I6" s="173" t="s">
        <v>24</v>
      </c>
      <c r="J6" s="247" t="s">
        <v>25</v>
      </c>
      <c r="K6" s="173" t="s">
        <v>26</v>
      </c>
      <c r="L6" s="173" t="s">
        <v>27</v>
      </c>
      <c r="M6" s="174" t="s">
        <v>28</v>
      </c>
      <c r="N6" s="174" t="s">
        <v>29</v>
      </c>
      <c r="O6" s="174" t="s">
        <v>30</v>
      </c>
      <c r="P6" s="174" t="s">
        <v>31</v>
      </c>
      <c r="Q6" s="247" t="s">
        <v>32</v>
      </c>
      <c r="R6" s="173" t="s">
        <v>33</v>
      </c>
      <c r="S6" s="3"/>
    </row>
    <row r="7" spans="1:19" s="8" customFormat="1" ht="180.75" customHeight="1" x14ac:dyDescent="0.25">
      <c r="A7" s="424">
        <v>1</v>
      </c>
      <c r="B7" s="424">
        <v>1</v>
      </c>
      <c r="C7" s="424">
        <v>4</v>
      </c>
      <c r="D7" s="425">
        <v>5</v>
      </c>
      <c r="E7" s="436" t="s">
        <v>1878</v>
      </c>
      <c r="F7" s="436" t="s">
        <v>1877</v>
      </c>
      <c r="G7" s="425" t="s">
        <v>44</v>
      </c>
      <c r="H7" s="425" t="s">
        <v>693</v>
      </c>
      <c r="I7" s="79" t="s">
        <v>46</v>
      </c>
      <c r="J7" s="425" t="s">
        <v>1876</v>
      </c>
      <c r="K7" s="439"/>
      <c r="L7" s="439" t="s">
        <v>45</v>
      </c>
      <c r="M7" s="295"/>
      <c r="N7" s="427">
        <v>70000</v>
      </c>
      <c r="O7" s="295"/>
      <c r="P7" s="427">
        <v>70000</v>
      </c>
      <c r="Q7" s="425" t="s">
        <v>1797</v>
      </c>
      <c r="R7" s="425" t="s">
        <v>1796</v>
      </c>
      <c r="S7" s="12"/>
    </row>
    <row r="8" spans="1:19" s="8" customFormat="1" ht="271.5" customHeight="1" x14ac:dyDescent="0.25">
      <c r="A8" s="425">
        <v>2</v>
      </c>
      <c r="B8" s="425">
        <v>1</v>
      </c>
      <c r="C8" s="425">
        <v>4</v>
      </c>
      <c r="D8" s="425">
        <v>5</v>
      </c>
      <c r="E8" s="436" t="s">
        <v>1828</v>
      </c>
      <c r="F8" s="436" t="s">
        <v>2948</v>
      </c>
      <c r="G8" s="425" t="s">
        <v>1849</v>
      </c>
      <c r="H8" s="425" t="s">
        <v>229</v>
      </c>
      <c r="I8" s="425">
        <v>6</v>
      </c>
      <c r="J8" s="425" t="s">
        <v>2949</v>
      </c>
      <c r="K8" s="425" t="s">
        <v>45</v>
      </c>
      <c r="L8" s="425"/>
      <c r="M8" s="429">
        <v>7000</v>
      </c>
      <c r="N8" s="425"/>
      <c r="O8" s="429">
        <v>7000</v>
      </c>
      <c r="P8" s="425"/>
      <c r="Q8" s="425" t="s">
        <v>1797</v>
      </c>
      <c r="R8" s="425" t="s">
        <v>1796</v>
      </c>
      <c r="S8" s="12"/>
    </row>
    <row r="9" spans="1:19" s="207" customFormat="1" ht="73.900000000000006" customHeight="1" x14ac:dyDescent="0.25">
      <c r="A9" s="719">
        <v>3</v>
      </c>
      <c r="B9" s="719">
        <v>1</v>
      </c>
      <c r="C9" s="719">
        <v>4</v>
      </c>
      <c r="D9" s="630">
        <v>5</v>
      </c>
      <c r="E9" s="630" t="s">
        <v>1875</v>
      </c>
      <c r="F9" s="805" t="s">
        <v>2950</v>
      </c>
      <c r="G9" s="425" t="s">
        <v>48</v>
      </c>
      <c r="H9" s="425" t="s">
        <v>693</v>
      </c>
      <c r="I9" s="425">
        <v>40</v>
      </c>
      <c r="J9" s="630" t="s">
        <v>2951</v>
      </c>
      <c r="K9" s="630" t="s">
        <v>1874</v>
      </c>
      <c r="L9" s="630"/>
      <c r="M9" s="717">
        <v>13000</v>
      </c>
      <c r="N9" s="630"/>
      <c r="O9" s="717">
        <v>13000</v>
      </c>
      <c r="P9" s="630"/>
      <c r="Q9" s="630" t="s">
        <v>1797</v>
      </c>
      <c r="R9" s="630" t="s">
        <v>1796</v>
      </c>
    </row>
    <row r="10" spans="1:19" s="207" customFormat="1" ht="72" customHeight="1" x14ac:dyDescent="0.25">
      <c r="A10" s="719"/>
      <c r="B10" s="719"/>
      <c r="C10" s="719"/>
      <c r="D10" s="656"/>
      <c r="E10" s="1013"/>
      <c r="F10" s="807"/>
      <c r="G10" s="425" t="s">
        <v>1823</v>
      </c>
      <c r="H10" s="425" t="s">
        <v>1873</v>
      </c>
      <c r="I10" s="425">
        <v>1</v>
      </c>
      <c r="J10" s="656"/>
      <c r="K10" s="656"/>
      <c r="L10" s="656"/>
      <c r="M10" s="1013"/>
      <c r="N10" s="656"/>
      <c r="O10" s="656"/>
      <c r="P10" s="656"/>
      <c r="Q10" s="656"/>
      <c r="R10" s="656"/>
    </row>
    <row r="11" spans="1:19" s="207" customFormat="1" ht="75" customHeight="1" x14ac:dyDescent="0.25">
      <c r="A11" s="719"/>
      <c r="B11" s="719"/>
      <c r="C11" s="719"/>
      <c r="D11" s="656"/>
      <c r="E11" s="1013"/>
      <c r="F11" s="807"/>
      <c r="G11" s="425" t="s">
        <v>1856</v>
      </c>
      <c r="H11" s="425" t="s">
        <v>922</v>
      </c>
      <c r="I11" s="425">
        <v>200</v>
      </c>
      <c r="J11" s="656"/>
      <c r="K11" s="656"/>
      <c r="L11" s="656"/>
      <c r="M11" s="1013"/>
      <c r="N11" s="656"/>
      <c r="O11" s="656"/>
      <c r="P11" s="656"/>
      <c r="Q11" s="656"/>
      <c r="R11" s="656"/>
    </row>
    <row r="12" spans="1:19" s="207" customFormat="1" ht="63" customHeight="1" x14ac:dyDescent="0.25">
      <c r="A12" s="719"/>
      <c r="B12" s="719"/>
      <c r="C12" s="719"/>
      <c r="D12" s="631"/>
      <c r="E12" s="1014"/>
      <c r="F12" s="806"/>
      <c r="G12" s="425" t="s">
        <v>1849</v>
      </c>
      <c r="H12" s="425" t="s">
        <v>229</v>
      </c>
      <c r="I12" s="425">
        <v>1</v>
      </c>
      <c r="J12" s="631"/>
      <c r="K12" s="631"/>
      <c r="L12" s="631"/>
      <c r="M12" s="1014"/>
      <c r="N12" s="631"/>
      <c r="O12" s="631"/>
      <c r="P12" s="631"/>
      <c r="Q12" s="631"/>
      <c r="R12" s="631"/>
    </row>
    <row r="13" spans="1:19" s="8" customFormat="1" ht="139.9" customHeight="1" x14ac:dyDescent="0.25">
      <c r="A13" s="630">
        <v>4</v>
      </c>
      <c r="B13" s="630">
        <v>1</v>
      </c>
      <c r="C13" s="630">
        <v>4</v>
      </c>
      <c r="D13" s="630">
        <v>5</v>
      </c>
      <c r="E13" s="805" t="s">
        <v>1872</v>
      </c>
      <c r="F13" s="805" t="s">
        <v>1871</v>
      </c>
      <c r="G13" s="425" t="s">
        <v>1849</v>
      </c>
      <c r="H13" s="425" t="s">
        <v>229</v>
      </c>
      <c r="I13" s="425">
        <v>1</v>
      </c>
      <c r="J13" s="630" t="s">
        <v>1870</v>
      </c>
      <c r="K13" s="630" t="s">
        <v>45</v>
      </c>
      <c r="L13" s="1020"/>
      <c r="M13" s="717">
        <v>11000</v>
      </c>
      <c r="N13" s="1020"/>
      <c r="O13" s="717">
        <v>11000</v>
      </c>
      <c r="P13" s="1020"/>
      <c r="Q13" s="630" t="s">
        <v>1797</v>
      </c>
      <c r="R13" s="630" t="s">
        <v>1796</v>
      </c>
    </row>
    <row r="14" spans="1:19" s="8" customFormat="1" ht="219.6" customHeight="1" x14ac:dyDescent="0.25">
      <c r="A14" s="656"/>
      <c r="B14" s="656"/>
      <c r="C14" s="656"/>
      <c r="D14" s="656"/>
      <c r="E14" s="807"/>
      <c r="F14" s="807"/>
      <c r="G14" s="420" t="s">
        <v>1856</v>
      </c>
      <c r="H14" s="420" t="s">
        <v>922</v>
      </c>
      <c r="I14" s="420">
        <v>500</v>
      </c>
      <c r="J14" s="656"/>
      <c r="K14" s="656"/>
      <c r="L14" s="1025"/>
      <c r="M14" s="733"/>
      <c r="N14" s="1025"/>
      <c r="O14" s="733"/>
      <c r="P14" s="1025"/>
      <c r="Q14" s="656"/>
      <c r="R14" s="656"/>
    </row>
    <row r="15" spans="1:19" s="185" customFormat="1" ht="142.15" customHeight="1" x14ac:dyDescent="0.25">
      <c r="A15" s="420">
        <v>5</v>
      </c>
      <c r="B15" s="420">
        <v>1</v>
      </c>
      <c r="C15" s="420">
        <v>4</v>
      </c>
      <c r="D15" s="420">
        <v>5</v>
      </c>
      <c r="E15" s="431" t="s">
        <v>1869</v>
      </c>
      <c r="F15" s="431" t="s">
        <v>1868</v>
      </c>
      <c r="G15" s="425" t="s">
        <v>1867</v>
      </c>
      <c r="H15" s="425" t="s">
        <v>693</v>
      </c>
      <c r="I15" s="425" t="s">
        <v>2952</v>
      </c>
      <c r="J15" s="420" t="s">
        <v>1817</v>
      </c>
      <c r="K15" s="420" t="s">
        <v>492</v>
      </c>
      <c r="L15" s="420"/>
      <c r="M15" s="426">
        <v>2000</v>
      </c>
      <c r="N15" s="420"/>
      <c r="O15" s="426">
        <v>2000</v>
      </c>
      <c r="P15" s="420"/>
      <c r="Q15" s="420" t="s">
        <v>1797</v>
      </c>
      <c r="R15" s="420" t="s">
        <v>1796</v>
      </c>
    </row>
    <row r="16" spans="1:19" ht="255" customHeight="1" x14ac:dyDescent="0.25">
      <c r="A16" s="424">
        <v>6</v>
      </c>
      <c r="B16" s="425">
        <v>1</v>
      </c>
      <c r="C16" s="424">
        <v>4</v>
      </c>
      <c r="D16" s="425">
        <v>5</v>
      </c>
      <c r="E16" s="436" t="s">
        <v>1866</v>
      </c>
      <c r="F16" s="436" t="s">
        <v>1865</v>
      </c>
      <c r="G16" s="425" t="s">
        <v>1849</v>
      </c>
      <c r="H16" s="425" t="s">
        <v>229</v>
      </c>
      <c r="I16" s="79" t="s">
        <v>41</v>
      </c>
      <c r="J16" s="425" t="s">
        <v>1864</v>
      </c>
      <c r="K16" s="439" t="s">
        <v>45</v>
      </c>
      <c r="L16" s="439"/>
      <c r="M16" s="427">
        <v>1000</v>
      </c>
      <c r="N16" s="424"/>
      <c r="O16" s="427">
        <v>1000</v>
      </c>
      <c r="P16" s="427"/>
      <c r="Q16" s="425" t="s">
        <v>1797</v>
      </c>
      <c r="R16" s="425" t="s">
        <v>1796</v>
      </c>
    </row>
    <row r="17" spans="1:18" ht="226.9" customHeight="1" x14ac:dyDescent="0.25">
      <c r="A17" s="425">
        <v>7</v>
      </c>
      <c r="B17" s="425">
        <v>1</v>
      </c>
      <c r="C17" s="425">
        <v>4</v>
      </c>
      <c r="D17" s="425">
        <v>5</v>
      </c>
      <c r="E17" s="436" t="s">
        <v>1863</v>
      </c>
      <c r="F17" s="499" t="s">
        <v>1862</v>
      </c>
      <c r="G17" s="425" t="s">
        <v>1849</v>
      </c>
      <c r="H17" s="425" t="s">
        <v>229</v>
      </c>
      <c r="I17" s="425">
        <v>1</v>
      </c>
      <c r="J17" s="425" t="s">
        <v>1861</v>
      </c>
      <c r="K17" s="425" t="s">
        <v>1717</v>
      </c>
      <c r="L17" s="425"/>
      <c r="M17" s="429">
        <v>4000</v>
      </c>
      <c r="N17" s="425"/>
      <c r="O17" s="429">
        <v>4000</v>
      </c>
      <c r="P17" s="425"/>
      <c r="Q17" s="425" t="s">
        <v>1797</v>
      </c>
      <c r="R17" s="425" t="s">
        <v>1796</v>
      </c>
    </row>
    <row r="18" spans="1:18" ht="56.45" customHeight="1" x14ac:dyDescent="0.25">
      <c r="A18" s="630">
        <v>8</v>
      </c>
      <c r="B18" s="630">
        <v>1</v>
      </c>
      <c r="C18" s="630">
        <v>4</v>
      </c>
      <c r="D18" s="630">
        <v>5</v>
      </c>
      <c r="E18" s="805" t="s">
        <v>1860</v>
      </c>
      <c r="F18" s="805" t="s">
        <v>2953</v>
      </c>
      <c r="G18" s="425" t="s">
        <v>1849</v>
      </c>
      <c r="H18" s="425" t="s">
        <v>229</v>
      </c>
      <c r="I18" s="425">
        <v>1</v>
      </c>
      <c r="J18" s="630" t="s">
        <v>1859</v>
      </c>
      <c r="K18" s="630" t="s">
        <v>1717</v>
      </c>
      <c r="L18" s="630"/>
      <c r="M18" s="717">
        <v>6000</v>
      </c>
      <c r="N18" s="630"/>
      <c r="O18" s="717">
        <v>6000</v>
      </c>
      <c r="P18" s="630"/>
      <c r="Q18" s="630" t="s">
        <v>1797</v>
      </c>
      <c r="R18" s="630" t="s">
        <v>1796</v>
      </c>
    </row>
    <row r="19" spans="1:18" ht="75.599999999999994" customHeight="1" x14ac:dyDescent="0.25">
      <c r="A19" s="656"/>
      <c r="B19" s="656"/>
      <c r="C19" s="656"/>
      <c r="D19" s="656"/>
      <c r="E19" s="807"/>
      <c r="F19" s="807"/>
      <c r="G19" s="425" t="s">
        <v>1856</v>
      </c>
      <c r="H19" s="425" t="s">
        <v>922</v>
      </c>
      <c r="I19" s="425">
        <v>500</v>
      </c>
      <c r="J19" s="656"/>
      <c r="K19" s="656"/>
      <c r="L19" s="656"/>
      <c r="M19" s="656"/>
      <c r="N19" s="656"/>
      <c r="O19" s="656"/>
      <c r="P19" s="656"/>
      <c r="Q19" s="656"/>
      <c r="R19" s="656"/>
    </row>
    <row r="20" spans="1:18" ht="97.5" customHeight="1" x14ac:dyDescent="0.25">
      <c r="A20" s="631"/>
      <c r="B20" s="631"/>
      <c r="C20" s="631"/>
      <c r="D20" s="631"/>
      <c r="E20" s="806"/>
      <c r="F20" s="806"/>
      <c r="G20" s="425" t="s">
        <v>230</v>
      </c>
      <c r="H20" s="425" t="s">
        <v>693</v>
      </c>
      <c r="I20" s="425">
        <v>25</v>
      </c>
      <c r="J20" s="631"/>
      <c r="K20" s="631"/>
      <c r="L20" s="631"/>
      <c r="M20" s="631"/>
      <c r="N20" s="631"/>
      <c r="O20" s="631"/>
      <c r="P20" s="631"/>
      <c r="Q20" s="631"/>
      <c r="R20" s="631"/>
    </row>
    <row r="21" spans="1:18" ht="112.15" customHeight="1" x14ac:dyDescent="0.25">
      <c r="A21" s="719">
        <v>9</v>
      </c>
      <c r="B21" s="719">
        <v>1</v>
      </c>
      <c r="C21" s="719">
        <v>4</v>
      </c>
      <c r="D21" s="719">
        <v>5</v>
      </c>
      <c r="E21" s="830" t="s">
        <v>1858</v>
      </c>
      <c r="F21" s="830" t="s">
        <v>1857</v>
      </c>
      <c r="G21" s="425" t="s">
        <v>1849</v>
      </c>
      <c r="H21" s="425" t="s">
        <v>229</v>
      </c>
      <c r="I21" s="425">
        <v>4</v>
      </c>
      <c r="J21" s="719" t="s">
        <v>2954</v>
      </c>
      <c r="K21" s="719" t="s">
        <v>1717</v>
      </c>
      <c r="L21" s="719"/>
      <c r="M21" s="753">
        <v>3000</v>
      </c>
      <c r="N21" s="719"/>
      <c r="O21" s="753">
        <v>3000</v>
      </c>
      <c r="P21" s="719"/>
      <c r="Q21" s="719" t="s">
        <v>1797</v>
      </c>
      <c r="R21" s="719" t="s">
        <v>1796</v>
      </c>
    </row>
    <row r="22" spans="1:18" ht="125.45" customHeight="1" x14ac:dyDescent="0.25">
      <c r="A22" s="719"/>
      <c r="B22" s="719"/>
      <c r="C22" s="719"/>
      <c r="D22" s="719"/>
      <c r="E22" s="830"/>
      <c r="F22" s="830"/>
      <c r="G22" s="425" t="s">
        <v>1856</v>
      </c>
      <c r="H22" s="425" t="s">
        <v>922</v>
      </c>
      <c r="I22" s="425">
        <v>200</v>
      </c>
      <c r="J22" s="719"/>
      <c r="K22" s="719"/>
      <c r="L22" s="719"/>
      <c r="M22" s="719"/>
      <c r="N22" s="719"/>
      <c r="O22" s="719"/>
      <c r="P22" s="719"/>
      <c r="Q22" s="719"/>
      <c r="R22" s="719"/>
    </row>
    <row r="23" spans="1:18" s="207" customFormat="1" ht="226.9" customHeight="1" x14ac:dyDescent="0.25">
      <c r="A23" s="630">
        <v>10</v>
      </c>
      <c r="B23" s="630">
        <v>1</v>
      </c>
      <c r="C23" s="630">
        <v>4</v>
      </c>
      <c r="D23" s="630">
        <v>5</v>
      </c>
      <c r="E23" s="805" t="s">
        <v>1855</v>
      </c>
      <c r="F23" s="805" t="s">
        <v>2955</v>
      </c>
      <c r="G23" s="425" t="s">
        <v>1803</v>
      </c>
      <c r="H23" s="425" t="s">
        <v>693</v>
      </c>
      <c r="I23" s="425">
        <v>100</v>
      </c>
      <c r="J23" s="630" t="s">
        <v>1854</v>
      </c>
      <c r="K23" s="630" t="s">
        <v>47</v>
      </c>
      <c r="L23" s="630"/>
      <c r="M23" s="717">
        <v>7000</v>
      </c>
      <c r="N23" s="630"/>
      <c r="O23" s="717">
        <v>7000</v>
      </c>
      <c r="P23" s="630"/>
      <c r="Q23" s="630" t="s">
        <v>1797</v>
      </c>
      <c r="R23" s="630" t="s">
        <v>1796</v>
      </c>
    </row>
    <row r="24" spans="1:18" s="207" customFormat="1" ht="115.15" customHeight="1" x14ac:dyDescent="0.25">
      <c r="A24" s="631"/>
      <c r="B24" s="631"/>
      <c r="C24" s="631"/>
      <c r="D24" s="631"/>
      <c r="E24" s="806"/>
      <c r="F24" s="806"/>
      <c r="G24" s="425" t="s">
        <v>1849</v>
      </c>
      <c r="H24" s="425" t="s">
        <v>229</v>
      </c>
      <c r="I24" s="425">
        <v>1</v>
      </c>
      <c r="J24" s="631"/>
      <c r="K24" s="631"/>
      <c r="L24" s="631"/>
      <c r="M24" s="631"/>
      <c r="N24" s="631"/>
      <c r="O24" s="631"/>
      <c r="P24" s="631"/>
      <c r="Q24" s="631"/>
      <c r="R24" s="631"/>
    </row>
    <row r="25" spans="1:18" s="207" customFormat="1" ht="67.150000000000006" customHeight="1" x14ac:dyDescent="0.25">
      <c r="A25" s="719">
        <v>11</v>
      </c>
      <c r="B25" s="719">
        <v>1</v>
      </c>
      <c r="C25" s="719">
        <v>4</v>
      </c>
      <c r="D25" s="719">
        <v>2</v>
      </c>
      <c r="E25" s="830" t="s">
        <v>1853</v>
      </c>
      <c r="F25" s="830" t="s">
        <v>2956</v>
      </c>
      <c r="G25" s="719" t="s">
        <v>48</v>
      </c>
      <c r="H25" s="425" t="s">
        <v>1852</v>
      </c>
      <c r="I25" s="425">
        <v>2</v>
      </c>
      <c r="J25" s="719" t="s">
        <v>2957</v>
      </c>
      <c r="K25" s="719" t="s">
        <v>1036</v>
      </c>
      <c r="L25" s="719"/>
      <c r="M25" s="979">
        <v>20000</v>
      </c>
      <c r="N25" s="719"/>
      <c r="O25" s="979">
        <v>20000</v>
      </c>
      <c r="P25" s="719"/>
      <c r="Q25" s="719" t="s">
        <v>1797</v>
      </c>
      <c r="R25" s="719" t="s">
        <v>1796</v>
      </c>
    </row>
    <row r="26" spans="1:18" s="207" customFormat="1" ht="72" customHeight="1" x14ac:dyDescent="0.25">
      <c r="A26" s="719"/>
      <c r="B26" s="719"/>
      <c r="C26" s="719"/>
      <c r="D26" s="719"/>
      <c r="E26" s="830"/>
      <c r="F26" s="830"/>
      <c r="G26" s="719"/>
      <c r="H26" s="425" t="s">
        <v>1418</v>
      </c>
      <c r="I26" s="425" t="s">
        <v>1851</v>
      </c>
      <c r="J26" s="719"/>
      <c r="K26" s="719"/>
      <c r="L26" s="719"/>
      <c r="M26" s="720"/>
      <c r="N26" s="719"/>
      <c r="O26" s="720"/>
      <c r="P26" s="719"/>
      <c r="Q26" s="719"/>
      <c r="R26" s="719"/>
    </row>
    <row r="27" spans="1:18" s="207" customFormat="1" ht="97.15" customHeight="1" x14ac:dyDescent="0.25">
      <c r="A27" s="719"/>
      <c r="B27" s="719"/>
      <c r="C27" s="719"/>
      <c r="D27" s="719"/>
      <c r="E27" s="830"/>
      <c r="F27" s="830"/>
      <c r="G27" s="425" t="s">
        <v>1850</v>
      </c>
      <c r="H27" s="425" t="s">
        <v>1822</v>
      </c>
      <c r="I27" s="425">
        <v>2</v>
      </c>
      <c r="J27" s="719"/>
      <c r="K27" s="719"/>
      <c r="L27" s="719"/>
      <c r="M27" s="720"/>
      <c r="N27" s="719"/>
      <c r="O27" s="720"/>
      <c r="P27" s="719"/>
      <c r="Q27" s="719"/>
      <c r="R27" s="719"/>
    </row>
    <row r="28" spans="1:18" s="207" customFormat="1" ht="84.75" customHeight="1" x14ac:dyDescent="0.25">
      <c r="A28" s="719"/>
      <c r="B28" s="719"/>
      <c r="C28" s="719"/>
      <c r="D28" s="719"/>
      <c r="E28" s="830"/>
      <c r="F28" s="830"/>
      <c r="G28" s="425" t="s">
        <v>1849</v>
      </c>
      <c r="H28" s="425" t="s">
        <v>229</v>
      </c>
      <c r="I28" s="425">
        <v>1</v>
      </c>
      <c r="J28" s="719"/>
      <c r="K28" s="719"/>
      <c r="L28" s="719"/>
      <c r="M28" s="720"/>
      <c r="N28" s="719"/>
      <c r="O28" s="720"/>
      <c r="P28" s="719"/>
      <c r="Q28" s="719"/>
      <c r="R28" s="719"/>
    </row>
    <row r="29" spans="1:18" s="207" customFormat="1" ht="95.45" customHeight="1" x14ac:dyDescent="0.25">
      <c r="A29" s="630">
        <v>12</v>
      </c>
      <c r="B29" s="630">
        <v>1</v>
      </c>
      <c r="C29" s="630">
        <v>4</v>
      </c>
      <c r="D29" s="630">
        <v>2</v>
      </c>
      <c r="E29" s="630" t="s">
        <v>1810</v>
      </c>
      <c r="F29" s="811" t="s">
        <v>1848</v>
      </c>
      <c r="G29" s="630" t="s">
        <v>1808</v>
      </c>
      <c r="H29" s="425" t="s">
        <v>1318</v>
      </c>
      <c r="I29" s="425">
        <v>3</v>
      </c>
      <c r="J29" s="630" t="s">
        <v>1847</v>
      </c>
      <c r="K29" s="630" t="s">
        <v>1036</v>
      </c>
      <c r="L29" s="630"/>
      <c r="M29" s="1024">
        <v>7000</v>
      </c>
      <c r="N29" s="630"/>
      <c r="O29" s="1024">
        <v>7000</v>
      </c>
      <c r="P29" s="630"/>
      <c r="Q29" s="630" t="s">
        <v>1797</v>
      </c>
      <c r="R29" s="630" t="s">
        <v>1796</v>
      </c>
    </row>
    <row r="30" spans="1:18" s="207" customFormat="1" ht="95.45" customHeight="1" x14ac:dyDescent="0.25">
      <c r="A30" s="656"/>
      <c r="B30" s="656"/>
      <c r="C30" s="656"/>
      <c r="D30" s="656"/>
      <c r="E30" s="656"/>
      <c r="F30" s="812"/>
      <c r="G30" s="631"/>
      <c r="H30" s="425" t="s">
        <v>693</v>
      </c>
      <c r="I30" s="425">
        <v>50</v>
      </c>
      <c r="J30" s="656"/>
      <c r="K30" s="656"/>
      <c r="L30" s="656"/>
      <c r="M30" s="656"/>
      <c r="N30" s="656"/>
      <c r="O30" s="656"/>
      <c r="P30" s="656"/>
      <c r="Q30" s="656"/>
      <c r="R30" s="656"/>
    </row>
    <row r="31" spans="1:18" s="207" customFormat="1" ht="52.9" customHeight="1" x14ac:dyDescent="0.25">
      <c r="A31" s="631"/>
      <c r="B31" s="631"/>
      <c r="C31" s="631"/>
      <c r="D31" s="631"/>
      <c r="E31" s="631"/>
      <c r="F31" s="813"/>
      <c r="G31" s="425" t="s">
        <v>1345</v>
      </c>
      <c r="H31" s="425" t="s">
        <v>991</v>
      </c>
      <c r="I31" s="425">
        <v>1</v>
      </c>
      <c r="J31" s="631"/>
      <c r="K31" s="631"/>
      <c r="L31" s="631"/>
      <c r="M31" s="631"/>
      <c r="N31" s="631"/>
      <c r="O31" s="631"/>
      <c r="P31" s="631"/>
      <c r="Q31" s="631"/>
      <c r="R31" s="631"/>
    </row>
    <row r="32" spans="1:18" s="207" customFormat="1" ht="46.5" customHeight="1" x14ac:dyDescent="0.25">
      <c r="A32" s="719">
        <v>13</v>
      </c>
      <c r="B32" s="719">
        <v>1</v>
      </c>
      <c r="C32" s="719">
        <v>4</v>
      </c>
      <c r="D32" s="719">
        <v>5</v>
      </c>
      <c r="E32" s="719" t="s">
        <v>1846</v>
      </c>
      <c r="F32" s="830" t="s">
        <v>2958</v>
      </c>
      <c r="G32" s="425" t="s">
        <v>1818</v>
      </c>
      <c r="H32" s="425" t="s">
        <v>693</v>
      </c>
      <c r="I32" s="425">
        <v>40</v>
      </c>
      <c r="J32" s="719" t="s">
        <v>1845</v>
      </c>
      <c r="K32" s="719" t="s">
        <v>1036</v>
      </c>
      <c r="L32" s="719"/>
      <c r="M32" s="979">
        <v>2100</v>
      </c>
      <c r="N32" s="719"/>
      <c r="O32" s="979">
        <v>2100</v>
      </c>
      <c r="P32" s="719"/>
      <c r="Q32" s="719" t="s">
        <v>1797</v>
      </c>
      <c r="R32" s="719" t="s">
        <v>1796</v>
      </c>
    </row>
    <row r="33" spans="1:18" s="207" customFormat="1" ht="203.45" customHeight="1" x14ac:dyDescent="0.25">
      <c r="A33" s="719"/>
      <c r="B33" s="719"/>
      <c r="C33" s="719"/>
      <c r="D33" s="719"/>
      <c r="E33" s="719"/>
      <c r="F33" s="830"/>
      <c r="G33" s="425" t="s">
        <v>1844</v>
      </c>
      <c r="H33" s="425" t="s">
        <v>1843</v>
      </c>
      <c r="I33" s="425">
        <v>100</v>
      </c>
      <c r="J33" s="719"/>
      <c r="K33" s="719"/>
      <c r="L33" s="719"/>
      <c r="M33" s="720"/>
      <c r="N33" s="719"/>
      <c r="O33" s="720"/>
      <c r="P33" s="719"/>
      <c r="Q33" s="719"/>
      <c r="R33" s="719"/>
    </row>
    <row r="34" spans="1:18" s="207" customFormat="1" ht="50.25" customHeight="1" x14ac:dyDescent="0.25">
      <c r="A34" s="719">
        <v>14</v>
      </c>
      <c r="B34" s="719">
        <v>1</v>
      </c>
      <c r="C34" s="719">
        <v>4</v>
      </c>
      <c r="D34" s="719">
        <v>2</v>
      </c>
      <c r="E34" s="719" t="s">
        <v>1842</v>
      </c>
      <c r="F34" s="830" t="s">
        <v>1841</v>
      </c>
      <c r="G34" s="719" t="s">
        <v>197</v>
      </c>
      <c r="H34" s="425" t="s">
        <v>51</v>
      </c>
      <c r="I34" s="425">
        <v>1</v>
      </c>
      <c r="J34" s="719" t="s">
        <v>1840</v>
      </c>
      <c r="K34" s="719" t="s">
        <v>1036</v>
      </c>
      <c r="L34" s="719"/>
      <c r="M34" s="979">
        <v>8200</v>
      </c>
      <c r="N34" s="719"/>
      <c r="O34" s="979">
        <v>8200</v>
      </c>
      <c r="P34" s="719"/>
      <c r="Q34" s="719" t="s">
        <v>1797</v>
      </c>
      <c r="R34" s="719" t="s">
        <v>1796</v>
      </c>
    </row>
    <row r="35" spans="1:18" s="207" customFormat="1" ht="48" customHeight="1" x14ac:dyDescent="0.25">
      <c r="A35" s="719"/>
      <c r="B35" s="719"/>
      <c r="C35" s="719"/>
      <c r="D35" s="719"/>
      <c r="E35" s="719"/>
      <c r="F35" s="830"/>
      <c r="G35" s="719"/>
      <c r="H35" s="425" t="s">
        <v>693</v>
      </c>
      <c r="I35" s="425">
        <v>40</v>
      </c>
      <c r="J35" s="719"/>
      <c r="K35" s="719"/>
      <c r="L35" s="719"/>
      <c r="M35" s="720"/>
      <c r="N35" s="719"/>
      <c r="O35" s="720"/>
      <c r="P35" s="719"/>
      <c r="Q35" s="719"/>
      <c r="R35" s="719"/>
    </row>
    <row r="36" spans="1:18" s="207" customFormat="1" ht="52.5" customHeight="1" x14ac:dyDescent="0.25">
      <c r="A36" s="719"/>
      <c r="B36" s="719"/>
      <c r="C36" s="719"/>
      <c r="D36" s="719"/>
      <c r="E36" s="719"/>
      <c r="F36" s="830"/>
      <c r="G36" s="425" t="s">
        <v>1839</v>
      </c>
      <c r="H36" s="425" t="s">
        <v>58</v>
      </c>
      <c r="I36" s="425">
        <v>1</v>
      </c>
      <c r="J36" s="719"/>
      <c r="K36" s="719"/>
      <c r="L36" s="719"/>
      <c r="M36" s="720"/>
      <c r="N36" s="719"/>
      <c r="O36" s="720"/>
      <c r="P36" s="719"/>
      <c r="Q36" s="719"/>
      <c r="R36" s="719"/>
    </row>
    <row r="37" spans="1:18" s="207" customFormat="1" ht="54" customHeight="1" x14ac:dyDescent="0.25">
      <c r="A37" s="719"/>
      <c r="B37" s="719"/>
      <c r="C37" s="719"/>
      <c r="D37" s="719"/>
      <c r="E37" s="719"/>
      <c r="F37" s="830"/>
      <c r="G37" s="425" t="s">
        <v>1838</v>
      </c>
      <c r="H37" s="425" t="s">
        <v>58</v>
      </c>
      <c r="I37" s="425">
        <v>1</v>
      </c>
      <c r="J37" s="719"/>
      <c r="K37" s="719"/>
      <c r="L37" s="719"/>
      <c r="M37" s="720"/>
      <c r="N37" s="719"/>
      <c r="O37" s="720"/>
      <c r="P37" s="719"/>
      <c r="Q37" s="719"/>
      <c r="R37" s="719"/>
    </row>
    <row r="38" spans="1:18" s="207" customFormat="1" ht="95.45" customHeight="1" x14ac:dyDescent="0.25">
      <c r="A38" s="719"/>
      <c r="B38" s="719"/>
      <c r="C38" s="719"/>
      <c r="D38" s="719"/>
      <c r="E38" s="719"/>
      <c r="F38" s="830"/>
      <c r="G38" s="425" t="s">
        <v>1837</v>
      </c>
      <c r="H38" s="425" t="s">
        <v>922</v>
      </c>
      <c r="I38" s="425">
        <v>500</v>
      </c>
      <c r="J38" s="719"/>
      <c r="K38" s="719"/>
      <c r="L38" s="719"/>
      <c r="M38" s="720"/>
      <c r="N38" s="719"/>
      <c r="O38" s="720"/>
      <c r="P38" s="719"/>
      <c r="Q38" s="719"/>
      <c r="R38" s="719"/>
    </row>
    <row r="39" spans="1:18" ht="180" x14ac:dyDescent="0.25">
      <c r="A39" s="424">
        <v>15</v>
      </c>
      <c r="B39" s="425">
        <v>1</v>
      </c>
      <c r="C39" s="424">
        <v>4</v>
      </c>
      <c r="D39" s="425">
        <v>5</v>
      </c>
      <c r="E39" s="436" t="s">
        <v>1836</v>
      </c>
      <c r="F39" s="436" t="s">
        <v>1835</v>
      </c>
      <c r="G39" s="425" t="s">
        <v>44</v>
      </c>
      <c r="H39" s="425" t="s">
        <v>693</v>
      </c>
      <c r="I39" s="79" t="s">
        <v>1571</v>
      </c>
      <c r="J39" s="425" t="s">
        <v>1834</v>
      </c>
      <c r="K39" s="295"/>
      <c r="L39" s="439" t="s">
        <v>1717</v>
      </c>
      <c r="M39" s="427"/>
      <c r="N39" s="446">
        <v>100000</v>
      </c>
      <c r="O39" s="427"/>
      <c r="P39" s="446">
        <v>100000</v>
      </c>
      <c r="Q39" s="425" t="s">
        <v>1797</v>
      </c>
      <c r="R39" s="425" t="s">
        <v>1796</v>
      </c>
    </row>
    <row r="40" spans="1:18" ht="158.25" customHeight="1" x14ac:dyDescent="0.25">
      <c r="A40" s="436">
        <v>16</v>
      </c>
      <c r="B40" s="425">
        <v>1</v>
      </c>
      <c r="C40" s="425">
        <v>4</v>
      </c>
      <c r="D40" s="425">
        <v>2</v>
      </c>
      <c r="E40" s="436" t="s">
        <v>1833</v>
      </c>
      <c r="F40" s="495" t="s">
        <v>1832</v>
      </c>
      <c r="G40" s="425" t="s">
        <v>1831</v>
      </c>
      <c r="H40" s="425" t="s">
        <v>693</v>
      </c>
      <c r="I40" s="425">
        <v>100</v>
      </c>
      <c r="J40" s="425" t="s">
        <v>1830</v>
      </c>
      <c r="K40" s="295"/>
      <c r="L40" s="425" t="s">
        <v>1798</v>
      </c>
      <c r="M40" s="429"/>
      <c r="N40" s="446">
        <v>20000</v>
      </c>
      <c r="O40" s="429"/>
      <c r="P40" s="446">
        <v>20000</v>
      </c>
      <c r="Q40" s="425" t="s">
        <v>1797</v>
      </c>
      <c r="R40" s="425" t="s">
        <v>1796</v>
      </c>
    </row>
    <row r="41" spans="1:18" ht="225.6" customHeight="1" x14ac:dyDescent="0.25">
      <c r="A41" s="425">
        <v>17</v>
      </c>
      <c r="B41" s="425">
        <v>1</v>
      </c>
      <c r="C41" s="425">
        <v>4</v>
      </c>
      <c r="D41" s="425">
        <v>5</v>
      </c>
      <c r="E41" s="436" t="s">
        <v>2959</v>
      </c>
      <c r="F41" s="436" t="s">
        <v>2960</v>
      </c>
      <c r="G41" s="425" t="s">
        <v>44</v>
      </c>
      <c r="H41" s="425" t="s">
        <v>693</v>
      </c>
      <c r="I41" s="79" t="s">
        <v>232</v>
      </c>
      <c r="J41" s="425" t="s">
        <v>1829</v>
      </c>
      <c r="K41" s="295"/>
      <c r="L41" s="425" t="s">
        <v>1717</v>
      </c>
      <c r="M41" s="427"/>
      <c r="N41" s="446">
        <v>70000</v>
      </c>
      <c r="O41" s="427"/>
      <c r="P41" s="446">
        <v>70000</v>
      </c>
      <c r="Q41" s="425" t="s">
        <v>1797</v>
      </c>
      <c r="R41" s="425" t="s">
        <v>1796</v>
      </c>
    </row>
    <row r="42" spans="1:18" ht="61.9" customHeight="1" x14ac:dyDescent="0.25">
      <c r="A42" s="719">
        <v>18</v>
      </c>
      <c r="B42" s="720">
        <v>1</v>
      </c>
      <c r="C42" s="636">
        <v>4</v>
      </c>
      <c r="D42" s="636">
        <v>2</v>
      </c>
      <c r="E42" s="805" t="s">
        <v>1828</v>
      </c>
      <c r="F42" s="811" t="s">
        <v>1827</v>
      </c>
      <c r="G42" s="425" t="s">
        <v>197</v>
      </c>
      <c r="H42" s="425" t="s">
        <v>693</v>
      </c>
      <c r="I42" s="425">
        <v>30</v>
      </c>
      <c r="J42" s="630" t="s">
        <v>1826</v>
      </c>
      <c r="K42" s="715"/>
      <c r="L42" s="636" t="s">
        <v>492</v>
      </c>
      <c r="M42" s="636"/>
      <c r="N42" s="1009">
        <v>30000</v>
      </c>
      <c r="O42" s="636"/>
      <c r="P42" s="1009">
        <v>30000</v>
      </c>
      <c r="Q42" s="630" t="s">
        <v>1797</v>
      </c>
      <c r="R42" s="630" t="s">
        <v>1796</v>
      </c>
    </row>
    <row r="43" spans="1:18" ht="77.45" customHeight="1" x14ac:dyDescent="0.25">
      <c r="A43" s="719"/>
      <c r="B43" s="720"/>
      <c r="C43" s="637"/>
      <c r="D43" s="637"/>
      <c r="E43" s="806"/>
      <c r="F43" s="813"/>
      <c r="G43" s="425" t="s">
        <v>44</v>
      </c>
      <c r="H43" s="425" t="s">
        <v>693</v>
      </c>
      <c r="I43" s="425">
        <v>30</v>
      </c>
      <c r="J43" s="631"/>
      <c r="K43" s="716"/>
      <c r="L43" s="637"/>
      <c r="M43" s="1011"/>
      <c r="N43" s="1010"/>
      <c r="O43" s="1011"/>
      <c r="P43" s="1010"/>
      <c r="Q43" s="631"/>
      <c r="R43" s="631"/>
    </row>
    <row r="44" spans="1:18" ht="97.5" customHeight="1" x14ac:dyDescent="0.25">
      <c r="A44" s="425">
        <v>19</v>
      </c>
      <c r="B44" s="425">
        <v>1</v>
      </c>
      <c r="C44" s="425">
        <v>4</v>
      </c>
      <c r="D44" s="425">
        <v>2</v>
      </c>
      <c r="E44" s="436" t="s">
        <v>1825</v>
      </c>
      <c r="F44" s="500" t="s">
        <v>1824</v>
      </c>
      <c r="G44" s="425" t="s">
        <v>1823</v>
      </c>
      <c r="H44" s="425" t="s">
        <v>1822</v>
      </c>
      <c r="I44" s="425">
        <v>2</v>
      </c>
      <c r="J44" s="425" t="s">
        <v>1821</v>
      </c>
      <c r="K44" s="501"/>
      <c r="L44" s="425" t="s">
        <v>1798</v>
      </c>
      <c r="M44" s="501"/>
      <c r="N44" s="502">
        <v>20000</v>
      </c>
      <c r="O44" s="425"/>
      <c r="P44" s="446">
        <v>20000</v>
      </c>
      <c r="Q44" s="425" t="s">
        <v>1797</v>
      </c>
      <c r="R44" s="425" t="s">
        <v>1796</v>
      </c>
    </row>
    <row r="45" spans="1:18" ht="155.25" customHeight="1" x14ac:dyDescent="0.25">
      <c r="A45" s="436">
        <v>20</v>
      </c>
      <c r="B45" s="425">
        <v>1</v>
      </c>
      <c r="C45" s="425">
        <v>4</v>
      </c>
      <c r="D45" s="425">
        <v>2</v>
      </c>
      <c r="E45" s="436" t="s">
        <v>1820</v>
      </c>
      <c r="F45" s="436" t="s">
        <v>1819</v>
      </c>
      <c r="G45" s="425" t="s">
        <v>1818</v>
      </c>
      <c r="H45" s="425" t="s">
        <v>693</v>
      </c>
      <c r="I45" s="425">
        <v>80</v>
      </c>
      <c r="J45" s="425" t="s">
        <v>1817</v>
      </c>
      <c r="K45" s="295"/>
      <c r="L45" s="425" t="s">
        <v>492</v>
      </c>
      <c r="M45" s="429"/>
      <c r="N45" s="502">
        <v>15000</v>
      </c>
      <c r="O45" s="429"/>
      <c r="P45" s="502">
        <v>15000</v>
      </c>
      <c r="Q45" s="425" t="s">
        <v>1797</v>
      </c>
      <c r="R45" s="425" t="s">
        <v>1796</v>
      </c>
    </row>
    <row r="46" spans="1:18" ht="212.25" customHeight="1" x14ac:dyDescent="0.25">
      <c r="A46" s="436">
        <v>21</v>
      </c>
      <c r="B46" s="425">
        <v>1</v>
      </c>
      <c r="C46" s="425">
        <v>4</v>
      </c>
      <c r="D46" s="425">
        <v>2</v>
      </c>
      <c r="E46" s="436" t="s">
        <v>1816</v>
      </c>
      <c r="F46" s="495" t="s">
        <v>1815</v>
      </c>
      <c r="G46" s="425" t="s">
        <v>44</v>
      </c>
      <c r="H46" s="425" t="s">
        <v>693</v>
      </c>
      <c r="I46" s="425">
        <v>30</v>
      </c>
      <c r="J46" s="425" t="s">
        <v>1814</v>
      </c>
      <c r="K46" s="501"/>
      <c r="L46" s="425" t="s">
        <v>1717</v>
      </c>
      <c r="M46" s="501"/>
      <c r="N46" s="502">
        <v>110000</v>
      </c>
      <c r="O46" s="501"/>
      <c r="P46" s="502">
        <v>110000</v>
      </c>
      <c r="Q46" s="425" t="s">
        <v>1797</v>
      </c>
      <c r="R46" s="425" t="s">
        <v>1796</v>
      </c>
    </row>
    <row r="47" spans="1:18" ht="173.25" customHeight="1" x14ac:dyDescent="0.25">
      <c r="A47" s="436">
        <v>22</v>
      </c>
      <c r="B47" s="425">
        <v>1</v>
      </c>
      <c r="C47" s="425">
        <v>4</v>
      </c>
      <c r="D47" s="425">
        <v>2</v>
      </c>
      <c r="E47" s="436" t="s">
        <v>1813</v>
      </c>
      <c r="F47" s="495" t="s">
        <v>1812</v>
      </c>
      <c r="G47" s="425" t="s">
        <v>48</v>
      </c>
      <c r="H47" s="425" t="s">
        <v>693</v>
      </c>
      <c r="I47" s="425">
        <v>25</v>
      </c>
      <c r="J47" s="425" t="s">
        <v>1811</v>
      </c>
      <c r="K47" s="501"/>
      <c r="L47" s="425" t="s">
        <v>492</v>
      </c>
      <c r="M47" s="501"/>
      <c r="N47" s="502">
        <v>15000</v>
      </c>
      <c r="O47" s="501"/>
      <c r="P47" s="502">
        <v>15000</v>
      </c>
      <c r="Q47" s="425" t="s">
        <v>1797</v>
      </c>
      <c r="R47" s="425" t="s">
        <v>1796</v>
      </c>
    </row>
    <row r="48" spans="1:18" ht="40.15" customHeight="1" x14ac:dyDescent="0.25">
      <c r="A48" s="805">
        <v>23</v>
      </c>
      <c r="B48" s="630">
        <v>1</v>
      </c>
      <c r="C48" s="630">
        <v>4</v>
      </c>
      <c r="D48" s="630">
        <v>2</v>
      </c>
      <c r="E48" s="1012" t="s">
        <v>1810</v>
      </c>
      <c r="F48" s="1012" t="s">
        <v>1809</v>
      </c>
      <c r="G48" s="630" t="s">
        <v>1808</v>
      </c>
      <c r="H48" s="425" t="s">
        <v>1318</v>
      </c>
      <c r="I48" s="425">
        <v>20</v>
      </c>
      <c r="J48" s="630" t="s">
        <v>1807</v>
      </c>
      <c r="K48" s="1020"/>
      <c r="L48" s="630" t="s">
        <v>492</v>
      </c>
      <c r="M48" s="1023"/>
      <c r="N48" s="1017">
        <v>200000</v>
      </c>
      <c r="O48" s="1012"/>
      <c r="P48" s="1017">
        <v>200000</v>
      </c>
      <c r="Q48" s="630" t="s">
        <v>1797</v>
      </c>
      <c r="R48" s="630" t="s">
        <v>1796</v>
      </c>
    </row>
    <row r="49" spans="1:18" ht="75.599999999999994" customHeight="1" x14ac:dyDescent="0.25">
      <c r="A49" s="807"/>
      <c r="B49" s="656"/>
      <c r="C49" s="656"/>
      <c r="D49" s="656"/>
      <c r="E49" s="1013"/>
      <c r="F49" s="1013"/>
      <c r="G49" s="631"/>
      <c r="H49" s="425" t="s">
        <v>693</v>
      </c>
      <c r="I49" s="425" t="s">
        <v>1806</v>
      </c>
      <c r="J49" s="656"/>
      <c r="K49" s="1021"/>
      <c r="L49" s="656"/>
      <c r="M49" s="1021"/>
      <c r="N49" s="1018"/>
      <c r="O49" s="1013"/>
      <c r="P49" s="1018"/>
      <c r="Q49" s="656"/>
      <c r="R49" s="656"/>
    </row>
    <row r="50" spans="1:18" ht="150.75" customHeight="1" x14ac:dyDescent="0.25">
      <c r="A50" s="806"/>
      <c r="B50" s="631"/>
      <c r="C50" s="631"/>
      <c r="D50" s="631"/>
      <c r="E50" s="1014"/>
      <c r="F50" s="1014"/>
      <c r="G50" s="425" t="s">
        <v>1345</v>
      </c>
      <c r="H50" s="425" t="s">
        <v>991</v>
      </c>
      <c r="I50" s="425">
        <v>1</v>
      </c>
      <c r="J50" s="631"/>
      <c r="K50" s="1022"/>
      <c r="L50" s="631"/>
      <c r="M50" s="1022"/>
      <c r="N50" s="1019"/>
      <c r="O50" s="1014"/>
      <c r="P50" s="1019"/>
      <c r="Q50" s="631"/>
      <c r="R50" s="631"/>
    </row>
    <row r="51" spans="1:18" ht="217.5" customHeight="1" x14ac:dyDescent="0.25">
      <c r="A51" s="436">
        <v>24</v>
      </c>
      <c r="B51" s="425">
        <v>1</v>
      </c>
      <c r="C51" s="425">
        <v>4</v>
      </c>
      <c r="D51" s="425">
        <v>2</v>
      </c>
      <c r="E51" s="436" t="s">
        <v>1805</v>
      </c>
      <c r="F51" s="495" t="s">
        <v>1804</v>
      </c>
      <c r="G51" s="425" t="s">
        <v>1803</v>
      </c>
      <c r="H51" s="425">
        <v>1</v>
      </c>
      <c r="I51" s="425">
        <v>100</v>
      </c>
      <c r="J51" s="425" t="s">
        <v>1802</v>
      </c>
      <c r="K51" s="503"/>
      <c r="L51" s="425" t="s">
        <v>1798</v>
      </c>
      <c r="M51" s="425"/>
      <c r="N51" s="502">
        <v>60000</v>
      </c>
      <c r="O51" s="425"/>
      <c r="P51" s="502">
        <v>60000</v>
      </c>
      <c r="Q51" s="425" t="s">
        <v>1797</v>
      </c>
      <c r="R51" s="425" t="s">
        <v>1796</v>
      </c>
    </row>
    <row r="52" spans="1:18" ht="157.5" customHeight="1" x14ac:dyDescent="0.25">
      <c r="A52" s="425">
        <v>25</v>
      </c>
      <c r="B52" s="424">
        <v>1</v>
      </c>
      <c r="C52" s="424">
        <v>4</v>
      </c>
      <c r="D52" s="424">
        <v>2</v>
      </c>
      <c r="E52" s="436" t="s">
        <v>1801</v>
      </c>
      <c r="F52" s="495" t="s">
        <v>1800</v>
      </c>
      <c r="G52" s="424" t="s">
        <v>44</v>
      </c>
      <c r="H52" s="424">
        <v>1</v>
      </c>
      <c r="I52" s="424">
        <v>30</v>
      </c>
      <c r="J52" s="425" t="s">
        <v>1799</v>
      </c>
      <c r="K52" s="430"/>
      <c r="L52" s="425" t="s">
        <v>1798</v>
      </c>
      <c r="M52" s="430"/>
      <c r="N52" s="502">
        <v>100000</v>
      </c>
      <c r="O52" s="430"/>
      <c r="P52" s="502">
        <v>100000</v>
      </c>
      <c r="Q52" s="425" t="s">
        <v>1797</v>
      </c>
      <c r="R52" s="425" t="s">
        <v>1796</v>
      </c>
    </row>
    <row r="53" spans="1:18" ht="42" customHeight="1" x14ac:dyDescent="0.25"/>
    <row r="55" spans="1:18" x14ac:dyDescent="0.25">
      <c r="L55" s="1015"/>
      <c r="M55" s="1015" t="s">
        <v>35</v>
      </c>
      <c r="N55" s="1015"/>
      <c r="O55" s="1015"/>
    </row>
    <row r="56" spans="1:18" x14ac:dyDescent="0.25">
      <c r="L56" s="1016"/>
      <c r="M56" s="699" t="s">
        <v>36</v>
      </c>
      <c r="N56" s="1015" t="s">
        <v>37</v>
      </c>
      <c r="O56" s="1016"/>
    </row>
    <row r="57" spans="1:18" x14ac:dyDescent="0.25">
      <c r="L57" s="1016"/>
      <c r="M57" s="701"/>
      <c r="N57" s="168">
        <v>2020</v>
      </c>
      <c r="O57" s="168">
        <v>2021</v>
      </c>
    </row>
    <row r="58" spans="1:18" ht="18.75" customHeight="1" x14ac:dyDescent="0.25">
      <c r="L58" s="168" t="s">
        <v>2931</v>
      </c>
      <c r="M58" s="193">
        <v>25</v>
      </c>
      <c r="N58" s="192">
        <f>M8+M9+M13+M15+M16+M17+M18+M21+M23+M25+M29+M32+M34</f>
        <v>91300</v>
      </c>
      <c r="O58" s="192">
        <f>N7+N39+N40+N41+N42+N44+N45+N46+N47+N48+N51+N52</f>
        <v>810000</v>
      </c>
      <c r="P58" s="2"/>
    </row>
    <row r="59" spans="1:18" x14ac:dyDescent="0.25">
      <c r="N59" s="144"/>
      <c r="O59" s="144"/>
    </row>
  </sheetData>
  <mergeCells count="187">
    <mergeCell ref="A9:A12"/>
    <mergeCell ref="B9:B12"/>
    <mergeCell ref="C9:C12"/>
    <mergeCell ref="D9:D12"/>
    <mergeCell ref="E9:E12"/>
    <mergeCell ref="F9:F12"/>
    <mergeCell ref="Q4:Q5"/>
    <mergeCell ref="R4:R5"/>
    <mergeCell ref="O4:P4"/>
    <mergeCell ref="A4:A5"/>
    <mergeCell ref="B4:B5"/>
    <mergeCell ref="C4:C5"/>
    <mergeCell ref="D4:D5"/>
    <mergeCell ref="E4:E5"/>
    <mergeCell ref="F4:F5"/>
    <mergeCell ref="G4:G5"/>
    <mergeCell ref="H4:I4"/>
    <mergeCell ref="J4:J5"/>
    <mergeCell ref="K4:L4"/>
    <mergeCell ref="M4:N4"/>
    <mergeCell ref="Q9:Q12"/>
    <mergeCell ref="R9:R12"/>
    <mergeCell ref="K9:K12"/>
    <mergeCell ref="L9:L12"/>
    <mergeCell ref="A13:A14"/>
    <mergeCell ref="B13:B14"/>
    <mergeCell ref="C13:C14"/>
    <mergeCell ref="D13:D14"/>
    <mergeCell ref="E13:E14"/>
    <mergeCell ref="F13:F14"/>
    <mergeCell ref="J13:J14"/>
    <mergeCell ref="K13:K14"/>
    <mergeCell ref="L13:L14"/>
    <mergeCell ref="M9:M12"/>
    <mergeCell ref="N9:N12"/>
    <mergeCell ref="O9:O12"/>
    <mergeCell ref="P9:P12"/>
    <mergeCell ref="J9:J12"/>
    <mergeCell ref="R18:R20"/>
    <mergeCell ref="L18:L20"/>
    <mergeCell ref="M18:M20"/>
    <mergeCell ref="N18:N20"/>
    <mergeCell ref="O18:O20"/>
    <mergeCell ref="P18:P20"/>
    <mergeCell ref="Q18:Q20"/>
    <mergeCell ref="Q13:Q14"/>
    <mergeCell ref="R13:R14"/>
    <mergeCell ref="M13:M14"/>
    <mergeCell ref="N13:N14"/>
    <mergeCell ref="O13:O14"/>
    <mergeCell ref="P13:P14"/>
    <mergeCell ref="A18:A20"/>
    <mergeCell ref="B18:B20"/>
    <mergeCell ref="C18:C20"/>
    <mergeCell ref="D18:D20"/>
    <mergeCell ref="E18:E20"/>
    <mergeCell ref="F18:F20"/>
    <mergeCell ref="J18:J20"/>
    <mergeCell ref="K18:K20"/>
    <mergeCell ref="P23:P24"/>
    <mergeCell ref="P21:P22"/>
    <mergeCell ref="A21:A22"/>
    <mergeCell ref="B21:B22"/>
    <mergeCell ref="C21:C22"/>
    <mergeCell ref="D21:D22"/>
    <mergeCell ref="E21:E22"/>
    <mergeCell ref="F21:F22"/>
    <mergeCell ref="A23:A24"/>
    <mergeCell ref="B23:B24"/>
    <mergeCell ref="C23:C24"/>
    <mergeCell ref="D23:D24"/>
    <mergeCell ref="E23:E24"/>
    <mergeCell ref="F23:F24"/>
    <mergeCell ref="Q23:Q24"/>
    <mergeCell ref="R23:R24"/>
    <mergeCell ref="K21:K22"/>
    <mergeCell ref="L21:L22"/>
    <mergeCell ref="J23:J24"/>
    <mergeCell ref="K23:K24"/>
    <mergeCell ref="L23:L24"/>
    <mergeCell ref="M23:M24"/>
    <mergeCell ref="N23:N24"/>
    <mergeCell ref="O23:O24"/>
    <mergeCell ref="R21:R22"/>
    <mergeCell ref="M21:M22"/>
    <mergeCell ref="N21:N22"/>
    <mergeCell ref="Q21:Q22"/>
    <mergeCell ref="O21:O22"/>
    <mergeCell ref="J21:J22"/>
    <mergeCell ref="B25:B28"/>
    <mergeCell ref="C25:C28"/>
    <mergeCell ref="D25:D28"/>
    <mergeCell ref="E25:E28"/>
    <mergeCell ref="F25:F28"/>
    <mergeCell ref="G25:G26"/>
    <mergeCell ref="J25:J28"/>
    <mergeCell ref="L29:L31"/>
    <mergeCell ref="C29:C31"/>
    <mergeCell ref="R25:R28"/>
    <mergeCell ref="R29:R31"/>
    <mergeCell ref="A32:A33"/>
    <mergeCell ref="B32:B33"/>
    <mergeCell ref="C32:C33"/>
    <mergeCell ref="D32:D33"/>
    <mergeCell ref="E32:E33"/>
    <mergeCell ref="Q32:Q33"/>
    <mergeCell ref="R32:R33"/>
    <mergeCell ref="A29:A31"/>
    <mergeCell ref="B29:B31"/>
    <mergeCell ref="L25:L28"/>
    <mergeCell ref="M25:M28"/>
    <mergeCell ref="N25:N28"/>
    <mergeCell ref="O25:O28"/>
    <mergeCell ref="P25:P28"/>
    <mergeCell ref="Q25:Q28"/>
    <mergeCell ref="Q29:Q31"/>
    <mergeCell ref="P29:P31"/>
    <mergeCell ref="M29:M31"/>
    <mergeCell ref="N29:N31"/>
    <mergeCell ref="O29:O31"/>
    <mergeCell ref="K25:K28"/>
    <mergeCell ref="A25:A28"/>
    <mergeCell ref="M32:M33"/>
    <mergeCell ref="N32:N33"/>
    <mergeCell ref="O32:O33"/>
    <mergeCell ref="P32:P33"/>
    <mergeCell ref="F32:F33"/>
    <mergeCell ref="J32:J33"/>
    <mergeCell ref="K32:K33"/>
    <mergeCell ref="L32:L33"/>
    <mergeCell ref="D29:D31"/>
    <mergeCell ref="E29:E31"/>
    <mergeCell ref="F29:F31"/>
    <mergeCell ref="G29:G30"/>
    <mergeCell ref="J29:J31"/>
    <mergeCell ref="K29:K31"/>
    <mergeCell ref="R34:R38"/>
    <mergeCell ref="A34:A38"/>
    <mergeCell ref="B34:B38"/>
    <mergeCell ref="C34:C38"/>
    <mergeCell ref="D34:D38"/>
    <mergeCell ref="E34:E38"/>
    <mergeCell ref="F34:F38"/>
    <mergeCell ref="G34:G35"/>
    <mergeCell ref="L34:L38"/>
    <mergeCell ref="M34:M38"/>
    <mergeCell ref="N34:N38"/>
    <mergeCell ref="O34:O38"/>
    <mergeCell ref="P34:P38"/>
    <mergeCell ref="Q34:Q38"/>
    <mergeCell ref="J34:J38"/>
    <mergeCell ref="K34:K38"/>
    <mergeCell ref="C42:C43"/>
    <mergeCell ref="F48:F50"/>
    <mergeCell ref="G48:G49"/>
    <mergeCell ref="J48:J50"/>
    <mergeCell ref="K48:K50"/>
    <mergeCell ref="L48:L50"/>
    <mergeCell ref="M48:M50"/>
    <mergeCell ref="A48:A50"/>
    <mergeCell ref="B48:B50"/>
    <mergeCell ref="C48:C50"/>
    <mergeCell ref="M42:M43"/>
    <mergeCell ref="D42:D43"/>
    <mergeCell ref="E42:E43"/>
    <mergeCell ref="F42:F43"/>
    <mergeCell ref="J42:J43"/>
    <mergeCell ref="K42:K43"/>
    <mergeCell ref="L42:L43"/>
    <mergeCell ref="A42:A43"/>
    <mergeCell ref="B42:B43"/>
    <mergeCell ref="R48:R50"/>
    <mergeCell ref="N42:N43"/>
    <mergeCell ref="O42:O43"/>
    <mergeCell ref="P42:P43"/>
    <mergeCell ref="Q42:Q43"/>
    <mergeCell ref="D48:D50"/>
    <mergeCell ref="E48:E50"/>
    <mergeCell ref="L55:L57"/>
    <mergeCell ref="M55:O55"/>
    <mergeCell ref="N56:O56"/>
    <mergeCell ref="M56:M57"/>
    <mergeCell ref="N48:N50"/>
    <mergeCell ref="O48:O50"/>
    <mergeCell ref="P48:P50"/>
    <mergeCell ref="Q48:Q50"/>
    <mergeCell ref="R42:R4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07DFF-8E2F-44FE-8DFA-D00077485A49}">
  <dimension ref="A2:S36"/>
  <sheetViews>
    <sheetView topLeftCell="A6" zoomScale="50" zoomScaleNormal="50" workbookViewId="0">
      <selection activeCell="A24" sqref="A24"/>
    </sheetView>
  </sheetViews>
  <sheetFormatPr defaultRowHeight="15" x14ac:dyDescent="0.25"/>
  <cols>
    <col min="1" max="1" width="4.7109375" style="41" customWidth="1"/>
    <col min="2" max="2" width="8.85546875" style="41" customWidth="1"/>
    <col min="3" max="3" width="11.42578125" style="41" customWidth="1"/>
    <col min="4" max="4" width="9.7109375" style="41" customWidth="1"/>
    <col min="5" max="5" width="45.7109375" style="41" customWidth="1"/>
    <col min="6" max="6" width="61.5703125" style="41" customWidth="1"/>
    <col min="7" max="7" width="35.7109375" style="41" customWidth="1"/>
    <col min="8" max="8" width="25.85546875" style="41" customWidth="1"/>
    <col min="9" max="9" width="15.42578125" style="41" customWidth="1"/>
    <col min="10" max="10" width="32.140625" style="41" customWidth="1"/>
    <col min="11" max="11" width="12.140625" style="41" customWidth="1"/>
    <col min="12" max="12" width="12.7109375" style="41" customWidth="1"/>
    <col min="13" max="13" width="17.85546875" style="41" customWidth="1"/>
    <col min="14" max="14" width="17.28515625" style="41" customWidth="1"/>
    <col min="15" max="16" width="18" style="41" customWidth="1"/>
    <col min="17" max="17" width="21.28515625" style="41" customWidth="1"/>
    <col min="18" max="18" width="22.85546875" style="41" customWidth="1"/>
    <col min="19" max="19" width="19.5703125" style="41" customWidth="1"/>
    <col min="20" max="258" width="9.140625" style="41"/>
    <col min="259" max="259" width="4.7109375" style="41" bestFit="1" customWidth="1"/>
    <col min="260" max="260" width="9.7109375" style="41" bestFit="1" customWidth="1"/>
    <col min="261" max="261" width="10" style="41" bestFit="1" customWidth="1"/>
    <col min="262" max="262" width="8.85546875" style="41" bestFit="1" customWidth="1"/>
    <col min="263" max="263" width="22.85546875" style="41" customWidth="1"/>
    <col min="264" max="264" width="59.7109375" style="41" bestFit="1" customWidth="1"/>
    <col min="265" max="265" width="57.85546875" style="41" bestFit="1" customWidth="1"/>
    <col min="266" max="266" width="35.28515625" style="41" bestFit="1" customWidth="1"/>
    <col min="267" max="267" width="28.140625" style="41" bestFit="1" customWidth="1"/>
    <col min="268" max="268" width="33.140625" style="41" bestFit="1" customWidth="1"/>
    <col min="269" max="269" width="26" style="41" bestFit="1" customWidth="1"/>
    <col min="270" max="270" width="19.140625" style="41" bestFit="1" customWidth="1"/>
    <col min="271" max="271" width="10.42578125" style="41" customWidth="1"/>
    <col min="272" max="272" width="11.85546875" style="41" customWidth="1"/>
    <col min="273" max="273" width="14.7109375" style="41" customWidth="1"/>
    <col min="274" max="274" width="9" style="41" bestFit="1" customWidth="1"/>
    <col min="275" max="514" width="9.140625" style="41"/>
    <col min="515" max="515" width="4.7109375" style="41" bestFit="1" customWidth="1"/>
    <col min="516" max="516" width="9.7109375" style="41" bestFit="1" customWidth="1"/>
    <col min="517" max="517" width="10" style="41" bestFit="1" customWidth="1"/>
    <col min="518" max="518" width="8.85546875" style="41" bestFit="1" customWidth="1"/>
    <col min="519" max="519" width="22.85546875" style="41" customWidth="1"/>
    <col min="520" max="520" width="59.7109375" style="41" bestFit="1" customWidth="1"/>
    <col min="521" max="521" width="57.85546875" style="41" bestFit="1" customWidth="1"/>
    <col min="522" max="522" width="35.28515625" style="41" bestFit="1" customWidth="1"/>
    <col min="523" max="523" width="28.140625" style="41" bestFit="1" customWidth="1"/>
    <col min="524" max="524" width="33.140625" style="41" bestFit="1" customWidth="1"/>
    <col min="525" max="525" width="26" style="41" bestFit="1" customWidth="1"/>
    <col min="526" max="526" width="19.140625" style="41" bestFit="1" customWidth="1"/>
    <col min="527" max="527" width="10.42578125" style="41" customWidth="1"/>
    <col min="528" max="528" width="11.85546875" style="41" customWidth="1"/>
    <col min="529" max="529" width="14.7109375" style="41" customWidth="1"/>
    <col min="530" max="530" width="9" style="41" bestFit="1" customWidth="1"/>
    <col min="531" max="770" width="9.140625" style="41"/>
    <col min="771" max="771" width="4.7109375" style="41" bestFit="1" customWidth="1"/>
    <col min="772" max="772" width="9.7109375" style="41" bestFit="1" customWidth="1"/>
    <col min="773" max="773" width="10" style="41" bestFit="1" customWidth="1"/>
    <col min="774" max="774" width="8.85546875" style="41" bestFit="1" customWidth="1"/>
    <col min="775" max="775" width="22.85546875" style="41" customWidth="1"/>
    <col min="776" max="776" width="59.7109375" style="41" bestFit="1" customWidth="1"/>
    <col min="777" max="777" width="57.85546875" style="41" bestFit="1" customWidth="1"/>
    <col min="778" max="778" width="35.28515625" style="41" bestFit="1" customWidth="1"/>
    <col min="779" max="779" width="28.140625" style="41" bestFit="1" customWidth="1"/>
    <col min="780" max="780" width="33.140625" style="41" bestFit="1" customWidth="1"/>
    <col min="781" max="781" width="26" style="41" bestFit="1" customWidth="1"/>
    <col min="782" max="782" width="19.140625" style="41" bestFit="1" customWidth="1"/>
    <col min="783" max="783" width="10.42578125" style="41" customWidth="1"/>
    <col min="784" max="784" width="11.85546875" style="41" customWidth="1"/>
    <col min="785" max="785" width="14.7109375" style="41" customWidth="1"/>
    <col min="786" max="786" width="9" style="41" bestFit="1" customWidth="1"/>
    <col min="787" max="1026" width="9.140625" style="41"/>
    <col min="1027" max="1027" width="4.7109375" style="41" bestFit="1" customWidth="1"/>
    <col min="1028" max="1028" width="9.7109375" style="41" bestFit="1" customWidth="1"/>
    <col min="1029" max="1029" width="10" style="41" bestFit="1" customWidth="1"/>
    <col min="1030" max="1030" width="8.85546875" style="41" bestFit="1" customWidth="1"/>
    <col min="1031" max="1031" width="22.85546875" style="41" customWidth="1"/>
    <col min="1032" max="1032" width="59.7109375" style="41" bestFit="1" customWidth="1"/>
    <col min="1033" max="1033" width="57.85546875" style="41" bestFit="1" customWidth="1"/>
    <col min="1034" max="1034" width="35.28515625" style="41" bestFit="1" customWidth="1"/>
    <col min="1035" max="1035" width="28.140625" style="41" bestFit="1" customWidth="1"/>
    <col min="1036" max="1036" width="33.140625" style="41" bestFit="1" customWidth="1"/>
    <col min="1037" max="1037" width="26" style="41" bestFit="1" customWidth="1"/>
    <col min="1038" max="1038" width="19.140625" style="41" bestFit="1" customWidth="1"/>
    <col min="1039" max="1039" width="10.42578125" style="41" customWidth="1"/>
    <col min="1040" max="1040" width="11.85546875" style="41" customWidth="1"/>
    <col min="1041" max="1041" width="14.7109375" style="41" customWidth="1"/>
    <col min="1042" max="1042" width="9" style="41" bestFit="1" customWidth="1"/>
    <col min="1043" max="1282" width="9.140625" style="41"/>
    <col min="1283" max="1283" width="4.7109375" style="41" bestFit="1" customWidth="1"/>
    <col min="1284" max="1284" width="9.7109375" style="41" bestFit="1" customWidth="1"/>
    <col min="1285" max="1285" width="10" style="41" bestFit="1" customWidth="1"/>
    <col min="1286" max="1286" width="8.85546875" style="41" bestFit="1" customWidth="1"/>
    <col min="1287" max="1287" width="22.85546875" style="41" customWidth="1"/>
    <col min="1288" max="1288" width="59.7109375" style="41" bestFit="1" customWidth="1"/>
    <col min="1289" max="1289" width="57.85546875" style="41" bestFit="1" customWidth="1"/>
    <col min="1290" max="1290" width="35.28515625" style="41" bestFit="1" customWidth="1"/>
    <col min="1291" max="1291" width="28.140625" style="41" bestFit="1" customWidth="1"/>
    <col min="1292" max="1292" width="33.140625" style="41" bestFit="1" customWidth="1"/>
    <col min="1293" max="1293" width="26" style="41" bestFit="1" customWidth="1"/>
    <col min="1294" max="1294" width="19.140625" style="41" bestFit="1" customWidth="1"/>
    <col min="1295" max="1295" width="10.42578125" style="41" customWidth="1"/>
    <col min="1296" max="1296" width="11.85546875" style="41" customWidth="1"/>
    <col min="1297" max="1297" width="14.7109375" style="41" customWidth="1"/>
    <col min="1298" max="1298" width="9" style="41" bestFit="1" customWidth="1"/>
    <col min="1299" max="1538" width="9.140625" style="41"/>
    <col min="1539" max="1539" width="4.7109375" style="41" bestFit="1" customWidth="1"/>
    <col min="1540" max="1540" width="9.7109375" style="41" bestFit="1" customWidth="1"/>
    <col min="1541" max="1541" width="10" style="41" bestFit="1" customWidth="1"/>
    <col min="1542" max="1542" width="8.85546875" style="41" bestFit="1" customWidth="1"/>
    <col min="1543" max="1543" width="22.85546875" style="41" customWidth="1"/>
    <col min="1544" max="1544" width="59.7109375" style="41" bestFit="1" customWidth="1"/>
    <col min="1545" max="1545" width="57.85546875" style="41" bestFit="1" customWidth="1"/>
    <col min="1546" max="1546" width="35.28515625" style="41" bestFit="1" customWidth="1"/>
    <col min="1547" max="1547" width="28.140625" style="41" bestFit="1" customWidth="1"/>
    <col min="1548" max="1548" width="33.140625" style="41" bestFit="1" customWidth="1"/>
    <col min="1549" max="1549" width="26" style="41" bestFit="1" customWidth="1"/>
    <col min="1550" max="1550" width="19.140625" style="41" bestFit="1" customWidth="1"/>
    <col min="1551" max="1551" width="10.42578125" style="41" customWidth="1"/>
    <col min="1552" max="1552" width="11.85546875" style="41" customWidth="1"/>
    <col min="1553" max="1553" width="14.7109375" style="41" customWidth="1"/>
    <col min="1554" max="1554" width="9" style="41" bestFit="1" customWidth="1"/>
    <col min="1555" max="1794" width="9.140625" style="41"/>
    <col min="1795" max="1795" width="4.7109375" style="41" bestFit="1" customWidth="1"/>
    <col min="1796" max="1796" width="9.7109375" style="41" bestFit="1" customWidth="1"/>
    <col min="1797" max="1797" width="10" style="41" bestFit="1" customWidth="1"/>
    <col min="1798" max="1798" width="8.85546875" style="41" bestFit="1" customWidth="1"/>
    <col min="1799" max="1799" width="22.85546875" style="41" customWidth="1"/>
    <col min="1800" max="1800" width="59.7109375" style="41" bestFit="1" customWidth="1"/>
    <col min="1801" max="1801" width="57.85546875" style="41" bestFit="1" customWidth="1"/>
    <col min="1802" max="1802" width="35.28515625" style="41" bestFit="1" customWidth="1"/>
    <col min="1803" max="1803" width="28.140625" style="41" bestFit="1" customWidth="1"/>
    <col min="1804" max="1804" width="33.140625" style="41" bestFit="1" customWidth="1"/>
    <col min="1805" max="1805" width="26" style="41" bestFit="1" customWidth="1"/>
    <col min="1806" max="1806" width="19.140625" style="41" bestFit="1" customWidth="1"/>
    <col min="1807" max="1807" width="10.42578125" style="41" customWidth="1"/>
    <col min="1808" max="1808" width="11.85546875" style="41" customWidth="1"/>
    <col min="1809" max="1809" width="14.7109375" style="41" customWidth="1"/>
    <col min="1810" max="1810" width="9" style="41" bestFit="1" customWidth="1"/>
    <col min="1811" max="2050" width="9.140625" style="41"/>
    <col min="2051" max="2051" width="4.7109375" style="41" bestFit="1" customWidth="1"/>
    <col min="2052" max="2052" width="9.7109375" style="41" bestFit="1" customWidth="1"/>
    <col min="2053" max="2053" width="10" style="41" bestFit="1" customWidth="1"/>
    <col min="2054" max="2054" width="8.85546875" style="41" bestFit="1" customWidth="1"/>
    <col min="2055" max="2055" width="22.85546875" style="41" customWidth="1"/>
    <col min="2056" max="2056" width="59.7109375" style="41" bestFit="1" customWidth="1"/>
    <col min="2057" max="2057" width="57.85546875" style="41" bestFit="1" customWidth="1"/>
    <col min="2058" max="2058" width="35.28515625" style="41" bestFit="1" customWidth="1"/>
    <col min="2059" max="2059" width="28.140625" style="41" bestFit="1" customWidth="1"/>
    <col min="2060" max="2060" width="33.140625" style="41" bestFit="1" customWidth="1"/>
    <col min="2061" max="2061" width="26" style="41" bestFit="1" customWidth="1"/>
    <col min="2062" max="2062" width="19.140625" style="41" bestFit="1" customWidth="1"/>
    <col min="2063" max="2063" width="10.42578125" style="41" customWidth="1"/>
    <col min="2064" max="2064" width="11.85546875" style="41" customWidth="1"/>
    <col min="2065" max="2065" width="14.7109375" style="41" customWidth="1"/>
    <col min="2066" max="2066" width="9" style="41" bestFit="1" customWidth="1"/>
    <col min="2067" max="2306" width="9.140625" style="41"/>
    <col min="2307" max="2307" width="4.7109375" style="41" bestFit="1" customWidth="1"/>
    <col min="2308" max="2308" width="9.7109375" style="41" bestFit="1" customWidth="1"/>
    <col min="2309" max="2309" width="10" style="41" bestFit="1" customWidth="1"/>
    <col min="2310" max="2310" width="8.85546875" style="41" bestFit="1" customWidth="1"/>
    <col min="2311" max="2311" width="22.85546875" style="41" customWidth="1"/>
    <col min="2312" max="2312" width="59.7109375" style="41" bestFit="1" customWidth="1"/>
    <col min="2313" max="2313" width="57.85546875" style="41" bestFit="1" customWidth="1"/>
    <col min="2314" max="2314" width="35.28515625" style="41" bestFit="1" customWidth="1"/>
    <col min="2315" max="2315" width="28.140625" style="41" bestFit="1" customWidth="1"/>
    <col min="2316" max="2316" width="33.140625" style="41" bestFit="1" customWidth="1"/>
    <col min="2317" max="2317" width="26" style="41" bestFit="1" customWidth="1"/>
    <col min="2318" max="2318" width="19.140625" style="41" bestFit="1" customWidth="1"/>
    <col min="2319" max="2319" width="10.42578125" style="41" customWidth="1"/>
    <col min="2320" max="2320" width="11.85546875" style="41" customWidth="1"/>
    <col min="2321" max="2321" width="14.7109375" style="41" customWidth="1"/>
    <col min="2322" max="2322" width="9" style="41" bestFit="1" customWidth="1"/>
    <col min="2323" max="2562" width="9.140625" style="41"/>
    <col min="2563" max="2563" width="4.7109375" style="41" bestFit="1" customWidth="1"/>
    <col min="2564" max="2564" width="9.7109375" style="41" bestFit="1" customWidth="1"/>
    <col min="2565" max="2565" width="10" style="41" bestFit="1" customWidth="1"/>
    <col min="2566" max="2566" width="8.85546875" style="41" bestFit="1" customWidth="1"/>
    <col min="2567" max="2567" width="22.85546875" style="41" customWidth="1"/>
    <col min="2568" max="2568" width="59.7109375" style="41" bestFit="1" customWidth="1"/>
    <col min="2569" max="2569" width="57.85546875" style="41" bestFit="1" customWidth="1"/>
    <col min="2570" max="2570" width="35.28515625" style="41" bestFit="1" customWidth="1"/>
    <col min="2571" max="2571" width="28.140625" style="41" bestFit="1" customWidth="1"/>
    <col min="2572" max="2572" width="33.140625" style="41" bestFit="1" customWidth="1"/>
    <col min="2573" max="2573" width="26" style="41" bestFit="1" customWidth="1"/>
    <col min="2574" max="2574" width="19.140625" style="41" bestFit="1" customWidth="1"/>
    <col min="2575" max="2575" width="10.42578125" style="41" customWidth="1"/>
    <col min="2576" max="2576" width="11.85546875" style="41" customWidth="1"/>
    <col min="2577" max="2577" width="14.7109375" style="41" customWidth="1"/>
    <col min="2578" max="2578" width="9" style="41" bestFit="1" customWidth="1"/>
    <col min="2579" max="2818" width="9.140625" style="41"/>
    <col min="2819" max="2819" width="4.7109375" style="41" bestFit="1" customWidth="1"/>
    <col min="2820" max="2820" width="9.7109375" style="41" bestFit="1" customWidth="1"/>
    <col min="2821" max="2821" width="10" style="41" bestFit="1" customWidth="1"/>
    <col min="2822" max="2822" width="8.85546875" style="41" bestFit="1" customWidth="1"/>
    <col min="2823" max="2823" width="22.85546875" style="41" customWidth="1"/>
    <col min="2824" max="2824" width="59.7109375" style="41" bestFit="1" customWidth="1"/>
    <col min="2825" max="2825" width="57.85546875" style="41" bestFit="1" customWidth="1"/>
    <col min="2826" max="2826" width="35.28515625" style="41" bestFit="1" customWidth="1"/>
    <col min="2827" max="2827" width="28.140625" style="41" bestFit="1" customWidth="1"/>
    <col min="2828" max="2828" width="33.140625" style="41" bestFit="1" customWidth="1"/>
    <col min="2829" max="2829" width="26" style="41" bestFit="1" customWidth="1"/>
    <col min="2830" max="2830" width="19.140625" style="41" bestFit="1" customWidth="1"/>
    <col min="2831" max="2831" width="10.42578125" style="41" customWidth="1"/>
    <col min="2832" max="2832" width="11.85546875" style="41" customWidth="1"/>
    <col min="2833" max="2833" width="14.7109375" style="41" customWidth="1"/>
    <col min="2834" max="2834" width="9" style="41" bestFit="1" customWidth="1"/>
    <col min="2835" max="3074" width="9.140625" style="41"/>
    <col min="3075" max="3075" width="4.7109375" style="41" bestFit="1" customWidth="1"/>
    <col min="3076" max="3076" width="9.7109375" style="41" bestFit="1" customWidth="1"/>
    <col min="3077" max="3077" width="10" style="41" bestFit="1" customWidth="1"/>
    <col min="3078" max="3078" width="8.85546875" style="41" bestFit="1" customWidth="1"/>
    <col min="3079" max="3079" width="22.85546875" style="41" customWidth="1"/>
    <col min="3080" max="3080" width="59.7109375" style="41" bestFit="1" customWidth="1"/>
    <col min="3081" max="3081" width="57.85546875" style="41" bestFit="1" customWidth="1"/>
    <col min="3082" max="3082" width="35.28515625" style="41" bestFit="1" customWidth="1"/>
    <col min="3083" max="3083" width="28.140625" style="41" bestFit="1" customWidth="1"/>
    <col min="3084" max="3084" width="33.140625" style="41" bestFit="1" customWidth="1"/>
    <col min="3085" max="3085" width="26" style="41" bestFit="1" customWidth="1"/>
    <col min="3086" max="3086" width="19.140625" style="41" bestFit="1" customWidth="1"/>
    <col min="3087" max="3087" width="10.42578125" style="41" customWidth="1"/>
    <col min="3088" max="3088" width="11.85546875" style="41" customWidth="1"/>
    <col min="3089" max="3089" width="14.7109375" style="41" customWidth="1"/>
    <col min="3090" max="3090" width="9" style="41" bestFit="1" customWidth="1"/>
    <col min="3091" max="3330" width="9.140625" style="41"/>
    <col min="3331" max="3331" width="4.7109375" style="41" bestFit="1" customWidth="1"/>
    <col min="3332" max="3332" width="9.7109375" style="41" bestFit="1" customWidth="1"/>
    <col min="3333" max="3333" width="10" style="41" bestFit="1" customWidth="1"/>
    <col min="3334" max="3334" width="8.85546875" style="41" bestFit="1" customWidth="1"/>
    <col min="3335" max="3335" width="22.85546875" style="41" customWidth="1"/>
    <col min="3336" max="3336" width="59.7109375" style="41" bestFit="1" customWidth="1"/>
    <col min="3337" max="3337" width="57.85546875" style="41" bestFit="1" customWidth="1"/>
    <col min="3338" max="3338" width="35.28515625" style="41" bestFit="1" customWidth="1"/>
    <col min="3339" max="3339" width="28.140625" style="41" bestFit="1" customWidth="1"/>
    <col min="3340" max="3340" width="33.140625" style="41" bestFit="1" customWidth="1"/>
    <col min="3341" max="3341" width="26" style="41" bestFit="1" customWidth="1"/>
    <col min="3342" max="3342" width="19.140625" style="41" bestFit="1" customWidth="1"/>
    <col min="3343" max="3343" width="10.42578125" style="41" customWidth="1"/>
    <col min="3344" max="3344" width="11.85546875" style="41" customWidth="1"/>
    <col min="3345" max="3345" width="14.7109375" style="41" customWidth="1"/>
    <col min="3346" max="3346" width="9" style="41" bestFit="1" customWidth="1"/>
    <col min="3347" max="3586" width="9.140625" style="41"/>
    <col min="3587" max="3587" width="4.7109375" style="41" bestFit="1" customWidth="1"/>
    <col min="3588" max="3588" width="9.7109375" style="41" bestFit="1" customWidth="1"/>
    <col min="3589" max="3589" width="10" style="41" bestFit="1" customWidth="1"/>
    <col min="3590" max="3590" width="8.85546875" style="41" bestFit="1" customWidth="1"/>
    <col min="3591" max="3591" width="22.85546875" style="41" customWidth="1"/>
    <col min="3592" max="3592" width="59.7109375" style="41" bestFit="1" customWidth="1"/>
    <col min="3593" max="3593" width="57.85546875" style="41" bestFit="1" customWidth="1"/>
    <col min="3594" max="3594" width="35.28515625" style="41" bestFit="1" customWidth="1"/>
    <col min="3595" max="3595" width="28.140625" style="41" bestFit="1" customWidth="1"/>
    <col min="3596" max="3596" width="33.140625" style="41" bestFit="1" customWidth="1"/>
    <col min="3597" max="3597" width="26" style="41" bestFit="1" customWidth="1"/>
    <col min="3598" max="3598" width="19.140625" style="41" bestFit="1" customWidth="1"/>
    <col min="3599" max="3599" width="10.42578125" style="41" customWidth="1"/>
    <col min="3600" max="3600" width="11.85546875" style="41" customWidth="1"/>
    <col min="3601" max="3601" width="14.7109375" style="41" customWidth="1"/>
    <col min="3602" max="3602" width="9" style="41" bestFit="1" customWidth="1"/>
    <col min="3603" max="3842" width="9.140625" style="41"/>
    <col min="3843" max="3843" width="4.7109375" style="41" bestFit="1" customWidth="1"/>
    <col min="3844" max="3844" width="9.7109375" style="41" bestFit="1" customWidth="1"/>
    <col min="3845" max="3845" width="10" style="41" bestFit="1" customWidth="1"/>
    <col min="3846" max="3846" width="8.85546875" style="41" bestFit="1" customWidth="1"/>
    <col min="3847" max="3847" width="22.85546875" style="41" customWidth="1"/>
    <col min="3848" max="3848" width="59.7109375" style="41" bestFit="1" customWidth="1"/>
    <col min="3849" max="3849" width="57.85546875" style="41" bestFit="1" customWidth="1"/>
    <col min="3850" max="3850" width="35.28515625" style="41" bestFit="1" customWidth="1"/>
    <col min="3851" max="3851" width="28.140625" style="41" bestFit="1" customWidth="1"/>
    <col min="3852" max="3852" width="33.140625" style="41" bestFit="1" customWidth="1"/>
    <col min="3853" max="3853" width="26" style="41" bestFit="1" customWidth="1"/>
    <col min="3854" max="3854" width="19.140625" style="41" bestFit="1" customWidth="1"/>
    <col min="3855" max="3855" width="10.42578125" style="41" customWidth="1"/>
    <col min="3856" max="3856" width="11.85546875" style="41" customWidth="1"/>
    <col min="3857" max="3857" width="14.7109375" style="41" customWidth="1"/>
    <col min="3858" max="3858" width="9" style="41" bestFit="1" customWidth="1"/>
    <col min="3859" max="4098" width="9.140625" style="41"/>
    <col min="4099" max="4099" width="4.7109375" style="41" bestFit="1" customWidth="1"/>
    <col min="4100" max="4100" width="9.7109375" style="41" bestFit="1" customWidth="1"/>
    <col min="4101" max="4101" width="10" style="41" bestFit="1" customWidth="1"/>
    <col min="4102" max="4102" width="8.85546875" style="41" bestFit="1" customWidth="1"/>
    <col min="4103" max="4103" width="22.85546875" style="41" customWidth="1"/>
    <col min="4104" max="4104" width="59.7109375" style="41" bestFit="1" customWidth="1"/>
    <col min="4105" max="4105" width="57.85546875" style="41" bestFit="1" customWidth="1"/>
    <col min="4106" max="4106" width="35.28515625" style="41" bestFit="1" customWidth="1"/>
    <col min="4107" max="4107" width="28.140625" style="41" bestFit="1" customWidth="1"/>
    <col min="4108" max="4108" width="33.140625" style="41" bestFit="1" customWidth="1"/>
    <col min="4109" max="4109" width="26" style="41" bestFit="1" customWidth="1"/>
    <col min="4110" max="4110" width="19.140625" style="41" bestFit="1" customWidth="1"/>
    <col min="4111" max="4111" width="10.42578125" style="41" customWidth="1"/>
    <col min="4112" max="4112" width="11.85546875" style="41" customWidth="1"/>
    <col min="4113" max="4113" width="14.7109375" style="41" customWidth="1"/>
    <col min="4114" max="4114" width="9" style="41" bestFit="1" customWidth="1"/>
    <col min="4115" max="4354" width="9.140625" style="41"/>
    <col min="4355" max="4355" width="4.7109375" style="41" bestFit="1" customWidth="1"/>
    <col min="4356" max="4356" width="9.7109375" style="41" bestFit="1" customWidth="1"/>
    <col min="4357" max="4357" width="10" style="41" bestFit="1" customWidth="1"/>
    <col min="4358" max="4358" width="8.85546875" style="41" bestFit="1" customWidth="1"/>
    <col min="4359" max="4359" width="22.85546875" style="41" customWidth="1"/>
    <col min="4360" max="4360" width="59.7109375" style="41" bestFit="1" customWidth="1"/>
    <col min="4361" max="4361" width="57.85546875" style="41" bestFit="1" customWidth="1"/>
    <col min="4362" max="4362" width="35.28515625" style="41" bestFit="1" customWidth="1"/>
    <col min="4363" max="4363" width="28.140625" style="41" bestFit="1" customWidth="1"/>
    <col min="4364" max="4364" width="33.140625" style="41" bestFit="1" customWidth="1"/>
    <col min="4365" max="4365" width="26" style="41" bestFit="1" customWidth="1"/>
    <col min="4366" max="4366" width="19.140625" style="41" bestFit="1" customWidth="1"/>
    <col min="4367" max="4367" width="10.42578125" style="41" customWidth="1"/>
    <col min="4368" max="4368" width="11.85546875" style="41" customWidth="1"/>
    <col min="4369" max="4369" width="14.7109375" style="41" customWidth="1"/>
    <col min="4370" max="4370" width="9" style="41" bestFit="1" customWidth="1"/>
    <col min="4371" max="4610" width="9.140625" style="41"/>
    <col min="4611" max="4611" width="4.7109375" style="41" bestFit="1" customWidth="1"/>
    <col min="4612" max="4612" width="9.7109375" style="41" bestFit="1" customWidth="1"/>
    <col min="4613" max="4613" width="10" style="41" bestFit="1" customWidth="1"/>
    <col min="4614" max="4614" width="8.85546875" style="41" bestFit="1" customWidth="1"/>
    <col min="4615" max="4615" width="22.85546875" style="41" customWidth="1"/>
    <col min="4616" max="4616" width="59.7109375" style="41" bestFit="1" customWidth="1"/>
    <col min="4617" max="4617" width="57.85546875" style="41" bestFit="1" customWidth="1"/>
    <col min="4618" max="4618" width="35.28515625" style="41" bestFit="1" customWidth="1"/>
    <col min="4619" max="4619" width="28.140625" style="41" bestFit="1" customWidth="1"/>
    <col min="4620" max="4620" width="33.140625" style="41" bestFit="1" customWidth="1"/>
    <col min="4621" max="4621" width="26" style="41" bestFit="1" customWidth="1"/>
    <col min="4622" max="4622" width="19.140625" style="41" bestFit="1" customWidth="1"/>
    <col min="4623" max="4623" width="10.42578125" style="41" customWidth="1"/>
    <col min="4624" max="4624" width="11.85546875" style="41" customWidth="1"/>
    <col min="4625" max="4625" width="14.7109375" style="41" customWidth="1"/>
    <col min="4626" max="4626" width="9" style="41" bestFit="1" customWidth="1"/>
    <col min="4627" max="4866" width="9.140625" style="41"/>
    <col min="4867" max="4867" width="4.7109375" style="41" bestFit="1" customWidth="1"/>
    <col min="4868" max="4868" width="9.7109375" style="41" bestFit="1" customWidth="1"/>
    <col min="4869" max="4869" width="10" style="41" bestFit="1" customWidth="1"/>
    <col min="4870" max="4870" width="8.85546875" style="41" bestFit="1" customWidth="1"/>
    <col min="4871" max="4871" width="22.85546875" style="41" customWidth="1"/>
    <col min="4872" max="4872" width="59.7109375" style="41" bestFit="1" customWidth="1"/>
    <col min="4873" max="4873" width="57.85546875" style="41" bestFit="1" customWidth="1"/>
    <col min="4874" max="4874" width="35.28515625" style="41" bestFit="1" customWidth="1"/>
    <col min="4875" max="4875" width="28.140625" style="41" bestFit="1" customWidth="1"/>
    <col min="4876" max="4876" width="33.140625" style="41" bestFit="1" customWidth="1"/>
    <col min="4877" max="4877" width="26" style="41" bestFit="1" customWidth="1"/>
    <col min="4878" max="4878" width="19.140625" style="41" bestFit="1" customWidth="1"/>
    <col min="4879" max="4879" width="10.42578125" style="41" customWidth="1"/>
    <col min="4880" max="4880" width="11.85546875" style="41" customWidth="1"/>
    <col min="4881" max="4881" width="14.7109375" style="41" customWidth="1"/>
    <col min="4882" max="4882" width="9" style="41" bestFit="1" customWidth="1"/>
    <col min="4883" max="5122" width="9.140625" style="41"/>
    <col min="5123" max="5123" width="4.7109375" style="41" bestFit="1" customWidth="1"/>
    <col min="5124" max="5124" width="9.7109375" style="41" bestFit="1" customWidth="1"/>
    <col min="5125" max="5125" width="10" style="41" bestFit="1" customWidth="1"/>
    <col min="5126" max="5126" width="8.85546875" style="41" bestFit="1" customWidth="1"/>
    <col min="5127" max="5127" width="22.85546875" style="41" customWidth="1"/>
    <col min="5128" max="5128" width="59.7109375" style="41" bestFit="1" customWidth="1"/>
    <col min="5129" max="5129" width="57.85546875" style="41" bestFit="1" customWidth="1"/>
    <col min="5130" max="5130" width="35.28515625" style="41" bestFit="1" customWidth="1"/>
    <col min="5131" max="5131" width="28.140625" style="41" bestFit="1" customWidth="1"/>
    <col min="5132" max="5132" width="33.140625" style="41" bestFit="1" customWidth="1"/>
    <col min="5133" max="5133" width="26" style="41" bestFit="1" customWidth="1"/>
    <col min="5134" max="5134" width="19.140625" style="41" bestFit="1" customWidth="1"/>
    <col min="5135" max="5135" width="10.42578125" style="41" customWidth="1"/>
    <col min="5136" max="5136" width="11.85546875" style="41" customWidth="1"/>
    <col min="5137" max="5137" width="14.7109375" style="41" customWidth="1"/>
    <col min="5138" max="5138" width="9" style="41" bestFit="1" customWidth="1"/>
    <col min="5139" max="5378" width="9.140625" style="41"/>
    <col min="5379" max="5379" width="4.7109375" style="41" bestFit="1" customWidth="1"/>
    <col min="5380" max="5380" width="9.7109375" style="41" bestFit="1" customWidth="1"/>
    <col min="5381" max="5381" width="10" style="41" bestFit="1" customWidth="1"/>
    <col min="5382" max="5382" width="8.85546875" style="41" bestFit="1" customWidth="1"/>
    <col min="5383" max="5383" width="22.85546875" style="41" customWidth="1"/>
    <col min="5384" max="5384" width="59.7109375" style="41" bestFit="1" customWidth="1"/>
    <col min="5385" max="5385" width="57.85546875" style="41" bestFit="1" customWidth="1"/>
    <col min="5386" max="5386" width="35.28515625" style="41" bestFit="1" customWidth="1"/>
    <col min="5387" max="5387" width="28.140625" style="41" bestFit="1" customWidth="1"/>
    <col min="5388" max="5388" width="33.140625" style="41" bestFit="1" customWidth="1"/>
    <col min="5389" max="5389" width="26" style="41" bestFit="1" customWidth="1"/>
    <col min="5390" max="5390" width="19.140625" style="41" bestFit="1" customWidth="1"/>
    <col min="5391" max="5391" width="10.42578125" style="41" customWidth="1"/>
    <col min="5392" max="5392" width="11.85546875" style="41" customWidth="1"/>
    <col min="5393" max="5393" width="14.7109375" style="41" customWidth="1"/>
    <col min="5394" max="5394" width="9" style="41" bestFit="1" customWidth="1"/>
    <col min="5395" max="5634" width="9.140625" style="41"/>
    <col min="5635" max="5635" width="4.7109375" style="41" bestFit="1" customWidth="1"/>
    <col min="5636" max="5636" width="9.7109375" style="41" bestFit="1" customWidth="1"/>
    <col min="5637" max="5637" width="10" style="41" bestFit="1" customWidth="1"/>
    <col min="5638" max="5638" width="8.85546875" style="41" bestFit="1" customWidth="1"/>
    <col min="5639" max="5639" width="22.85546875" style="41" customWidth="1"/>
    <col min="5640" max="5640" width="59.7109375" style="41" bestFit="1" customWidth="1"/>
    <col min="5641" max="5641" width="57.85546875" style="41" bestFit="1" customWidth="1"/>
    <col min="5642" max="5642" width="35.28515625" style="41" bestFit="1" customWidth="1"/>
    <col min="5643" max="5643" width="28.140625" style="41" bestFit="1" customWidth="1"/>
    <col min="5644" max="5644" width="33.140625" style="41" bestFit="1" customWidth="1"/>
    <col min="5645" max="5645" width="26" style="41" bestFit="1" customWidth="1"/>
    <col min="5646" max="5646" width="19.140625" style="41" bestFit="1" customWidth="1"/>
    <col min="5647" max="5647" width="10.42578125" style="41" customWidth="1"/>
    <col min="5648" max="5648" width="11.85546875" style="41" customWidth="1"/>
    <col min="5649" max="5649" width="14.7109375" style="41" customWidth="1"/>
    <col min="5650" max="5650" width="9" style="41" bestFit="1" customWidth="1"/>
    <col min="5651" max="5890" width="9.140625" style="41"/>
    <col min="5891" max="5891" width="4.7109375" style="41" bestFit="1" customWidth="1"/>
    <col min="5892" max="5892" width="9.7109375" style="41" bestFit="1" customWidth="1"/>
    <col min="5893" max="5893" width="10" style="41" bestFit="1" customWidth="1"/>
    <col min="5894" max="5894" width="8.85546875" style="41" bestFit="1" customWidth="1"/>
    <col min="5895" max="5895" width="22.85546875" style="41" customWidth="1"/>
    <col min="5896" max="5896" width="59.7109375" style="41" bestFit="1" customWidth="1"/>
    <col min="5897" max="5897" width="57.85546875" style="41" bestFit="1" customWidth="1"/>
    <col min="5898" max="5898" width="35.28515625" style="41" bestFit="1" customWidth="1"/>
    <col min="5899" max="5899" width="28.140625" style="41" bestFit="1" customWidth="1"/>
    <col min="5900" max="5900" width="33.140625" style="41" bestFit="1" customWidth="1"/>
    <col min="5901" max="5901" width="26" style="41" bestFit="1" customWidth="1"/>
    <col min="5902" max="5902" width="19.140625" style="41" bestFit="1" customWidth="1"/>
    <col min="5903" max="5903" width="10.42578125" style="41" customWidth="1"/>
    <col min="5904" max="5904" width="11.85546875" style="41" customWidth="1"/>
    <col min="5905" max="5905" width="14.7109375" style="41" customWidth="1"/>
    <col min="5906" max="5906" width="9" style="41" bestFit="1" customWidth="1"/>
    <col min="5907" max="6146" width="9.140625" style="41"/>
    <col min="6147" max="6147" width="4.7109375" style="41" bestFit="1" customWidth="1"/>
    <col min="6148" max="6148" width="9.7109375" style="41" bestFit="1" customWidth="1"/>
    <col min="6149" max="6149" width="10" style="41" bestFit="1" customWidth="1"/>
    <col min="6150" max="6150" width="8.85546875" style="41" bestFit="1" customWidth="1"/>
    <col min="6151" max="6151" width="22.85546875" style="41" customWidth="1"/>
    <col min="6152" max="6152" width="59.7109375" style="41" bestFit="1" customWidth="1"/>
    <col min="6153" max="6153" width="57.85546875" style="41" bestFit="1" customWidth="1"/>
    <col min="6154" max="6154" width="35.28515625" style="41" bestFit="1" customWidth="1"/>
    <col min="6155" max="6155" width="28.140625" style="41" bestFit="1" customWidth="1"/>
    <col min="6156" max="6156" width="33.140625" style="41" bestFit="1" customWidth="1"/>
    <col min="6157" max="6157" width="26" style="41" bestFit="1" customWidth="1"/>
    <col min="6158" max="6158" width="19.140625" style="41" bestFit="1" customWidth="1"/>
    <col min="6159" max="6159" width="10.42578125" style="41" customWidth="1"/>
    <col min="6160" max="6160" width="11.85546875" style="41" customWidth="1"/>
    <col min="6161" max="6161" width="14.7109375" style="41" customWidth="1"/>
    <col min="6162" max="6162" width="9" style="41" bestFit="1" customWidth="1"/>
    <col min="6163" max="6402" width="9.140625" style="41"/>
    <col min="6403" max="6403" width="4.7109375" style="41" bestFit="1" customWidth="1"/>
    <col min="6404" max="6404" width="9.7109375" style="41" bestFit="1" customWidth="1"/>
    <col min="6405" max="6405" width="10" style="41" bestFit="1" customWidth="1"/>
    <col min="6406" max="6406" width="8.85546875" style="41" bestFit="1" customWidth="1"/>
    <col min="6407" max="6407" width="22.85546875" style="41" customWidth="1"/>
    <col min="6408" max="6408" width="59.7109375" style="41" bestFit="1" customWidth="1"/>
    <col min="6409" max="6409" width="57.85546875" style="41" bestFit="1" customWidth="1"/>
    <col min="6410" max="6410" width="35.28515625" style="41" bestFit="1" customWidth="1"/>
    <col min="6411" max="6411" width="28.140625" style="41" bestFit="1" customWidth="1"/>
    <col min="6412" max="6412" width="33.140625" style="41" bestFit="1" customWidth="1"/>
    <col min="6413" max="6413" width="26" style="41" bestFit="1" customWidth="1"/>
    <col min="6414" max="6414" width="19.140625" style="41" bestFit="1" customWidth="1"/>
    <col min="6415" max="6415" width="10.42578125" style="41" customWidth="1"/>
    <col min="6416" max="6416" width="11.85546875" style="41" customWidth="1"/>
    <col min="6417" max="6417" width="14.7109375" style="41" customWidth="1"/>
    <col min="6418" max="6418" width="9" style="41" bestFit="1" customWidth="1"/>
    <col min="6419" max="6658" width="9.140625" style="41"/>
    <col min="6659" max="6659" width="4.7109375" style="41" bestFit="1" customWidth="1"/>
    <col min="6660" max="6660" width="9.7109375" style="41" bestFit="1" customWidth="1"/>
    <col min="6661" max="6661" width="10" style="41" bestFit="1" customWidth="1"/>
    <col min="6662" max="6662" width="8.85546875" style="41" bestFit="1" customWidth="1"/>
    <col min="6663" max="6663" width="22.85546875" style="41" customWidth="1"/>
    <col min="6664" max="6664" width="59.7109375" style="41" bestFit="1" customWidth="1"/>
    <col min="6665" max="6665" width="57.85546875" style="41" bestFit="1" customWidth="1"/>
    <col min="6666" max="6666" width="35.28515625" style="41" bestFit="1" customWidth="1"/>
    <col min="6667" max="6667" width="28.140625" style="41" bestFit="1" customWidth="1"/>
    <col min="6668" max="6668" width="33.140625" style="41" bestFit="1" customWidth="1"/>
    <col min="6669" max="6669" width="26" style="41" bestFit="1" customWidth="1"/>
    <col min="6670" max="6670" width="19.140625" style="41" bestFit="1" customWidth="1"/>
    <col min="6671" max="6671" width="10.42578125" style="41" customWidth="1"/>
    <col min="6672" max="6672" width="11.85546875" style="41" customWidth="1"/>
    <col min="6673" max="6673" width="14.7109375" style="41" customWidth="1"/>
    <col min="6674" max="6674" width="9" style="41" bestFit="1" customWidth="1"/>
    <col min="6675" max="6914" width="9.140625" style="41"/>
    <col min="6915" max="6915" width="4.7109375" style="41" bestFit="1" customWidth="1"/>
    <col min="6916" max="6916" width="9.7109375" style="41" bestFit="1" customWidth="1"/>
    <col min="6917" max="6917" width="10" style="41" bestFit="1" customWidth="1"/>
    <col min="6918" max="6918" width="8.85546875" style="41" bestFit="1" customWidth="1"/>
    <col min="6919" max="6919" width="22.85546875" style="41" customWidth="1"/>
    <col min="6920" max="6920" width="59.7109375" style="41" bestFit="1" customWidth="1"/>
    <col min="6921" max="6921" width="57.85546875" style="41" bestFit="1" customWidth="1"/>
    <col min="6922" max="6922" width="35.28515625" style="41" bestFit="1" customWidth="1"/>
    <col min="6923" max="6923" width="28.140625" style="41" bestFit="1" customWidth="1"/>
    <col min="6924" max="6924" width="33.140625" style="41" bestFit="1" customWidth="1"/>
    <col min="6925" max="6925" width="26" style="41" bestFit="1" customWidth="1"/>
    <col min="6926" max="6926" width="19.140625" style="41" bestFit="1" customWidth="1"/>
    <col min="6927" max="6927" width="10.42578125" style="41" customWidth="1"/>
    <col min="6928" max="6928" width="11.85546875" style="41" customWidth="1"/>
    <col min="6929" max="6929" width="14.7109375" style="41" customWidth="1"/>
    <col min="6930" max="6930" width="9" style="41" bestFit="1" customWidth="1"/>
    <col min="6931" max="7170" width="9.140625" style="41"/>
    <col min="7171" max="7171" width="4.7109375" style="41" bestFit="1" customWidth="1"/>
    <col min="7172" max="7172" width="9.7109375" style="41" bestFit="1" customWidth="1"/>
    <col min="7173" max="7173" width="10" style="41" bestFit="1" customWidth="1"/>
    <col min="7174" max="7174" width="8.85546875" style="41" bestFit="1" customWidth="1"/>
    <col min="7175" max="7175" width="22.85546875" style="41" customWidth="1"/>
    <col min="7176" max="7176" width="59.7109375" style="41" bestFit="1" customWidth="1"/>
    <col min="7177" max="7177" width="57.85546875" style="41" bestFit="1" customWidth="1"/>
    <col min="7178" max="7178" width="35.28515625" style="41" bestFit="1" customWidth="1"/>
    <col min="7179" max="7179" width="28.140625" style="41" bestFit="1" customWidth="1"/>
    <col min="7180" max="7180" width="33.140625" style="41" bestFit="1" customWidth="1"/>
    <col min="7181" max="7181" width="26" style="41" bestFit="1" customWidth="1"/>
    <col min="7182" max="7182" width="19.140625" style="41" bestFit="1" customWidth="1"/>
    <col min="7183" max="7183" width="10.42578125" style="41" customWidth="1"/>
    <col min="7184" max="7184" width="11.85546875" style="41" customWidth="1"/>
    <col min="7185" max="7185" width="14.7109375" style="41" customWidth="1"/>
    <col min="7186" max="7186" width="9" style="41" bestFit="1" customWidth="1"/>
    <col min="7187" max="7426" width="9.140625" style="41"/>
    <col min="7427" max="7427" width="4.7109375" style="41" bestFit="1" customWidth="1"/>
    <col min="7428" max="7428" width="9.7109375" style="41" bestFit="1" customWidth="1"/>
    <col min="7429" max="7429" width="10" style="41" bestFit="1" customWidth="1"/>
    <col min="7430" max="7430" width="8.85546875" style="41" bestFit="1" customWidth="1"/>
    <col min="7431" max="7431" width="22.85546875" style="41" customWidth="1"/>
    <col min="7432" max="7432" width="59.7109375" style="41" bestFit="1" customWidth="1"/>
    <col min="7433" max="7433" width="57.85546875" style="41" bestFit="1" customWidth="1"/>
    <col min="7434" max="7434" width="35.28515625" style="41" bestFit="1" customWidth="1"/>
    <col min="7435" max="7435" width="28.140625" style="41" bestFit="1" customWidth="1"/>
    <col min="7436" max="7436" width="33.140625" style="41" bestFit="1" customWidth="1"/>
    <col min="7437" max="7437" width="26" style="41" bestFit="1" customWidth="1"/>
    <col min="7438" max="7438" width="19.140625" style="41" bestFit="1" customWidth="1"/>
    <col min="7439" max="7439" width="10.42578125" style="41" customWidth="1"/>
    <col min="7440" max="7440" width="11.85546875" style="41" customWidth="1"/>
    <col min="7441" max="7441" width="14.7109375" style="41" customWidth="1"/>
    <col min="7442" max="7442" width="9" style="41" bestFit="1" customWidth="1"/>
    <col min="7443" max="7682" width="9.140625" style="41"/>
    <col min="7683" max="7683" width="4.7109375" style="41" bestFit="1" customWidth="1"/>
    <col min="7684" max="7684" width="9.7109375" style="41" bestFit="1" customWidth="1"/>
    <col min="7685" max="7685" width="10" style="41" bestFit="1" customWidth="1"/>
    <col min="7686" max="7686" width="8.85546875" style="41" bestFit="1" customWidth="1"/>
    <col min="7687" max="7687" width="22.85546875" style="41" customWidth="1"/>
    <col min="7688" max="7688" width="59.7109375" style="41" bestFit="1" customWidth="1"/>
    <col min="7689" max="7689" width="57.85546875" style="41" bestFit="1" customWidth="1"/>
    <col min="7690" max="7690" width="35.28515625" style="41" bestFit="1" customWidth="1"/>
    <col min="7691" max="7691" width="28.140625" style="41" bestFit="1" customWidth="1"/>
    <col min="7692" max="7692" width="33.140625" style="41" bestFit="1" customWidth="1"/>
    <col min="7693" max="7693" width="26" style="41" bestFit="1" customWidth="1"/>
    <col min="7694" max="7694" width="19.140625" style="41" bestFit="1" customWidth="1"/>
    <col min="7695" max="7695" width="10.42578125" style="41" customWidth="1"/>
    <col min="7696" max="7696" width="11.85546875" style="41" customWidth="1"/>
    <col min="7697" max="7697" width="14.7109375" style="41" customWidth="1"/>
    <col min="7698" max="7698" width="9" style="41" bestFit="1" customWidth="1"/>
    <col min="7699" max="7938" width="9.140625" style="41"/>
    <col min="7939" max="7939" width="4.7109375" style="41" bestFit="1" customWidth="1"/>
    <col min="7940" max="7940" width="9.7109375" style="41" bestFit="1" customWidth="1"/>
    <col min="7941" max="7941" width="10" style="41" bestFit="1" customWidth="1"/>
    <col min="7942" max="7942" width="8.85546875" style="41" bestFit="1" customWidth="1"/>
    <col min="7943" max="7943" width="22.85546875" style="41" customWidth="1"/>
    <col min="7944" max="7944" width="59.7109375" style="41" bestFit="1" customWidth="1"/>
    <col min="7945" max="7945" width="57.85546875" style="41" bestFit="1" customWidth="1"/>
    <col min="7946" max="7946" width="35.28515625" style="41" bestFit="1" customWidth="1"/>
    <col min="7947" max="7947" width="28.140625" style="41" bestFit="1" customWidth="1"/>
    <col min="7948" max="7948" width="33.140625" style="41" bestFit="1" customWidth="1"/>
    <col min="7949" max="7949" width="26" style="41" bestFit="1" customWidth="1"/>
    <col min="7950" max="7950" width="19.140625" style="41" bestFit="1" customWidth="1"/>
    <col min="7951" max="7951" width="10.42578125" style="41" customWidth="1"/>
    <col min="7952" max="7952" width="11.85546875" style="41" customWidth="1"/>
    <col min="7953" max="7953" width="14.7109375" style="41" customWidth="1"/>
    <col min="7954" max="7954" width="9" style="41" bestFit="1" customWidth="1"/>
    <col min="7955" max="8194" width="9.140625" style="41"/>
    <col min="8195" max="8195" width="4.7109375" style="41" bestFit="1" customWidth="1"/>
    <col min="8196" max="8196" width="9.7109375" style="41" bestFit="1" customWidth="1"/>
    <col min="8197" max="8197" width="10" style="41" bestFit="1" customWidth="1"/>
    <col min="8198" max="8198" width="8.85546875" style="41" bestFit="1" customWidth="1"/>
    <col min="8199" max="8199" width="22.85546875" style="41" customWidth="1"/>
    <col min="8200" max="8200" width="59.7109375" style="41" bestFit="1" customWidth="1"/>
    <col min="8201" max="8201" width="57.85546875" style="41" bestFit="1" customWidth="1"/>
    <col min="8202" max="8202" width="35.28515625" style="41" bestFit="1" customWidth="1"/>
    <col min="8203" max="8203" width="28.140625" style="41" bestFit="1" customWidth="1"/>
    <col min="8204" max="8204" width="33.140625" style="41" bestFit="1" customWidth="1"/>
    <col min="8205" max="8205" width="26" style="41" bestFit="1" customWidth="1"/>
    <col min="8206" max="8206" width="19.140625" style="41" bestFit="1" customWidth="1"/>
    <col min="8207" max="8207" width="10.42578125" style="41" customWidth="1"/>
    <col min="8208" max="8208" width="11.85546875" style="41" customWidth="1"/>
    <col min="8209" max="8209" width="14.7109375" style="41" customWidth="1"/>
    <col min="8210" max="8210" width="9" style="41" bestFit="1" customWidth="1"/>
    <col min="8211" max="8450" width="9.140625" style="41"/>
    <col min="8451" max="8451" width="4.7109375" style="41" bestFit="1" customWidth="1"/>
    <col min="8452" max="8452" width="9.7109375" style="41" bestFit="1" customWidth="1"/>
    <col min="8453" max="8453" width="10" style="41" bestFit="1" customWidth="1"/>
    <col min="8454" max="8454" width="8.85546875" style="41" bestFit="1" customWidth="1"/>
    <col min="8455" max="8455" width="22.85546875" style="41" customWidth="1"/>
    <col min="8456" max="8456" width="59.7109375" style="41" bestFit="1" customWidth="1"/>
    <col min="8457" max="8457" width="57.85546875" style="41" bestFit="1" customWidth="1"/>
    <col min="8458" max="8458" width="35.28515625" style="41" bestFit="1" customWidth="1"/>
    <col min="8459" max="8459" width="28.140625" style="41" bestFit="1" customWidth="1"/>
    <col min="8460" max="8460" width="33.140625" style="41" bestFit="1" customWidth="1"/>
    <col min="8461" max="8461" width="26" style="41" bestFit="1" customWidth="1"/>
    <col min="8462" max="8462" width="19.140625" style="41" bestFit="1" customWidth="1"/>
    <col min="8463" max="8463" width="10.42578125" style="41" customWidth="1"/>
    <col min="8464" max="8464" width="11.85546875" style="41" customWidth="1"/>
    <col min="8465" max="8465" width="14.7109375" style="41" customWidth="1"/>
    <col min="8466" max="8466" width="9" style="41" bestFit="1" customWidth="1"/>
    <col min="8467" max="8706" width="9.140625" style="41"/>
    <col min="8707" max="8707" width="4.7109375" style="41" bestFit="1" customWidth="1"/>
    <col min="8708" max="8708" width="9.7109375" style="41" bestFit="1" customWidth="1"/>
    <col min="8709" max="8709" width="10" style="41" bestFit="1" customWidth="1"/>
    <col min="8710" max="8710" width="8.85546875" style="41" bestFit="1" customWidth="1"/>
    <col min="8711" max="8711" width="22.85546875" style="41" customWidth="1"/>
    <col min="8712" max="8712" width="59.7109375" style="41" bestFit="1" customWidth="1"/>
    <col min="8713" max="8713" width="57.85546875" style="41" bestFit="1" customWidth="1"/>
    <col min="8714" max="8714" width="35.28515625" style="41" bestFit="1" customWidth="1"/>
    <col min="8715" max="8715" width="28.140625" style="41" bestFit="1" customWidth="1"/>
    <col min="8716" max="8716" width="33.140625" style="41" bestFit="1" customWidth="1"/>
    <col min="8717" max="8717" width="26" style="41" bestFit="1" customWidth="1"/>
    <col min="8718" max="8718" width="19.140625" style="41" bestFit="1" customWidth="1"/>
    <col min="8719" max="8719" width="10.42578125" style="41" customWidth="1"/>
    <col min="8720" max="8720" width="11.85546875" style="41" customWidth="1"/>
    <col min="8721" max="8721" width="14.7109375" style="41" customWidth="1"/>
    <col min="8722" max="8722" width="9" style="41" bestFit="1" customWidth="1"/>
    <col min="8723" max="8962" width="9.140625" style="41"/>
    <col min="8963" max="8963" width="4.7109375" style="41" bestFit="1" customWidth="1"/>
    <col min="8964" max="8964" width="9.7109375" style="41" bestFit="1" customWidth="1"/>
    <col min="8965" max="8965" width="10" style="41" bestFit="1" customWidth="1"/>
    <col min="8966" max="8966" width="8.85546875" style="41" bestFit="1" customWidth="1"/>
    <col min="8967" max="8967" width="22.85546875" style="41" customWidth="1"/>
    <col min="8968" max="8968" width="59.7109375" style="41" bestFit="1" customWidth="1"/>
    <col min="8969" max="8969" width="57.85546875" style="41" bestFit="1" customWidth="1"/>
    <col min="8970" max="8970" width="35.28515625" style="41" bestFit="1" customWidth="1"/>
    <col min="8971" max="8971" width="28.140625" style="41" bestFit="1" customWidth="1"/>
    <col min="8972" max="8972" width="33.140625" style="41" bestFit="1" customWidth="1"/>
    <col min="8973" max="8973" width="26" style="41" bestFit="1" customWidth="1"/>
    <col min="8974" max="8974" width="19.140625" style="41" bestFit="1" customWidth="1"/>
    <col min="8975" max="8975" width="10.42578125" style="41" customWidth="1"/>
    <col min="8976" max="8976" width="11.85546875" style="41" customWidth="1"/>
    <col min="8977" max="8977" width="14.7109375" style="41" customWidth="1"/>
    <col min="8978" max="8978" width="9" style="41" bestFit="1" customWidth="1"/>
    <col min="8979" max="9218" width="9.140625" style="41"/>
    <col min="9219" max="9219" width="4.7109375" style="41" bestFit="1" customWidth="1"/>
    <col min="9220" max="9220" width="9.7109375" style="41" bestFit="1" customWidth="1"/>
    <col min="9221" max="9221" width="10" style="41" bestFit="1" customWidth="1"/>
    <col min="9222" max="9222" width="8.85546875" style="41" bestFit="1" customWidth="1"/>
    <col min="9223" max="9223" width="22.85546875" style="41" customWidth="1"/>
    <col min="9224" max="9224" width="59.7109375" style="41" bestFit="1" customWidth="1"/>
    <col min="9225" max="9225" width="57.85546875" style="41" bestFit="1" customWidth="1"/>
    <col min="9226" max="9226" width="35.28515625" style="41" bestFit="1" customWidth="1"/>
    <col min="9227" max="9227" width="28.140625" style="41" bestFit="1" customWidth="1"/>
    <col min="9228" max="9228" width="33.140625" style="41" bestFit="1" customWidth="1"/>
    <col min="9229" max="9229" width="26" style="41" bestFit="1" customWidth="1"/>
    <col min="9230" max="9230" width="19.140625" style="41" bestFit="1" customWidth="1"/>
    <col min="9231" max="9231" width="10.42578125" style="41" customWidth="1"/>
    <col min="9232" max="9232" width="11.85546875" style="41" customWidth="1"/>
    <col min="9233" max="9233" width="14.7109375" style="41" customWidth="1"/>
    <col min="9234" max="9234" width="9" style="41" bestFit="1" customWidth="1"/>
    <col min="9235" max="9474" width="9.140625" style="41"/>
    <col min="9475" max="9475" width="4.7109375" style="41" bestFit="1" customWidth="1"/>
    <col min="9476" max="9476" width="9.7109375" style="41" bestFit="1" customWidth="1"/>
    <col min="9477" max="9477" width="10" style="41" bestFit="1" customWidth="1"/>
    <col min="9478" max="9478" width="8.85546875" style="41" bestFit="1" customWidth="1"/>
    <col min="9479" max="9479" width="22.85546875" style="41" customWidth="1"/>
    <col min="9480" max="9480" width="59.7109375" style="41" bestFit="1" customWidth="1"/>
    <col min="9481" max="9481" width="57.85546875" style="41" bestFit="1" customWidth="1"/>
    <col min="9482" max="9482" width="35.28515625" style="41" bestFit="1" customWidth="1"/>
    <col min="9483" max="9483" width="28.140625" style="41" bestFit="1" customWidth="1"/>
    <col min="9484" max="9484" width="33.140625" style="41" bestFit="1" customWidth="1"/>
    <col min="9485" max="9485" width="26" style="41" bestFit="1" customWidth="1"/>
    <col min="9486" max="9486" width="19.140625" style="41" bestFit="1" customWidth="1"/>
    <col min="9487" max="9487" width="10.42578125" style="41" customWidth="1"/>
    <col min="9488" max="9488" width="11.85546875" style="41" customWidth="1"/>
    <col min="9489" max="9489" width="14.7109375" style="41" customWidth="1"/>
    <col min="9490" max="9490" width="9" style="41" bestFit="1" customWidth="1"/>
    <col min="9491" max="9730" width="9.140625" style="41"/>
    <col min="9731" max="9731" width="4.7109375" style="41" bestFit="1" customWidth="1"/>
    <col min="9732" max="9732" width="9.7109375" style="41" bestFit="1" customWidth="1"/>
    <col min="9733" max="9733" width="10" style="41" bestFit="1" customWidth="1"/>
    <col min="9734" max="9734" width="8.85546875" style="41" bestFit="1" customWidth="1"/>
    <col min="9735" max="9735" width="22.85546875" style="41" customWidth="1"/>
    <col min="9736" max="9736" width="59.7109375" style="41" bestFit="1" customWidth="1"/>
    <col min="9737" max="9737" width="57.85546875" style="41" bestFit="1" customWidth="1"/>
    <col min="9738" max="9738" width="35.28515625" style="41" bestFit="1" customWidth="1"/>
    <col min="9739" max="9739" width="28.140625" style="41" bestFit="1" customWidth="1"/>
    <col min="9740" max="9740" width="33.140625" style="41" bestFit="1" customWidth="1"/>
    <col min="9741" max="9741" width="26" style="41" bestFit="1" customWidth="1"/>
    <col min="9742" max="9742" width="19.140625" style="41" bestFit="1" customWidth="1"/>
    <col min="9743" max="9743" width="10.42578125" style="41" customWidth="1"/>
    <col min="9744" max="9744" width="11.85546875" style="41" customWidth="1"/>
    <col min="9745" max="9745" width="14.7109375" style="41" customWidth="1"/>
    <col min="9746" max="9746" width="9" style="41" bestFit="1" customWidth="1"/>
    <col min="9747" max="9986" width="9.140625" style="41"/>
    <col min="9987" max="9987" width="4.7109375" style="41" bestFit="1" customWidth="1"/>
    <col min="9988" max="9988" width="9.7109375" style="41" bestFit="1" customWidth="1"/>
    <col min="9989" max="9989" width="10" style="41" bestFit="1" customWidth="1"/>
    <col min="9990" max="9990" width="8.85546875" style="41" bestFit="1" customWidth="1"/>
    <col min="9991" max="9991" width="22.85546875" style="41" customWidth="1"/>
    <col min="9992" max="9992" width="59.7109375" style="41" bestFit="1" customWidth="1"/>
    <col min="9993" max="9993" width="57.85546875" style="41" bestFit="1" customWidth="1"/>
    <col min="9994" max="9994" width="35.28515625" style="41" bestFit="1" customWidth="1"/>
    <col min="9995" max="9995" width="28.140625" style="41" bestFit="1" customWidth="1"/>
    <col min="9996" max="9996" width="33.140625" style="41" bestFit="1" customWidth="1"/>
    <col min="9997" max="9997" width="26" style="41" bestFit="1" customWidth="1"/>
    <col min="9998" max="9998" width="19.140625" style="41" bestFit="1" customWidth="1"/>
    <col min="9999" max="9999" width="10.42578125" style="41" customWidth="1"/>
    <col min="10000" max="10000" width="11.85546875" style="41" customWidth="1"/>
    <col min="10001" max="10001" width="14.7109375" style="41" customWidth="1"/>
    <col min="10002" max="10002" width="9" style="41" bestFit="1" customWidth="1"/>
    <col min="10003" max="10242" width="9.140625" style="41"/>
    <col min="10243" max="10243" width="4.7109375" style="41" bestFit="1" customWidth="1"/>
    <col min="10244" max="10244" width="9.7109375" style="41" bestFit="1" customWidth="1"/>
    <col min="10245" max="10245" width="10" style="41" bestFit="1" customWidth="1"/>
    <col min="10246" max="10246" width="8.85546875" style="41" bestFit="1" customWidth="1"/>
    <col min="10247" max="10247" width="22.85546875" style="41" customWidth="1"/>
    <col min="10248" max="10248" width="59.7109375" style="41" bestFit="1" customWidth="1"/>
    <col min="10249" max="10249" width="57.85546875" style="41" bestFit="1" customWidth="1"/>
    <col min="10250" max="10250" width="35.28515625" style="41" bestFit="1" customWidth="1"/>
    <col min="10251" max="10251" width="28.140625" style="41" bestFit="1" customWidth="1"/>
    <col min="10252" max="10252" width="33.140625" style="41" bestFit="1" customWidth="1"/>
    <col min="10253" max="10253" width="26" style="41" bestFit="1" customWidth="1"/>
    <col min="10254" max="10254" width="19.140625" style="41" bestFit="1" customWidth="1"/>
    <col min="10255" max="10255" width="10.42578125" style="41" customWidth="1"/>
    <col min="10256" max="10256" width="11.85546875" style="41" customWidth="1"/>
    <col min="10257" max="10257" width="14.7109375" style="41" customWidth="1"/>
    <col min="10258" max="10258" width="9" style="41" bestFit="1" customWidth="1"/>
    <col min="10259" max="10498" width="9.140625" style="41"/>
    <col min="10499" max="10499" width="4.7109375" style="41" bestFit="1" customWidth="1"/>
    <col min="10500" max="10500" width="9.7109375" style="41" bestFit="1" customWidth="1"/>
    <col min="10501" max="10501" width="10" style="41" bestFit="1" customWidth="1"/>
    <col min="10502" max="10502" width="8.85546875" style="41" bestFit="1" customWidth="1"/>
    <col min="10503" max="10503" width="22.85546875" style="41" customWidth="1"/>
    <col min="10504" max="10504" width="59.7109375" style="41" bestFit="1" customWidth="1"/>
    <col min="10505" max="10505" width="57.85546875" style="41" bestFit="1" customWidth="1"/>
    <col min="10506" max="10506" width="35.28515625" style="41" bestFit="1" customWidth="1"/>
    <col min="10507" max="10507" width="28.140625" style="41" bestFit="1" customWidth="1"/>
    <col min="10508" max="10508" width="33.140625" style="41" bestFit="1" customWidth="1"/>
    <col min="10509" max="10509" width="26" style="41" bestFit="1" customWidth="1"/>
    <col min="10510" max="10510" width="19.140625" style="41" bestFit="1" customWidth="1"/>
    <col min="10511" max="10511" width="10.42578125" style="41" customWidth="1"/>
    <col min="10512" max="10512" width="11.85546875" style="41" customWidth="1"/>
    <col min="10513" max="10513" width="14.7109375" style="41" customWidth="1"/>
    <col min="10514" max="10514" width="9" style="41" bestFit="1" customWidth="1"/>
    <col min="10515" max="10754" width="9.140625" style="41"/>
    <col min="10755" max="10755" width="4.7109375" style="41" bestFit="1" customWidth="1"/>
    <col min="10756" max="10756" width="9.7109375" style="41" bestFit="1" customWidth="1"/>
    <col min="10757" max="10757" width="10" style="41" bestFit="1" customWidth="1"/>
    <col min="10758" max="10758" width="8.85546875" style="41" bestFit="1" customWidth="1"/>
    <col min="10759" max="10759" width="22.85546875" style="41" customWidth="1"/>
    <col min="10760" max="10760" width="59.7109375" style="41" bestFit="1" customWidth="1"/>
    <col min="10761" max="10761" width="57.85546875" style="41" bestFit="1" customWidth="1"/>
    <col min="10762" max="10762" width="35.28515625" style="41" bestFit="1" customWidth="1"/>
    <col min="10763" max="10763" width="28.140625" style="41" bestFit="1" customWidth="1"/>
    <col min="10764" max="10764" width="33.140625" style="41" bestFit="1" customWidth="1"/>
    <col min="10765" max="10765" width="26" style="41" bestFit="1" customWidth="1"/>
    <col min="10766" max="10766" width="19.140625" style="41" bestFit="1" customWidth="1"/>
    <col min="10767" max="10767" width="10.42578125" style="41" customWidth="1"/>
    <col min="10768" max="10768" width="11.85546875" style="41" customWidth="1"/>
    <col min="10769" max="10769" width="14.7109375" style="41" customWidth="1"/>
    <col min="10770" max="10770" width="9" style="41" bestFit="1" customWidth="1"/>
    <col min="10771" max="11010" width="9.140625" style="41"/>
    <col min="11011" max="11011" width="4.7109375" style="41" bestFit="1" customWidth="1"/>
    <col min="11012" max="11012" width="9.7109375" style="41" bestFit="1" customWidth="1"/>
    <col min="11013" max="11013" width="10" style="41" bestFit="1" customWidth="1"/>
    <col min="11014" max="11014" width="8.85546875" style="41" bestFit="1" customWidth="1"/>
    <col min="11015" max="11015" width="22.85546875" style="41" customWidth="1"/>
    <col min="11016" max="11016" width="59.7109375" style="41" bestFit="1" customWidth="1"/>
    <col min="11017" max="11017" width="57.85546875" style="41" bestFit="1" customWidth="1"/>
    <col min="11018" max="11018" width="35.28515625" style="41" bestFit="1" customWidth="1"/>
    <col min="11019" max="11019" width="28.140625" style="41" bestFit="1" customWidth="1"/>
    <col min="11020" max="11020" width="33.140625" style="41" bestFit="1" customWidth="1"/>
    <col min="11021" max="11021" width="26" style="41" bestFit="1" customWidth="1"/>
    <col min="11022" max="11022" width="19.140625" style="41" bestFit="1" customWidth="1"/>
    <col min="11023" max="11023" width="10.42578125" style="41" customWidth="1"/>
    <col min="11024" max="11024" width="11.85546875" style="41" customWidth="1"/>
    <col min="11025" max="11025" width="14.7109375" style="41" customWidth="1"/>
    <col min="11026" max="11026" width="9" style="41" bestFit="1" customWidth="1"/>
    <col min="11027" max="11266" width="9.140625" style="41"/>
    <col min="11267" max="11267" width="4.7109375" style="41" bestFit="1" customWidth="1"/>
    <col min="11268" max="11268" width="9.7109375" style="41" bestFit="1" customWidth="1"/>
    <col min="11269" max="11269" width="10" style="41" bestFit="1" customWidth="1"/>
    <col min="11270" max="11270" width="8.85546875" style="41" bestFit="1" customWidth="1"/>
    <col min="11271" max="11271" width="22.85546875" style="41" customWidth="1"/>
    <col min="11272" max="11272" width="59.7109375" style="41" bestFit="1" customWidth="1"/>
    <col min="11273" max="11273" width="57.85546875" style="41" bestFit="1" customWidth="1"/>
    <col min="11274" max="11274" width="35.28515625" style="41" bestFit="1" customWidth="1"/>
    <col min="11275" max="11275" width="28.140625" style="41" bestFit="1" customWidth="1"/>
    <col min="11276" max="11276" width="33.140625" style="41" bestFit="1" customWidth="1"/>
    <col min="11277" max="11277" width="26" style="41" bestFit="1" customWidth="1"/>
    <col min="11278" max="11278" width="19.140625" style="41" bestFit="1" customWidth="1"/>
    <col min="11279" max="11279" width="10.42578125" style="41" customWidth="1"/>
    <col min="11280" max="11280" width="11.85546875" style="41" customWidth="1"/>
    <col min="11281" max="11281" width="14.7109375" style="41" customWidth="1"/>
    <col min="11282" max="11282" width="9" style="41" bestFit="1" customWidth="1"/>
    <col min="11283" max="11522" width="9.140625" style="41"/>
    <col min="11523" max="11523" width="4.7109375" style="41" bestFit="1" customWidth="1"/>
    <col min="11524" max="11524" width="9.7109375" style="41" bestFit="1" customWidth="1"/>
    <col min="11525" max="11525" width="10" style="41" bestFit="1" customWidth="1"/>
    <col min="11526" max="11526" width="8.85546875" style="41" bestFit="1" customWidth="1"/>
    <col min="11527" max="11527" width="22.85546875" style="41" customWidth="1"/>
    <col min="11528" max="11528" width="59.7109375" style="41" bestFit="1" customWidth="1"/>
    <col min="11529" max="11529" width="57.85546875" style="41" bestFit="1" customWidth="1"/>
    <col min="11530" max="11530" width="35.28515625" style="41" bestFit="1" customWidth="1"/>
    <col min="11531" max="11531" width="28.140625" style="41" bestFit="1" customWidth="1"/>
    <col min="11532" max="11532" width="33.140625" style="41" bestFit="1" customWidth="1"/>
    <col min="11533" max="11533" width="26" style="41" bestFit="1" customWidth="1"/>
    <col min="11534" max="11534" width="19.140625" style="41" bestFit="1" customWidth="1"/>
    <col min="11535" max="11535" width="10.42578125" style="41" customWidth="1"/>
    <col min="11536" max="11536" width="11.85546875" style="41" customWidth="1"/>
    <col min="11537" max="11537" width="14.7109375" style="41" customWidth="1"/>
    <col min="11538" max="11538" width="9" style="41" bestFit="1" customWidth="1"/>
    <col min="11539" max="11778" width="9.140625" style="41"/>
    <col min="11779" max="11779" width="4.7109375" style="41" bestFit="1" customWidth="1"/>
    <col min="11780" max="11780" width="9.7109375" style="41" bestFit="1" customWidth="1"/>
    <col min="11781" max="11781" width="10" style="41" bestFit="1" customWidth="1"/>
    <col min="11782" max="11782" width="8.85546875" style="41" bestFit="1" customWidth="1"/>
    <col min="11783" max="11783" width="22.85546875" style="41" customWidth="1"/>
    <col min="11784" max="11784" width="59.7109375" style="41" bestFit="1" customWidth="1"/>
    <col min="11785" max="11785" width="57.85546875" style="41" bestFit="1" customWidth="1"/>
    <col min="11786" max="11786" width="35.28515625" style="41" bestFit="1" customWidth="1"/>
    <col min="11787" max="11787" width="28.140625" style="41" bestFit="1" customWidth="1"/>
    <col min="11788" max="11788" width="33.140625" style="41" bestFit="1" customWidth="1"/>
    <col min="11789" max="11789" width="26" style="41" bestFit="1" customWidth="1"/>
    <col min="11790" max="11790" width="19.140625" style="41" bestFit="1" customWidth="1"/>
    <col min="11791" max="11791" width="10.42578125" style="41" customWidth="1"/>
    <col min="11792" max="11792" width="11.85546875" style="41" customWidth="1"/>
    <col min="11793" max="11793" width="14.7109375" style="41" customWidth="1"/>
    <col min="11794" max="11794" width="9" style="41" bestFit="1" customWidth="1"/>
    <col min="11795" max="12034" width="9.140625" style="41"/>
    <col min="12035" max="12035" width="4.7109375" style="41" bestFit="1" customWidth="1"/>
    <col min="12036" max="12036" width="9.7109375" style="41" bestFit="1" customWidth="1"/>
    <col min="12037" max="12037" width="10" style="41" bestFit="1" customWidth="1"/>
    <col min="12038" max="12038" width="8.85546875" style="41" bestFit="1" customWidth="1"/>
    <col min="12039" max="12039" width="22.85546875" style="41" customWidth="1"/>
    <col min="12040" max="12040" width="59.7109375" style="41" bestFit="1" customWidth="1"/>
    <col min="12041" max="12041" width="57.85546875" style="41" bestFit="1" customWidth="1"/>
    <col min="12042" max="12042" width="35.28515625" style="41" bestFit="1" customWidth="1"/>
    <col min="12043" max="12043" width="28.140625" style="41" bestFit="1" customWidth="1"/>
    <col min="12044" max="12044" width="33.140625" style="41" bestFit="1" customWidth="1"/>
    <col min="12045" max="12045" width="26" style="41" bestFit="1" customWidth="1"/>
    <col min="12046" max="12046" width="19.140625" style="41" bestFit="1" customWidth="1"/>
    <col min="12047" max="12047" width="10.42578125" style="41" customWidth="1"/>
    <col min="12048" max="12048" width="11.85546875" style="41" customWidth="1"/>
    <col min="12049" max="12049" width="14.7109375" style="41" customWidth="1"/>
    <col min="12050" max="12050" width="9" style="41" bestFit="1" customWidth="1"/>
    <col min="12051" max="12290" width="9.140625" style="41"/>
    <col min="12291" max="12291" width="4.7109375" style="41" bestFit="1" customWidth="1"/>
    <col min="12292" max="12292" width="9.7109375" style="41" bestFit="1" customWidth="1"/>
    <col min="12293" max="12293" width="10" style="41" bestFit="1" customWidth="1"/>
    <col min="12294" max="12294" width="8.85546875" style="41" bestFit="1" customWidth="1"/>
    <col min="12295" max="12295" width="22.85546875" style="41" customWidth="1"/>
    <col min="12296" max="12296" width="59.7109375" style="41" bestFit="1" customWidth="1"/>
    <col min="12297" max="12297" width="57.85546875" style="41" bestFit="1" customWidth="1"/>
    <col min="12298" max="12298" width="35.28515625" style="41" bestFit="1" customWidth="1"/>
    <col min="12299" max="12299" width="28.140625" style="41" bestFit="1" customWidth="1"/>
    <col min="12300" max="12300" width="33.140625" style="41" bestFit="1" customWidth="1"/>
    <col min="12301" max="12301" width="26" style="41" bestFit="1" customWidth="1"/>
    <col min="12302" max="12302" width="19.140625" style="41" bestFit="1" customWidth="1"/>
    <col min="12303" max="12303" width="10.42578125" style="41" customWidth="1"/>
    <col min="12304" max="12304" width="11.85546875" style="41" customWidth="1"/>
    <col min="12305" max="12305" width="14.7109375" style="41" customWidth="1"/>
    <col min="12306" max="12306" width="9" style="41" bestFit="1" customWidth="1"/>
    <col min="12307" max="12546" width="9.140625" style="41"/>
    <col min="12547" max="12547" width="4.7109375" style="41" bestFit="1" customWidth="1"/>
    <col min="12548" max="12548" width="9.7109375" style="41" bestFit="1" customWidth="1"/>
    <col min="12549" max="12549" width="10" style="41" bestFit="1" customWidth="1"/>
    <col min="12550" max="12550" width="8.85546875" style="41" bestFit="1" customWidth="1"/>
    <col min="12551" max="12551" width="22.85546875" style="41" customWidth="1"/>
    <col min="12552" max="12552" width="59.7109375" style="41" bestFit="1" customWidth="1"/>
    <col min="12553" max="12553" width="57.85546875" style="41" bestFit="1" customWidth="1"/>
    <col min="12554" max="12554" width="35.28515625" style="41" bestFit="1" customWidth="1"/>
    <col min="12555" max="12555" width="28.140625" style="41" bestFit="1" customWidth="1"/>
    <col min="12556" max="12556" width="33.140625" style="41" bestFit="1" customWidth="1"/>
    <col min="12557" max="12557" width="26" style="41" bestFit="1" customWidth="1"/>
    <col min="12558" max="12558" width="19.140625" style="41" bestFit="1" customWidth="1"/>
    <col min="12559" max="12559" width="10.42578125" style="41" customWidth="1"/>
    <col min="12560" max="12560" width="11.85546875" style="41" customWidth="1"/>
    <col min="12561" max="12561" width="14.7109375" style="41" customWidth="1"/>
    <col min="12562" max="12562" width="9" style="41" bestFit="1" customWidth="1"/>
    <col min="12563" max="12802" width="9.140625" style="41"/>
    <col min="12803" max="12803" width="4.7109375" style="41" bestFit="1" customWidth="1"/>
    <col min="12804" max="12804" width="9.7109375" style="41" bestFit="1" customWidth="1"/>
    <col min="12805" max="12805" width="10" style="41" bestFit="1" customWidth="1"/>
    <col min="12806" max="12806" width="8.85546875" style="41" bestFit="1" customWidth="1"/>
    <col min="12807" max="12807" width="22.85546875" style="41" customWidth="1"/>
    <col min="12808" max="12808" width="59.7109375" style="41" bestFit="1" customWidth="1"/>
    <col min="12809" max="12809" width="57.85546875" style="41" bestFit="1" customWidth="1"/>
    <col min="12810" max="12810" width="35.28515625" style="41" bestFit="1" customWidth="1"/>
    <col min="12811" max="12811" width="28.140625" style="41" bestFit="1" customWidth="1"/>
    <col min="12812" max="12812" width="33.140625" style="41" bestFit="1" customWidth="1"/>
    <col min="12813" max="12813" width="26" style="41" bestFit="1" customWidth="1"/>
    <col min="12814" max="12814" width="19.140625" style="41" bestFit="1" customWidth="1"/>
    <col min="12815" max="12815" width="10.42578125" style="41" customWidth="1"/>
    <col min="12816" max="12816" width="11.85546875" style="41" customWidth="1"/>
    <col min="12817" max="12817" width="14.7109375" style="41" customWidth="1"/>
    <col min="12818" max="12818" width="9" style="41" bestFit="1" customWidth="1"/>
    <col min="12819" max="13058" width="9.140625" style="41"/>
    <col min="13059" max="13059" width="4.7109375" style="41" bestFit="1" customWidth="1"/>
    <col min="13060" max="13060" width="9.7109375" style="41" bestFit="1" customWidth="1"/>
    <col min="13061" max="13061" width="10" style="41" bestFit="1" customWidth="1"/>
    <col min="13062" max="13062" width="8.85546875" style="41" bestFit="1" customWidth="1"/>
    <col min="13063" max="13063" width="22.85546875" style="41" customWidth="1"/>
    <col min="13064" max="13064" width="59.7109375" style="41" bestFit="1" customWidth="1"/>
    <col min="13065" max="13065" width="57.85546875" style="41" bestFit="1" customWidth="1"/>
    <col min="13066" max="13066" width="35.28515625" style="41" bestFit="1" customWidth="1"/>
    <col min="13067" max="13067" width="28.140625" style="41" bestFit="1" customWidth="1"/>
    <col min="13068" max="13068" width="33.140625" style="41" bestFit="1" customWidth="1"/>
    <col min="13069" max="13069" width="26" style="41" bestFit="1" customWidth="1"/>
    <col min="13070" max="13070" width="19.140625" style="41" bestFit="1" customWidth="1"/>
    <col min="13071" max="13071" width="10.42578125" style="41" customWidth="1"/>
    <col min="13072" max="13072" width="11.85546875" style="41" customWidth="1"/>
    <col min="13073" max="13073" width="14.7109375" style="41" customWidth="1"/>
    <col min="13074" max="13074" width="9" style="41" bestFit="1" customWidth="1"/>
    <col min="13075" max="13314" width="9.140625" style="41"/>
    <col min="13315" max="13315" width="4.7109375" style="41" bestFit="1" customWidth="1"/>
    <col min="13316" max="13316" width="9.7109375" style="41" bestFit="1" customWidth="1"/>
    <col min="13317" max="13317" width="10" style="41" bestFit="1" customWidth="1"/>
    <col min="13318" max="13318" width="8.85546875" style="41" bestFit="1" customWidth="1"/>
    <col min="13319" max="13319" width="22.85546875" style="41" customWidth="1"/>
    <col min="13320" max="13320" width="59.7109375" style="41" bestFit="1" customWidth="1"/>
    <col min="13321" max="13321" width="57.85546875" style="41" bestFit="1" customWidth="1"/>
    <col min="13322" max="13322" width="35.28515625" style="41" bestFit="1" customWidth="1"/>
    <col min="13323" max="13323" width="28.140625" style="41" bestFit="1" customWidth="1"/>
    <col min="13324" max="13324" width="33.140625" style="41" bestFit="1" customWidth="1"/>
    <col min="13325" max="13325" width="26" style="41" bestFit="1" customWidth="1"/>
    <col min="13326" max="13326" width="19.140625" style="41" bestFit="1" customWidth="1"/>
    <col min="13327" max="13327" width="10.42578125" style="41" customWidth="1"/>
    <col min="13328" max="13328" width="11.85546875" style="41" customWidth="1"/>
    <col min="13329" max="13329" width="14.7109375" style="41" customWidth="1"/>
    <col min="13330" max="13330" width="9" style="41" bestFit="1" customWidth="1"/>
    <col min="13331" max="13570" width="9.140625" style="41"/>
    <col min="13571" max="13571" width="4.7109375" style="41" bestFit="1" customWidth="1"/>
    <col min="13572" max="13572" width="9.7109375" style="41" bestFit="1" customWidth="1"/>
    <col min="13573" max="13573" width="10" style="41" bestFit="1" customWidth="1"/>
    <col min="13574" max="13574" width="8.85546875" style="41" bestFit="1" customWidth="1"/>
    <col min="13575" max="13575" width="22.85546875" style="41" customWidth="1"/>
    <col min="13576" max="13576" width="59.7109375" style="41" bestFit="1" customWidth="1"/>
    <col min="13577" max="13577" width="57.85546875" style="41" bestFit="1" customWidth="1"/>
    <col min="13578" max="13578" width="35.28515625" style="41" bestFit="1" customWidth="1"/>
    <col min="13579" max="13579" width="28.140625" style="41" bestFit="1" customWidth="1"/>
    <col min="13580" max="13580" width="33.140625" style="41" bestFit="1" customWidth="1"/>
    <col min="13581" max="13581" width="26" style="41" bestFit="1" customWidth="1"/>
    <col min="13582" max="13582" width="19.140625" style="41" bestFit="1" customWidth="1"/>
    <col min="13583" max="13583" width="10.42578125" style="41" customWidth="1"/>
    <col min="13584" max="13584" width="11.85546875" style="41" customWidth="1"/>
    <col min="13585" max="13585" width="14.7109375" style="41" customWidth="1"/>
    <col min="13586" max="13586" width="9" style="41" bestFit="1" customWidth="1"/>
    <col min="13587" max="13826" width="9.140625" style="41"/>
    <col min="13827" max="13827" width="4.7109375" style="41" bestFit="1" customWidth="1"/>
    <col min="13828" max="13828" width="9.7109375" style="41" bestFit="1" customWidth="1"/>
    <col min="13829" max="13829" width="10" style="41" bestFit="1" customWidth="1"/>
    <col min="13830" max="13830" width="8.85546875" style="41" bestFit="1" customWidth="1"/>
    <col min="13831" max="13831" width="22.85546875" style="41" customWidth="1"/>
    <col min="13832" max="13832" width="59.7109375" style="41" bestFit="1" customWidth="1"/>
    <col min="13833" max="13833" width="57.85546875" style="41" bestFit="1" customWidth="1"/>
    <col min="13834" max="13834" width="35.28515625" style="41" bestFit="1" customWidth="1"/>
    <col min="13835" max="13835" width="28.140625" style="41" bestFit="1" customWidth="1"/>
    <col min="13836" max="13836" width="33.140625" style="41" bestFit="1" customWidth="1"/>
    <col min="13837" max="13837" width="26" style="41" bestFit="1" customWidth="1"/>
    <col min="13838" max="13838" width="19.140625" style="41" bestFit="1" customWidth="1"/>
    <col min="13839" max="13839" width="10.42578125" style="41" customWidth="1"/>
    <col min="13840" max="13840" width="11.85546875" style="41" customWidth="1"/>
    <col min="13841" max="13841" width="14.7109375" style="41" customWidth="1"/>
    <col min="13842" max="13842" width="9" style="41" bestFit="1" customWidth="1"/>
    <col min="13843" max="14082" width="9.140625" style="41"/>
    <col min="14083" max="14083" width="4.7109375" style="41" bestFit="1" customWidth="1"/>
    <col min="14084" max="14084" width="9.7109375" style="41" bestFit="1" customWidth="1"/>
    <col min="14085" max="14085" width="10" style="41" bestFit="1" customWidth="1"/>
    <col min="14086" max="14086" width="8.85546875" style="41" bestFit="1" customWidth="1"/>
    <col min="14087" max="14087" width="22.85546875" style="41" customWidth="1"/>
    <col min="14088" max="14088" width="59.7109375" style="41" bestFit="1" customWidth="1"/>
    <col min="14089" max="14089" width="57.85546875" style="41" bestFit="1" customWidth="1"/>
    <col min="14090" max="14090" width="35.28515625" style="41" bestFit="1" customWidth="1"/>
    <col min="14091" max="14091" width="28.140625" style="41" bestFit="1" customWidth="1"/>
    <col min="14092" max="14092" width="33.140625" style="41" bestFit="1" customWidth="1"/>
    <col min="14093" max="14093" width="26" style="41" bestFit="1" customWidth="1"/>
    <col min="14094" max="14094" width="19.140625" style="41" bestFit="1" customWidth="1"/>
    <col min="14095" max="14095" width="10.42578125" style="41" customWidth="1"/>
    <col min="14096" max="14096" width="11.85546875" style="41" customWidth="1"/>
    <col min="14097" max="14097" width="14.7109375" style="41" customWidth="1"/>
    <col min="14098" max="14098" width="9" style="41" bestFit="1" customWidth="1"/>
    <col min="14099" max="14338" width="9.140625" style="41"/>
    <col min="14339" max="14339" width="4.7109375" style="41" bestFit="1" customWidth="1"/>
    <col min="14340" max="14340" width="9.7109375" style="41" bestFit="1" customWidth="1"/>
    <col min="14341" max="14341" width="10" style="41" bestFit="1" customWidth="1"/>
    <col min="14342" max="14342" width="8.85546875" style="41" bestFit="1" customWidth="1"/>
    <col min="14343" max="14343" width="22.85546875" style="41" customWidth="1"/>
    <col min="14344" max="14344" width="59.7109375" style="41" bestFit="1" customWidth="1"/>
    <col min="14345" max="14345" width="57.85546875" style="41" bestFit="1" customWidth="1"/>
    <col min="14346" max="14346" width="35.28515625" style="41" bestFit="1" customWidth="1"/>
    <col min="14347" max="14347" width="28.140625" style="41" bestFit="1" customWidth="1"/>
    <col min="14348" max="14348" width="33.140625" style="41" bestFit="1" customWidth="1"/>
    <col min="14349" max="14349" width="26" style="41" bestFit="1" customWidth="1"/>
    <col min="14350" max="14350" width="19.140625" style="41" bestFit="1" customWidth="1"/>
    <col min="14351" max="14351" width="10.42578125" style="41" customWidth="1"/>
    <col min="14352" max="14352" width="11.85546875" style="41" customWidth="1"/>
    <col min="14353" max="14353" width="14.7109375" style="41" customWidth="1"/>
    <col min="14354" max="14354" width="9" style="41" bestFit="1" customWidth="1"/>
    <col min="14355" max="14594" width="9.140625" style="41"/>
    <col min="14595" max="14595" width="4.7109375" style="41" bestFit="1" customWidth="1"/>
    <col min="14596" max="14596" width="9.7109375" style="41" bestFit="1" customWidth="1"/>
    <col min="14597" max="14597" width="10" style="41" bestFit="1" customWidth="1"/>
    <col min="14598" max="14598" width="8.85546875" style="41" bestFit="1" customWidth="1"/>
    <col min="14599" max="14599" width="22.85546875" style="41" customWidth="1"/>
    <col min="14600" max="14600" width="59.7109375" style="41" bestFit="1" customWidth="1"/>
    <col min="14601" max="14601" width="57.85546875" style="41" bestFit="1" customWidth="1"/>
    <col min="14602" max="14602" width="35.28515625" style="41" bestFit="1" customWidth="1"/>
    <col min="14603" max="14603" width="28.140625" style="41" bestFit="1" customWidth="1"/>
    <col min="14604" max="14604" width="33.140625" style="41" bestFit="1" customWidth="1"/>
    <col min="14605" max="14605" width="26" style="41" bestFit="1" customWidth="1"/>
    <col min="14606" max="14606" width="19.140625" style="41" bestFit="1" customWidth="1"/>
    <col min="14607" max="14607" width="10.42578125" style="41" customWidth="1"/>
    <col min="14608" max="14608" width="11.85546875" style="41" customWidth="1"/>
    <col min="14609" max="14609" width="14.7109375" style="41" customWidth="1"/>
    <col min="14610" max="14610" width="9" style="41" bestFit="1" customWidth="1"/>
    <col min="14611" max="14850" width="9.140625" style="41"/>
    <col min="14851" max="14851" width="4.7109375" style="41" bestFit="1" customWidth="1"/>
    <col min="14852" max="14852" width="9.7109375" style="41" bestFit="1" customWidth="1"/>
    <col min="14853" max="14853" width="10" style="41" bestFit="1" customWidth="1"/>
    <col min="14854" max="14854" width="8.85546875" style="41" bestFit="1" customWidth="1"/>
    <col min="14855" max="14855" width="22.85546875" style="41" customWidth="1"/>
    <col min="14856" max="14856" width="59.7109375" style="41" bestFit="1" customWidth="1"/>
    <col min="14857" max="14857" width="57.85546875" style="41" bestFit="1" customWidth="1"/>
    <col min="14858" max="14858" width="35.28515625" style="41" bestFit="1" customWidth="1"/>
    <col min="14859" max="14859" width="28.140625" style="41" bestFit="1" customWidth="1"/>
    <col min="14860" max="14860" width="33.140625" style="41" bestFit="1" customWidth="1"/>
    <col min="14861" max="14861" width="26" style="41" bestFit="1" customWidth="1"/>
    <col min="14862" max="14862" width="19.140625" style="41" bestFit="1" customWidth="1"/>
    <col min="14863" max="14863" width="10.42578125" style="41" customWidth="1"/>
    <col min="14864" max="14864" width="11.85546875" style="41" customWidth="1"/>
    <col min="14865" max="14865" width="14.7109375" style="41" customWidth="1"/>
    <col min="14866" max="14866" width="9" style="41" bestFit="1" customWidth="1"/>
    <col min="14867" max="15106" width="9.140625" style="41"/>
    <col min="15107" max="15107" width="4.7109375" style="41" bestFit="1" customWidth="1"/>
    <col min="15108" max="15108" width="9.7109375" style="41" bestFit="1" customWidth="1"/>
    <col min="15109" max="15109" width="10" style="41" bestFit="1" customWidth="1"/>
    <col min="15110" max="15110" width="8.85546875" style="41" bestFit="1" customWidth="1"/>
    <col min="15111" max="15111" width="22.85546875" style="41" customWidth="1"/>
    <col min="15112" max="15112" width="59.7109375" style="41" bestFit="1" customWidth="1"/>
    <col min="15113" max="15113" width="57.85546875" style="41" bestFit="1" customWidth="1"/>
    <col min="15114" max="15114" width="35.28515625" style="41" bestFit="1" customWidth="1"/>
    <col min="15115" max="15115" width="28.140625" style="41" bestFit="1" customWidth="1"/>
    <col min="15116" max="15116" width="33.140625" style="41" bestFit="1" customWidth="1"/>
    <col min="15117" max="15117" width="26" style="41" bestFit="1" customWidth="1"/>
    <col min="15118" max="15118" width="19.140625" style="41" bestFit="1" customWidth="1"/>
    <col min="15119" max="15119" width="10.42578125" style="41" customWidth="1"/>
    <col min="15120" max="15120" width="11.85546875" style="41" customWidth="1"/>
    <col min="15121" max="15121" width="14.7109375" style="41" customWidth="1"/>
    <col min="15122" max="15122" width="9" style="41" bestFit="1" customWidth="1"/>
    <col min="15123" max="15362" width="9.140625" style="41"/>
    <col min="15363" max="15363" width="4.7109375" style="41" bestFit="1" customWidth="1"/>
    <col min="15364" max="15364" width="9.7109375" style="41" bestFit="1" customWidth="1"/>
    <col min="15365" max="15365" width="10" style="41" bestFit="1" customWidth="1"/>
    <col min="15366" max="15366" width="8.85546875" style="41" bestFit="1" customWidth="1"/>
    <col min="15367" max="15367" width="22.85546875" style="41" customWidth="1"/>
    <col min="15368" max="15368" width="59.7109375" style="41" bestFit="1" customWidth="1"/>
    <col min="15369" max="15369" width="57.85546875" style="41" bestFit="1" customWidth="1"/>
    <col min="15370" max="15370" width="35.28515625" style="41" bestFit="1" customWidth="1"/>
    <col min="15371" max="15371" width="28.140625" style="41" bestFit="1" customWidth="1"/>
    <col min="15372" max="15372" width="33.140625" style="41" bestFit="1" customWidth="1"/>
    <col min="15373" max="15373" width="26" style="41" bestFit="1" customWidth="1"/>
    <col min="15374" max="15374" width="19.140625" style="41" bestFit="1" customWidth="1"/>
    <col min="15375" max="15375" width="10.42578125" style="41" customWidth="1"/>
    <col min="15376" max="15376" width="11.85546875" style="41" customWidth="1"/>
    <col min="15377" max="15377" width="14.7109375" style="41" customWidth="1"/>
    <col min="15378" max="15378" width="9" style="41" bestFit="1" customWidth="1"/>
    <col min="15379" max="15618" width="9.140625" style="41"/>
    <col min="15619" max="15619" width="4.7109375" style="41" bestFit="1" customWidth="1"/>
    <col min="15620" max="15620" width="9.7109375" style="41" bestFit="1" customWidth="1"/>
    <col min="15621" max="15621" width="10" style="41" bestFit="1" customWidth="1"/>
    <col min="15622" max="15622" width="8.85546875" style="41" bestFit="1" customWidth="1"/>
    <col min="15623" max="15623" width="22.85546875" style="41" customWidth="1"/>
    <col min="15624" max="15624" width="59.7109375" style="41" bestFit="1" customWidth="1"/>
    <col min="15625" max="15625" width="57.85546875" style="41" bestFit="1" customWidth="1"/>
    <col min="15626" max="15626" width="35.28515625" style="41" bestFit="1" customWidth="1"/>
    <col min="15627" max="15627" width="28.140625" style="41" bestFit="1" customWidth="1"/>
    <col min="15628" max="15628" width="33.140625" style="41" bestFit="1" customWidth="1"/>
    <col min="15629" max="15629" width="26" style="41" bestFit="1" customWidth="1"/>
    <col min="15630" max="15630" width="19.140625" style="41" bestFit="1" customWidth="1"/>
    <col min="15631" max="15631" width="10.42578125" style="41" customWidth="1"/>
    <col min="15632" max="15632" width="11.85546875" style="41" customWidth="1"/>
    <col min="15633" max="15633" width="14.7109375" style="41" customWidth="1"/>
    <col min="15634" max="15634" width="9" style="41" bestFit="1" customWidth="1"/>
    <col min="15635" max="15874" width="9.140625" style="41"/>
    <col min="15875" max="15875" width="4.7109375" style="41" bestFit="1" customWidth="1"/>
    <col min="15876" max="15876" width="9.7109375" style="41" bestFit="1" customWidth="1"/>
    <col min="15877" max="15877" width="10" style="41" bestFit="1" customWidth="1"/>
    <col min="15878" max="15878" width="8.85546875" style="41" bestFit="1" customWidth="1"/>
    <col min="15879" max="15879" width="22.85546875" style="41" customWidth="1"/>
    <col min="15880" max="15880" width="59.7109375" style="41" bestFit="1" customWidth="1"/>
    <col min="15881" max="15881" width="57.85546875" style="41" bestFit="1" customWidth="1"/>
    <col min="15882" max="15882" width="35.28515625" style="41" bestFit="1" customWidth="1"/>
    <col min="15883" max="15883" width="28.140625" style="41" bestFit="1" customWidth="1"/>
    <col min="15884" max="15884" width="33.140625" style="41" bestFit="1" customWidth="1"/>
    <col min="15885" max="15885" width="26" style="41" bestFit="1" customWidth="1"/>
    <col min="15886" max="15886" width="19.140625" style="41" bestFit="1" customWidth="1"/>
    <col min="15887" max="15887" width="10.42578125" style="41" customWidth="1"/>
    <col min="15888" max="15888" width="11.85546875" style="41" customWidth="1"/>
    <col min="15889" max="15889" width="14.7109375" style="41" customWidth="1"/>
    <col min="15890" max="15890" width="9" style="41" bestFit="1" customWidth="1"/>
    <col min="15891" max="16130" width="9.140625" style="41"/>
    <col min="16131" max="16131" width="4.7109375" style="41" bestFit="1" customWidth="1"/>
    <col min="16132" max="16132" width="9.7109375" style="41" bestFit="1" customWidth="1"/>
    <col min="16133" max="16133" width="10" style="41" bestFit="1" customWidth="1"/>
    <col min="16134" max="16134" width="8.85546875" style="41" bestFit="1" customWidth="1"/>
    <col min="16135" max="16135" width="22.85546875" style="41" customWidth="1"/>
    <col min="16136" max="16136" width="59.7109375" style="41" bestFit="1" customWidth="1"/>
    <col min="16137" max="16137" width="57.85546875" style="41" bestFit="1" customWidth="1"/>
    <col min="16138" max="16138" width="35.28515625" style="41" bestFit="1" customWidth="1"/>
    <col min="16139" max="16139" width="28.140625" style="41" bestFit="1" customWidth="1"/>
    <col min="16140" max="16140" width="33.140625" style="41" bestFit="1" customWidth="1"/>
    <col min="16141" max="16141" width="26" style="41" bestFit="1" customWidth="1"/>
    <col min="16142" max="16142" width="19.140625" style="41" bestFit="1" customWidth="1"/>
    <col min="16143" max="16143" width="10.42578125" style="41" customWidth="1"/>
    <col min="16144" max="16144" width="11.85546875" style="41" customWidth="1"/>
    <col min="16145" max="16145" width="14.7109375" style="41" customWidth="1"/>
    <col min="16146" max="16146" width="9" style="41" bestFit="1" customWidth="1"/>
    <col min="16147" max="16384" width="9.140625" style="41"/>
  </cols>
  <sheetData>
    <row r="2" spans="1:19" ht="15.75" x14ac:dyDescent="0.25">
      <c r="A2" s="256" t="s">
        <v>2901</v>
      </c>
      <c r="B2" s="21"/>
      <c r="C2" s="21"/>
      <c r="D2" s="21"/>
      <c r="E2" s="21"/>
      <c r="F2" s="21"/>
      <c r="G2" s="21"/>
      <c r="H2" s="21"/>
      <c r="I2" s="21"/>
      <c r="J2" s="21"/>
      <c r="K2" s="21"/>
      <c r="L2" s="21"/>
      <c r="M2" s="21"/>
      <c r="N2" s="21"/>
      <c r="O2" s="21"/>
      <c r="P2" s="21"/>
      <c r="Q2" s="21"/>
      <c r="R2" s="21"/>
    </row>
    <row r="3" spans="1:19" ht="15.75" x14ac:dyDescent="0.25">
      <c r="A3" s="21"/>
      <c r="B3" s="21"/>
      <c r="C3" s="21"/>
      <c r="D3" s="21"/>
      <c r="E3" s="21"/>
      <c r="F3" s="21"/>
      <c r="G3" s="21"/>
      <c r="H3" s="21"/>
      <c r="I3" s="21"/>
      <c r="J3" s="21"/>
      <c r="K3" s="21"/>
      <c r="L3" s="21"/>
      <c r="M3" s="22"/>
      <c r="N3" s="22"/>
      <c r="O3" s="22"/>
      <c r="P3" s="22"/>
      <c r="Q3" s="21"/>
      <c r="R3" s="21"/>
    </row>
    <row r="4" spans="1:19" s="4" customFormat="1" ht="15.75" x14ac:dyDescent="0.25">
      <c r="A4" s="1028" t="s">
        <v>0</v>
      </c>
      <c r="B4" s="1030" t="s">
        <v>1</v>
      </c>
      <c r="C4" s="1030" t="s">
        <v>2</v>
      </c>
      <c r="D4" s="1030" t="s">
        <v>3</v>
      </c>
      <c r="E4" s="1028" t="s">
        <v>4</v>
      </c>
      <c r="F4" s="1028" t="s">
        <v>5</v>
      </c>
      <c r="G4" s="1028" t="s">
        <v>6</v>
      </c>
      <c r="H4" s="1033" t="s">
        <v>7</v>
      </c>
      <c r="I4" s="1033"/>
      <c r="J4" s="1028" t="s">
        <v>8</v>
      </c>
      <c r="K4" s="1034" t="s">
        <v>9</v>
      </c>
      <c r="L4" s="1035"/>
      <c r="M4" s="1032" t="s">
        <v>10</v>
      </c>
      <c r="N4" s="1032"/>
      <c r="O4" s="1032" t="s">
        <v>11</v>
      </c>
      <c r="P4" s="1032"/>
      <c r="Q4" s="1028" t="s">
        <v>12</v>
      </c>
      <c r="R4" s="1030" t="s">
        <v>13</v>
      </c>
      <c r="S4" s="3"/>
    </row>
    <row r="5" spans="1:19" s="4" customFormat="1" ht="15.75" x14ac:dyDescent="0.2">
      <c r="A5" s="1029"/>
      <c r="B5" s="1031"/>
      <c r="C5" s="1031"/>
      <c r="D5" s="1031"/>
      <c r="E5" s="1029"/>
      <c r="F5" s="1029"/>
      <c r="G5" s="1029"/>
      <c r="H5" s="251" t="s">
        <v>14</v>
      </c>
      <c r="I5" s="251" t="s">
        <v>15</v>
      </c>
      <c r="J5" s="1029"/>
      <c r="K5" s="254">
        <v>2020</v>
      </c>
      <c r="L5" s="254">
        <v>2021</v>
      </c>
      <c r="M5" s="255">
        <v>2020</v>
      </c>
      <c r="N5" s="255">
        <v>2021</v>
      </c>
      <c r="O5" s="255">
        <v>2020</v>
      </c>
      <c r="P5" s="255">
        <v>2021</v>
      </c>
      <c r="Q5" s="1029"/>
      <c r="R5" s="1031"/>
      <c r="S5" s="3"/>
    </row>
    <row r="6" spans="1:19" s="4" customFormat="1" ht="15.75" x14ac:dyDescent="0.2">
      <c r="A6" s="252" t="s">
        <v>16</v>
      </c>
      <c r="B6" s="251" t="s">
        <v>17</v>
      </c>
      <c r="C6" s="251" t="s">
        <v>18</v>
      </c>
      <c r="D6" s="251" t="s">
        <v>19</v>
      </c>
      <c r="E6" s="252" t="s">
        <v>20</v>
      </c>
      <c r="F6" s="252" t="s">
        <v>21</v>
      </c>
      <c r="G6" s="252" t="s">
        <v>22</v>
      </c>
      <c r="H6" s="251" t="s">
        <v>23</v>
      </c>
      <c r="I6" s="251" t="s">
        <v>24</v>
      </c>
      <c r="J6" s="252" t="s">
        <v>25</v>
      </c>
      <c r="K6" s="254" t="s">
        <v>26</v>
      </c>
      <c r="L6" s="254" t="s">
        <v>27</v>
      </c>
      <c r="M6" s="253" t="s">
        <v>28</v>
      </c>
      <c r="N6" s="253" t="s">
        <v>29</v>
      </c>
      <c r="O6" s="253" t="s">
        <v>30</v>
      </c>
      <c r="P6" s="253" t="s">
        <v>31</v>
      </c>
      <c r="Q6" s="252" t="s">
        <v>32</v>
      </c>
      <c r="R6" s="251" t="s">
        <v>33</v>
      </c>
      <c r="S6" s="3"/>
    </row>
    <row r="7" spans="1:19" s="8" customFormat="1" ht="236.25" x14ac:dyDescent="0.25">
      <c r="A7" s="118">
        <v>1</v>
      </c>
      <c r="B7" s="119">
        <v>1</v>
      </c>
      <c r="C7" s="118">
        <v>4</v>
      </c>
      <c r="D7" s="119">
        <v>2</v>
      </c>
      <c r="E7" s="119" t="s">
        <v>1955</v>
      </c>
      <c r="F7" s="119" t="s">
        <v>1954</v>
      </c>
      <c r="G7" s="119" t="s">
        <v>197</v>
      </c>
      <c r="H7" s="592" t="s">
        <v>1953</v>
      </c>
      <c r="I7" s="592" t="s">
        <v>1588</v>
      </c>
      <c r="J7" s="119" t="s">
        <v>1914</v>
      </c>
      <c r="K7" s="401" t="s">
        <v>34</v>
      </c>
      <c r="L7" s="401"/>
      <c r="M7" s="120">
        <v>14830</v>
      </c>
      <c r="N7" s="118"/>
      <c r="O7" s="120">
        <v>14830</v>
      </c>
      <c r="P7" s="120"/>
      <c r="Q7" s="592" t="s">
        <v>1881</v>
      </c>
      <c r="R7" s="592" t="s">
        <v>1880</v>
      </c>
      <c r="S7" s="12"/>
    </row>
    <row r="8" spans="1:19" ht="173.25" x14ac:dyDescent="0.25">
      <c r="A8" s="118">
        <v>2</v>
      </c>
      <c r="B8" s="118">
        <v>1</v>
      </c>
      <c r="C8" s="118">
        <v>4</v>
      </c>
      <c r="D8" s="119">
        <v>2</v>
      </c>
      <c r="E8" s="119" t="s">
        <v>1952</v>
      </c>
      <c r="F8" s="119" t="s">
        <v>1951</v>
      </c>
      <c r="G8" s="119" t="s">
        <v>1950</v>
      </c>
      <c r="H8" s="592" t="s">
        <v>1949</v>
      </c>
      <c r="I8" s="592" t="s">
        <v>1948</v>
      </c>
      <c r="J8" s="119" t="s">
        <v>1947</v>
      </c>
      <c r="K8" s="401" t="s">
        <v>38</v>
      </c>
      <c r="L8" s="401" t="s">
        <v>34</v>
      </c>
      <c r="M8" s="120">
        <v>2600</v>
      </c>
      <c r="N8" s="120">
        <v>10980</v>
      </c>
      <c r="O8" s="120">
        <v>2600</v>
      </c>
      <c r="P8" s="120">
        <v>10980</v>
      </c>
      <c r="Q8" s="592" t="s">
        <v>1881</v>
      </c>
      <c r="R8" s="592" t="s">
        <v>1880</v>
      </c>
      <c r="S8" s="13"/>
    </row>
    <row r="9" spans="1:19" ht="204.75" x14ac:dyDescent="0.25">
      <c r="A9" s="118">
        <v>3</v>
      </c>
      <c r="B9" s="119">
        <v>1</v>
      </c>
      <c r="C9" s="119">
        <v>4</v>
      </c>
      <c r="D9" s="119">
        <v>5</v>
      </c>
      <c r="E9" s="119" t="s">
        <v>1946</v>
      </c>
      <c r="F9" s="119" t="s">
        <v>1945</v>
      </c>
      <c r="G9" s="119" t="s">
        <v>1944</v>
      </c>
      <c r="H9" s="119" t="s">
        <v>1943</v>
      </c>
      <c r="I9" s="119" t="s">
        <v>1942</v>
      </c>
      <c r="J9" s="119" t="s">
        <v>1936</v>
      </c>
      <c r="K9" s="118"/>
      <c r="L9" s="401" t="s">
        <v>34</v>
      </c>
      <c r="M9" s="392"/>
      <c r="N9" s="120">
        <v>32600</v>
      </c>
      <c r="O9" s="392"/>
      <c r="P9" s="120">
        <v>32600</v>
      </c>
      <c r="Q9" s="592" t="s">
        <v>1881</v>
      </c>
      <c r="R9" s="592" t="s">
        <v>1880</v>
      </c>
    </row>
    <row r="10" spans="1:19" ht="157.5" x14ac:dyDescent="0.25">
      <c r="A10" s="118">
        <v>4</v>
      </c>
      <c r="B10" s="118">
        <v>1</v>
      </c>
      <c r="C10" s="118">
        <v>4</v>
      </c>
      <c r="D10" s="119">
        <v>2</v>
      </c>
      <c r="E10" s="119" t="s">
        <v>1941</v>
      </c>
      <c r="F10" s="119" t="s">
        <v>1940</v>
      </c>
      <c r="G10" s="119" t="s">
        <v>1939</v>
      </c>
      <c r="H10" s="119" t="s">
        <v>1938</v>
      </c>
      <c r="I10" s="119" t="s">
        <v>1937</v>
      </c>
      <c r="J10" s="119" t="s">
        <v>1936</v>
      </c>
      <c r="K10" s="118"/>
      <c r="L10" s="401" t="s">
        <v>34</v>
      </c>
      <c r="M10" s="392"/>
      <c r="N10" s="120">
        <v>35000</v>
      </c>
      <c r="O10" s="392"/>
      <c r="P10" s="120">
        <v>35000</v>
      </c>
      <c r="Q10" s="592" t="s">
        <v>1881</v>
      </c>
      <c r="R10" s="592" t="s">
        <v>1880</v>
      </c>
    </row>
    <row r="11" spans="1:19" ht="189" x14ac:dyDescent="0.25">
      <c r="A11" s="118">
        <v>5</v>
      </c>
      <c r="B11" s="119">
        <v>1</v>
      </c>
      <c r="C11" s="118">
        <v>4</v>
      </c>
      <c r="D11" s="118">
        <v>2</v>
      </c>
      <c r="E11" s="119" t="s">
        <v>1935</v>
      </c>
      <c r="F11" s="119" t="s">
        <v>1934</v>
      </c>
      <c r="G11" s="118" t="s">
        <v>203</v>
      </c>
      <c r="H11" s="119" t="s">
        <v>1933</v>
      </c>
      <c r="I11" s="119" t="s">
        <v>1932</v>
      </c>
      <c r="J11" s="119" t="s">
        <v>1931</v>
      </c>
      <c r="K11" s="118" t="s">
        <v>38</v>
      </c>
      <c r="L11" s="530"/>
      <c r="M11" s="120">
        <v>15420</v>
      </c>
      <c r="N11" s="118"/>
      <c r="O11" s="120">
        <v>15420</v>
      </c>
      <c r="P11" s="526"/>
      <c r="Q11" s="592" t="s">
        <v>1881</v>
      </c>
      <c r="R11" s="592" t="s">
        <v>1880</v>
      </c>
    </row>
    <row r="12" spans="1:19" ht="204.75" x14ac:dyDescent="0.25">
      <c r="A12" s="118">
        <v>6</v>
      </c>
      <c r="B12" s="119">
        <v>1</v>
      </c>
      <c r="C12" s="119">
        <v>4</v>
      </c>
      <c r="D12" s="119">
        <v>2</v>
      </c>
      <c r="E12" s="118" t="s">
        <v>1930</v>
      </c>
      <c r="F12" s="544" t="s">
        <v>1929</v>
      </c>
      <c r="G12" s="119" t="s">
        <v>1333</v>
      </c>
      <c r="H12" s="119" t="s">
        <v>1928</v>
      </c>
      <c r="I12" s="119" t="s">
        <v>1927</v>
      </c>
      <c r="J12" s="119" t="s">
        <v>1926</v>
      </c>
      <c r="K12" s="119" t="s">
        <v>45</v>
      </c>
      <c r="L12" s="119" t="s">
        <v>34</v>
      </c>
      <c r="M12" s="392">
        <v>11164.27</v>
      </c>
      <c r="N12" s="392">
        <v>9335.73</v>
      </c>
      <c r="O12" s="392">
        <v>11164.27</v>
      </c>
      <c r="P12" s="392">
        <v>9335.73</v>
      </c>
      <c r="Q12" s="592" t="s">
        <v>1881</v>
      </c>
      <c r="R12" s="592" t="s">
        <v>1880</v>
      </c>
    </row>
    <row r="13" spans="1:19" ht="173.25" x14ac:dyDescent="0.25">
      <c r="A13" s="118">
        <v>7</v>
      </c>
      <c r="B13" s="119">
        <v>1</v>
      </c>
      <c r="C13" s="119">
        <v>4</v>
      </c>
      <c r="D13" s="119">
        <v>2</v>
      </c>
      <c r="E13" s="119" t="s">
        <v>1925</v>
      </c>
      <c r="F13" s="119" t="s">
        <v>1924</v>
      </c>
      <c r="G13" s="119" t="s">
        <v>57</v>
      </c>
      <c r="H13" s="118" t="s">
        <v>1078</v>
      </c>
      <c r="I13" s="118">
        <v>1</v>
      </c>
      <c r="J13" s="119" t="s">
        <v>1918</v>
      </c>
      <c r="K13" s="119" t="s">
        <v>45</v>
      </c>
      <c r="L13" s="119"/>
      <c r="M13" s="120">
        <v>21000</v>
      </c>
      <c r="N13" s="118"/>
      <c r="O13" s="120">
        <v>21000</v>
      </c>
      <c r="P13" s="118"/>
      <c r="Q13" s="119" t="s">
        <v>1881</v>
      </c>
      <c r="R13" s="119" t="s">
        <v>1880</v>
      </c>
    </row>
    <row r="14" spans="1:19" ht="94.5" x14ac:dyDescent="0.25">
      <c r="A14" s="118">
        <v>8</v>
      </c>
      <c r="B14" s="119">
        <v>1</v>
      </c>
      <c r="C14" s="119">
        <v>4</v>
      </c>
      <c r="D14" s="119">
        <v>2</v>
      </c>
      <c r="E14" s="119" t="s">
        <v>1839</v>
      </c>
      <c r="F14" s="119" t="s">
        <v>1923</v>
      </c>
      <c r="G14" s="119" t="s">
        <v>1890</v>
      </c>
      <c r="H14" s="118" t="s">
        <v>58</v>
      </c>
      <c r="I14" s="118">
        <v>1</v>
      </c>
      <c r="J14" s="119" t="s">
        <v>1922</v>
      </c>
      <c r="K14" s="119" t="s">
        <v>45</v>
      </c>
      <c r="L14" s="119"/>
      <c r="M14" s="392">
        <v>16400</v>
      </c>
      <c r="N14" s="118"/>
      <c r="O14" s="392">
        <v>16400</v>
      </c>
      <c r="P14" s="118"/>
      <c r="Q14" s="592" t="s">
        <v>1881</v>
      </c>
      <c r="R14" s="592" t="s">
        <v>1880</v>
      </c>
    </row>
    <row r="15" spans="1:19" ht="141.75" x14ac:dyDescent="0.25">
      <c r="A15" s="118">
        <v>9</v>
      </c>
      <c r="B15" s="119">
        <v>1</v>
      </c>
      <c r="C15" s="119">
        <v>4</v>
      </c>
      <c r="D15" s="119">
        <v>2</v>
      </c>
      <c r="E15" s="119" t="s">
        <v>1070</v>
      </c>
      <c r="F15" s="119" t="s">
        <v>1921</v>
      </c>
      <c r="G15" s="119" t="s">
        <v>44</v>
      </c>
      <c r="H15" s="119" t="s">
        <v>1920</v>
      </c>
      <c r="I15" s="119" t="s">
        <v>1919</v>
      </c>
      <c r="J15" s="119" t="s">
        <v>1918</v>
      </c>
      <c r="K15" s="119" t="s">
        <v>38</v>
      </c>
      <c r="L15" s="119"/>
      <c r="M15" s="120">
        <v>42300</v>
      </c>
      <c r="N15" s="118"/>
      <c r="O15" s="120">
        <v>42300</v>
      </c>
      <c r="P15" s="118"/>
      <c r="Q15" s="592" t="s">
        <v>1881</v>
      </c>
      <c r="R15" s="592" t="s">
        <v>1880</v>
      </c>
    </row>
    <row r="16" spans="1:19" ht="204.75" x14ac:dyDescent="0.25">
      <c r="A16" s="118">
        <v>10</v>
      </c>
      <c r="B16" s="118">
        <v>1</v>
      </c>
      <c r="C16" s="118">
        <v>4</v>
      </c>
      <c r="D16" s="119">
        <v>2</v>
      </c>
      <c r="E16" s="119" t="s">
        <v>1917</v>
      </c>
      <c r="F16" s="119" t="s">
        <v>1916</v>
      </c>
      <c r="G16" s="119" t="s">
        <v>44</v>
      </c>
      <c r="H16" s="592" t="s">
        <v>1915</v>
      </c>
      <c r="I16" s="592" t="s">
        <v>1911</v>
      </c>
      <c r="J16" s="119" t="s">
        <v>1914</v>
      </c>
      <c r="K16" s="401"/>
      <c r="L16" s="401" t="s">
        <v>110</v>
      </c>
      <c r="M16" s="120"/>
      <c r="N16" s="120">
        <v>27500</v>
      </c>
      <c r="O16" s="120"/>
      <c r="P16" s="120">
        <v>27500</v>
      </c>
      <c r="Q16" s="592" t="s">
        <v>1881</v>
      </c>
      <c r="R16" s="592" t="s">
        <v>1880</v>
      </c>
    </row>
    <row r="17" spans="1:18" ht="220.5" x14ac:dyDescent="0.25">
      <c r="A17" s="118">
        <v>11</v>
      </c>
      <c r="B17" s="416">
        <v>1</v>
      </c>
      <c r="C17" s="416">
        <v>4</v>
      </c>
      <c r="D17" s="119">
        <v>5</v>
      </c>
      <c r="E17" s="119" t="s">
        <v>1913</v>
      </c>
      <c r="F17" s="119" t="s">
        <v>1912</v>
      </c>
      <c r="G17" s="119" t="s">
        <v>44</v>
      </c>
      <c r="H17" s="592" t="s">
        <v>1895</v>
      </c>
      <c r="I17" s="592" t="s">
        <v>1911</v>
      </c>
      <c r="J17" s="119" t="s">
        <v>1910</v>
      </c>
      <c r="K17" s="401"/>
      <c r="L17" s="401" t="s">
        <v>34</v>
      </c>
      <c r="M17" s="120"/>
      <c r="N17" s="392">
        <v>33000</v>
      </c>
      <c r="O17" s="120"/>
      <c r="P17" s="120">
        <v>33000</v>
      </c>
      <c r="Q17" s="592" t="s">
        <v>1881</v>
      </c>
      <c r="R17" s="592" t="s">
        <v>1880</v>
      </c>
    </row>
    <row r="18" spans="1:18" ht="283.5" x14ac:dyDescent="0.25">
      <c r="A18" s="118">
        <v>12</v>
      </c>
      <c r="B18" s="119">
        <v>1</v>
      </c>
      <c r="C18" s="118">
        <v>4</v>
      </c>
      <c r="D18" s="118">
        <v>2</v>
      </c>
      <c r="E18" s="119" t="s">
        <v>1909</v>
      </c>
      <c r="F18" s="119" t="s">
        <v>1908</v>
      </c>
      <c r="G18" s="119" t="s">
        <v>44</v>
      </c>
      <c r="H18" s="592" t="s">
        <v>1907</v>
      </c>
      <c r="I18" s="592" t="s">
        <v>1906</v>
      </c>
      <c r="J18" s="119" t="s">
        <v>1905</v>
      </c>
      <c r="K18" s="401"/>
      <c r="L18" s="401" t="s">
        <v>110</v>
      </c>
      <c r="M18" s="120"/>
      <c r="N18" s="120">
        <v>33000</v>
      </c>
      <c r="O18" s="120"/>
      <c r="P18" s="120">
        <v>33000</v>
      </c>
      <c r="Q18" s="592" t="s">
        <v>1904</v>
      </c>
      <c r="R18" s="592" t="s">
        <v>1880</v>
      </c>
    </row>
    <row r="19" spans="1:18" ht="204.75" x14ac:dyDescent="0.25">
      <c r="A19" s="118">
        <v>13</v>
      </c>
      <c r="B19" s="119">
        <v>1</v>
      </c>
      <c r="C19" s="119">
        <v>4</v>
      </c>
      <c r="D19" s="119">
        <v>2</v>
      </c>
      <c r="E19" s="119" t="s">
        <v>1903</v>
      </c>
      <c r="F19" s="597" t="s">
        <v>1902</v>
      </c>
      <c r="G19" s="598" t="s">
        <v>1901</v>
      </c>
      <c r="H19" s="599" t="s">
        <v>1900</v>
      </c>
      <c r="I19" s="592" t="s">
        <v>1899</v>
      </c>
      <c r="J19" s="119" t="s">
        <v>1898</v>
      </c>
      <c r="K19" s="401"/>
      <c r="L19" s="401" t="s">
        <v>34</v>
      </c>
      <c r="M19" s="120"/>
      <c r="N19" s="120">
        <v>70084.27</v>
      </c>
      <c r="O19" s="120"/>
      <c r="P19" s="120">
        <v>70084.27</v>
      </c>
      <c r="Q19" s="592" t="s">
        <v>1881</v>
      </c>
      <c r="R19" s="592" t="s">
        <v>1880</v>
      </c>
    </row>
    <row r="20" spans="1:18" ht="150" x14ac:dyDescent="0.25">
      <c r="A20" s="118">
        <v>14</v>
      </c>
      <c r="B20" s="118">
        <v>1</v>
      </c>
      <c r="C20" s="118">
        <v>4</v>
      </c>
      <c r="D20" s="553">
        <v>5</v>
      </c>
      <c r="E20" s="553" t="s">
        <v>1897</v>
      </c>
      <c r="F20" s="553" t="s">
        <v>1896</v>
      </c>
      <c r="G20" s="553" t="s">
        <v>44</v>
      </c>
      <c r="H20" s="592" t="s">
        <v>1895</v>
      </c>
      <c r="I20" s="592" t="s">
        <v>1894</v>
      </c>
      <c r="J20" s="553" t="s">
        <v>1893</v>
      </c>
      <c r="K20" s="593"/>
      <c r="L20" s="594" t="s">
        <v>34</v>
      </c>
      <c r="M20" s="595"/>
      <c r="N20" s="595">
        <v>27500</v>
      </c>
      <c r="O20" s="595"/>
      <c r="P20" s="595">
        <v>27500</v>
      </c>
      <c r="Q20" s="592" t="s">
        <v>1881</v>
      </c>
      <c r="R20" s="592" t="s">
        <v>1880</v>
      </c>
    </row>
    <row r="21" spans="1:18" ht="173.25" x14ac:dyDescent="0.25">
      <c r="A21" s="118">
        <v>15</v>
      </c>
      <c r="B21" s="119">
        <v>1</v>
      </c>
      <c r="C21" s="119">
        <v>4</v>
      </c>
      <c r="D21" s="119">
        <v>2</v>
      </c>
      <c r="E21" s="119" t="s">
        <v>1892</v>
      </c>
      <c r="F21" s="119" t="s">
        <v>1891</v>
      </c>
      <c r="G21" s="119" t="s">
        <v>1890</v>
      </c>
      <c r="H21" s="118" t="s">
        <v>1078</v>
      </c>
      <c r="I21" s="118">
        <v>1</v>
      </c>
      <c r="J21" s="119" t="s">
        <v>1889</v>
      </c>
      <c r="K21" s="119"/>
      <c r="L21" s="119" t="s">
        <v>34</v>
      </c>
      <c r="M21" s="120"/>
      <c r="N21" s="120">
        <v>18000</v>
      </c>
      <c r="O21" s="120"/>
      <c r="P21" s="120">
        <v>18000</v>
      </c>
      <c r="Q21" s="119" t="s">
        <v>1881</v>
      </c>
      <c r="R21" s="119" t="s">
        <v>1880</v>
      </c>
    </row>
    <row r="22" spans="1:18" ht="157.5" x14ac:dyDescent="0.25">
      <c r="A22" s="118">
        <v>16</v>
      </c>
      <c r="B22" s="119">
        <v>1</v>
      </c>
      <c r="C22" s="119">
        <v>4</v>
      </c>
      <c r="D22" s="119">
        <v>2</v>
      </c>
      <c r="E22" s="119" t="s">
        <v>1839</v>
      </c>
      <c r="F22" s="119" t="s">
        <v>1888</v>
      </c>
      <c r="G22" s="119" t="s">
        <v>57</v>
      </c>
      <c r="H22" s="118" t="s">
        <v>58</v>
      </c>
      <c r="I22" s="118">
        <v>1</v>
      </c>
      <c r="J22" s="119" t="s">
        <v>1887</v>
      </c>
      <c r="K22" s="119"/>
      <c r="L22" s="119" t="s">
        <v>34</v>
      </c>
      <c r="M22" s="392"/>
      <c r="N22" s="120">
        <v>14000</v>
      </c>
      <c r="O22" s="392"/>
      <c r="P22" s="120">
        <v>14000</v>
      </c>
      <c r="Q22" s="592" t="s">
        <v>1881</v>
      </c>
      <c r="R22" s="592" t="s">
        <v>1880</v>
      </c>
    </row>
    <row r="23" spans="1:18" ht="141.75" x14ac:dyDescent="0.25">
      <c r="A23" s="118">
        <v>17</v>
      </c>
      <c r="B23" s="119">
        <v>1</v>
      </c>
      <c r="C23" s="119">
        <v>4</v>
      </c>
      <c r="D23" s="119">
        <v>2</v>
      </c>
      <c r="E23" s="119" t="s">
        <v>1886</v>
      </c>
      <c r="F23" s="119" t="s">
        <v>1885</v>
      </c>
      <c r="G23" s="119" t="s">
        <v>1333</v>
      </c>
      <c r="H23" s="119" t="s">
        <v>1884</v>
      </c>
      <c r="I23" s="596" t="s">
        <v>1883</v>
      </c>
      <c r="J23" s="119" t="s">
        <v>1882</v>
      </c>
      <c r="K23" s="119"/>
      <c r="L23" s="119" t="s">
        <v>34</v>
      </c>
      <c r="M23" s="392"/>
      <c r="N23" s="392">
        <v>200000</v>
      </c>
      <c r="O23" s="392"/>
      <c r="P23" s="392">
        <v>200000</v>
      </c>
      <c r="Q23" s="592" t="s">
        <v>1881</v>
      </c>
      <c r="R23" s="592" t="s">
        <v>1880</v>
      </c>
    </row>
    <row r="24" spans="1:18" ht="15.75" x14ac:dyDescent="0.25">
      <c r="A24" s="21"/>
      <c r="B24" s="21"/>
      <c r="C24" s="21"/>
      <c r="D24" s="21"/>
      <c r="E24" s="21"/>
      <c r="F24" s="21"/>
      <c r="G24" s="21"/>
      <c r="H24" s="21"/>
      <c r="I24" s="21"/>
      <c r="J24" s="21"/>
      <c r="K24" s="21"/>
      <c r="L24" s="21"/>
      <c r="Q24" s="21"/>
      <c r="R24" s="21"/>
    </row>
    <row r="25" spans="1:18" ht="15.75" x14ac:dyDescent="0.25">
      <c r="M25" s="903"/>
      <c r="N25" s="904" t="s">
        <v>35</v>
      </c>
      <c r="O25" s="904"/>
      <c r="P25" s="904"/>
    </row>
    <row r="26" spans="1:18" x14ac:dyDescent="0.25">
      <c r="M26" s="903"/>
      <c r="N26" s="699" t="s">
        <v>36</v>
      </c>
      <c r="O26" s="903" t="s">
        <v>37</v>
      </c>
      <c r="P26" s="903"/>
    </row>
    <row r="27" spans="1:18" x14ac:dyDescent="0.25">
      <c r="M27" s="903"/>
      <c r="N27" s="701"/>
      <c r="O27" s="194">
        <v>2020</v>
      </c>
      <c r="P27" s="194">
        <v>2021</v>
      </c>
    </row>
    <row r="28" spans="1:18" x14ac:dyDescent="0.25">
      <c r="M28" s="194" t="s">
        <v>2931</v>
      </c>
      <c r="N28" s="250">
        <v>17</v>
      </c>
      <c r="O28" s="249">
        <f>SUM(M8+M11+M12+M13+M14+M15+M7)</f>
        <v>123714.27</v>
      </c>
      <c r="P28" s="249">
        <f>SUM(P8+P9+P10+P12+P16+P17+P18+P19+P20+P21+P22+P23)</f>
        <v>511000</v>
      </c>
      <c r="Q28" s="2"/>
    </row>
    <row r="29" spans="1:18" x14ac:dyDescent="0.25">
      <c r="O29" s="2"/>
      <c r="P29" s="2"/>
    </row>
    <row r="32" spans="1:18" x14ac:dyDescent="0.25">
      <c r="N32" s="41" t="s">
        <v>481</v>
      </c>
      <c r="O32" s="2"/>
    </row>
    <row r="33" spans="10:15" x14ac:dyDescent="0.25">
      <c r="O33" s="2"/>
    </row>
    <row r="35" spans="10:15" x14ac:dyDescent="0.25">
      <c r="O35" s="248"/>
    </row>
    <row r="36" spans="10:15" x14ac:dyDescent="0.25">
      <c r="J36" s="41" t="s">
        <v>1879</v>
      </c>
    </row>
  </sheetData>
  <mergeCells count="18">
    <mergeCell ref="R4:R5"/>
    <mergeCell ref="D4:D5"/>
    <mergeCell ref="E4:E5"/>
    <mergeCell ref="F4:F5"/>
    <mergeCell ref="Q4:Q5"/>
    <mergeCell ref="G4:G5"/>
    <mergeCell ref="O4:P4"/>
    <mergeCell ref="H4:I4"/>
    <mergeCell ref="J4:J5"/>
    <mergeCell ref="K4:L4"/>
    <mergeCell ref="M25:M27"/>
    <mergeCell ref="N25:P25"/>
    <mergeCell ref="O26:P26"/>
    <mergeCell ref="N26:N27"/>
    <mergeCell ref="A4:A5"/>
    <mergeCell ref="B4:B5"/>
    <mergeCell ref="C4:C5"/>
    <mergeCell ref="M4:N4"/>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27B44-5CDF-44EA-9D3D-C23D2E876DE0}">
  <dimension ref="A2:S40"/>
  <sheetViews>
    <sheetView zoomScale="50" zoomScaleNormal="50" workbookViewId="0">
      <selection activeCell="A39" sqref="A39"/>
    </sheetView>
  </sheetViews>
  <sheetFormatPr defaultRowHeight="15" x14ac:dyDescent="0.25"/>
  <cols>
    <col min="1" max="1" width="4.7109375" style="41" customWidth="1"/>
    <col min="2" max="2" width="8.85546875" style="41" customWidth="1"/>
    <col min="3" max="3" width="11.42578125" style="41" customWidth="1"/>
    <col min="4" max="4" width="9.7109375" style="41" customWidth="1"/>
    <col min="5" max="5" width="45.7109375" style="41" customWidth="1"/>
    <col min="6" max="6" width="61.42578125" style="41" customWidth="1"/>
    <col min="7" max="7" width="35.7109375" style="41" customWidth="1"/>
    <col min="8" max="8" width="20.42578125" style="41" customWidth="1"/>
    <col min="9" max="9" width="12.140625" style="41" customWidth="1"/>
    <col min="10" max="10" width="32.140625" style="41" customWidth="1"/>
    <col min="11" max="11" width="12.140625" style="41" customWidth="1"/>
    <col min="12" max="12" width="12.7109375" style="41" customWidth="1"/>
    <col min="13" max="13" width="17.85546875" style="41" customWidth="1"/>
    <col min="14" max="14" width="17.28515625" style="41" customWidth="1"/>
    <col min="15" max="16" width="18" style="41" customWidth="1"/>
    <col min="17" max="17" width="21.28515625" style="41" customWidth="1"/>
    <col min="18" max="18" width="23.5703125" style="41" customWidth="1"/>
    <col min="19" max="19" width="19.5703125" style="41" customWidth="1"/>
    <col min="20" max="258" width="9.140625" style="41"/>
    <col min="259" max="259" width="4.7109375" style="41" bestFit="1" customWidth="1"/>
    <col min="260" max="260" width="9.7109375" style="41" bestFit="1" customWidth="1"/>
    <col min="261" max="261" width="10" style="41" bestFit="1" customWidth="1"/>
    <col min="262" max="262" width="8.85546875" style="41" bestFit="1" customWidth="1"/>
    <col min="263" max="263" width="22.85546875" style="41" customWidth="1"/>
    <col min="264" max="264" width="59.7109375" style="41" bestFit="1" customWidth="1"/>
    <col min="265" max="265" width="57.85546875" style="41" bestFit="1" customWidth="1"/>
    <col min="266" max="266" width="35.28515625" style="41" bestFit="1" customWidth="1"/>
    <col min="267" max="267" width="28.140625" style="41" bestFit="1" customWidth="1"/>
    <col min="268" max="268" width="33.140625" style="41" bestFit="1" customWidth="1"/>
    <col min="269" max="269" width="26" style="41" bestFit="1" customWidth="1"/>
    <col min="270" max="270" width="19.140625" style="41" bestFit="1" customWidth="1"/>
    <col min="271" max="271" width="10.42578125" style="41" customWidth="1"/>
    <col min="272" max="272" width="11.85546875" style="41" customWidth="1"/>
    <col min="273" max="273" width="14.7109375" style="41" customWidth="1"/>
    <col min="274" max="274" width="9" style="41" bestFit="1" customWidth="1"/>
    <col min="275" max="514" width="9.140625" style="41"/>
    <col min="515" max="515" width="4.7109375" style="41" bestFit="1" customWidth="1"/>
    <col min="516" max="516" width="9.7109375" style="41" bestFit="1" customWidth="1"/>
    <col min="517" max="517" width="10" style="41" bestFit="1" customWidth="1"/>
    <col min="518" max="518" width="8.85546875" style="41" bestFit="1" customWidth="1"/>
    <col min="519" max="519" width="22.85546875" style="41" customWidth="1"/>
    <col min="520" max="520" width="59.7109375" style="41" bestFit="1" customWidth="1"/>
    <col min="521" max="521" width="57.85546875" style="41" bestFit="1" customWidth="1"/>
    <col min="522" max="522" width="35.28515625" style="41" bestFit="1" customWidth="1"/>
    <col min="523" max="523" width="28.140625" style="41" bestFit="1" customWidth="1"/>
    <col min="524" max="524" width="33.140625" style="41" bestFit="1" customWidth="1"/>
    <col min="525" max="525" width="26" style="41" bestFit="1" customWidth="1"/>
    <col min="526" max="526" width="19.140625" style="41" bestFit="1" customWidth="1"/>
    <col min="527" max="527" width="10.42578125" style="41" customWidth="1"/>
    <col min="528" max="528" width="11.85546875" style="41" customWidth="1"/>
    <col min="529" max="529" width="14.7109375" style="41" customWidth="1"/>
    <col min="530" max="530" width="9" style="41" bestFit="1" customWidth="1"/>
    <col min="531" max="770" width="9.140625" style="41"/>
    <col min="771" max="771" width="4.7109375" style="41" bestFit="1" customWidth="1"/>
    <col min="772" max="772" width="9.7109375" style="41" bestFit="1" customWidth="1"/>
    <col min="773" max="773" width="10" style="41" bestFit="1" customWidth="1"/>
    <col min="774" max="774" width="8.85546875" style="41" bestFit="1" customWidth="1"/>
    <col min="775" max="775" width="22.85546875" style="41" customWidth="1"/>
    <col min="776" max="776" width="59.7109375" style="41" bestFit="1" customWidth="1"/>
    <col min="777" max="777" width="57.85546875" style="41" bestFit="1" customWidth="1"/>
    <col min="778" max="778" width="35.28515625" style="41" bestFit="1" customWidth="1"/>
    <col min="779" max="779" width="28.140625" style="41" bestFit="1" customWidth="1"/>
    <col min="780" max="780" width="33.140625" style="41" bestFit="1" customWidth="1"/>
    <col min="781" max="781" width="26" style="41" bestFit="1" customWidth="1"/>
    <col min="782" max="782" width="19.140625" style="41" bestFit="1" customWidth="1"/>
    <col min="783" max="783" width="10.42578125" style="41" customWidth="1"/>
    <col min="784" max="784" width="11.85546875" style="41" customWidth="1"/>
    <col min="785" max="785" width="14.7109375" style="41" customWidth="1"/>
    <col min="786" max="786" width="9" style="41" bestFit="1" customWidth="1"/>
    <col min="787" max="1026" width="9.140625" style="41"/>
    <col min="1027" max="1027" width="4.7109375" style="41" bestFit="1" customWidth="1"/>
    <col min="1028" max="1028" width="9.7109375" style="41" bestFit="1" customWidth="1"/>
    <col min="1029" max="1029" width="10" style="41" bestFit="1" customWidth="1"/>
    <col min="1030" max="1030" width="8.85546875" style="41" bestFit="1" customWidth="1"/>
    <col min="1031" max="1031" width="22.85546875" style="41" customWidth="1"/>
    <col min="1032" max="1032" width="59.7109375" style="41" bestFit="1" customWidth="1"/>
    <col min="1033" max="1033" width="57.85546875" style="41" bestFit="1" customWidth="1"/>
    <col min="1034" max="1034" width="35.28515625" style="41" bestFit="1" customWidth="1"/>
    <col min="1035" max="1035" width="28.140625" style="41" bestFit="1" customWidth="1"/>
    <col min="1036" max="1036" width="33.140625" style="41" bestFit="1" customWidth="1"/>
    <col min="1037" max="1037" width="26" style="41" bestFit="1" customWidth="1"/>
    <col min="1038" max="1038" width="19.140625" style="41" bestFit="1" customWidth="1"/>
    <col min="1039" max="1039" width="10.42578125" style="41" customWidth="1"/>
    <col min="1040" max="1040" width="11.85546875" style="41" customWidth="1"/>
    <col min="1041" max="1041" width="14.7109375" style="41" customWidth="1"/>
    <col min="1042" max="1042" width="9" style="41" bestFit="1" customWidth="1"/>
    <col min="1043" max="1282" width="9.140625" style="41"/>
    <col min="1283" max="1283" width="4.7109375" style="41" bestFit="1" customWidth="1"/>
    <col min="1284" max="1284" width="9.7109375" style="41" bestFit="1" customWidth="1"/>
    <col min="1285" max="1285" width="10" style="41" bestFit="1" customWidth="1"/>
    <col min="1286" max="1286" width="8.85546875" style="41" bestFit="1" customWidth="1"/>
    <col min="1287" max="1287" width="22.85546875" style="41" customWidth="1"/>
    <col min="1288" max="1288" width="59.7109375" style="41" bestFit="1" customWidth="1"/>
    <col min="1289" max="1289" width="57.85546875" style="41" bestFit="1" customWidth="1"/>
    <col min="1290" max="1290" width="35.28515625" style="41" bestFit="1" customWidth="1"/>
    <col min="1291" max="1291" width="28.140625" style="41" bestFit="1" customWidth="1"/>
    <col min="1292" max="1292" width="33.140625" style="41" bestFit="1" customWidth="1"/>
    <col min="1293" max="1293" width="26" style="41" bestFit="1" customWidth="1"/>
    <col min="1294" max="1294" width="19.140625" style="41" bestFit="1" customWidth="1"/>
    <col min="1295" max="1295" width="10.42578125" style="41" customWidth="1"/>
    <col min="1296" max="1296" width="11.85546875" style="41" customWidth="1"/>
    <col min="1297" max="1297" width="14.7109375" style="41" customWidth="1"/>
    <col min="1298" max="1298" width="9" style="41" bestFit="1" customWidth="1"/>
    <col min="1299" max="1538" width="9.140625" style="41"/>
    <col min="1539" max="1539" width="4.7109375" style="41" bestFit="1" customWidth="1"/>
    <col min="1540" max="1540" width="9.7109375" style="41" bestFit="1" customWidth="1"/>
    <col min="1541" max="1541" width="10" style="41" bestFit="1" customWidth="1"/>
    <col min="1542" max="1542" width="8.85546875" style="41" bestFit="1" customWidth="1"/>
    <col min="1543" max="1543" width="22.85546875" style="41" customWidth="1"/>
    <col min="1544" max="1544" width="59.7109375" style="41" bestFit="1" customWidth="1"/>
    <col min="1545" max="1545" width="57.85546875" style="41" bestFit="1" customWidth="1"/>
    <col min="1546" max="1546" width="35.28515625" style="41" bestFit="1" customWidth="1"/>
    <col min="1547" max="1547" width="28.140625" style="41" bestFit="1" customWidth="1"/>
    <col min="1548" max="1548" width="33.140625" style="41" bestFit="1" customWidth="1"/>
    <col min="1549" max="1549" width="26" style="41" bestFit="1" customWidth="1"/>
    <col min="1550" max="1550" width="19.140625" style="41" bestFit="1" customWidth="1"/>
    <col min="1551" max="1551" width="10.42578125" style="41" customWidth="1"/>
    <col min="1552" max="1552" width="11.85546875" style="41" customWidth="1"/>
    <col min="1553" max="1553" width="14.7109375" style="41" customWidth="1"/>
    <col min="1554" max="1554" width="9" style="41" bestFit="1" customWidth="1"/>
    <col min="1555" max="1794" width="9.140625" style="41"/>
    <col min="1795" max="1795" width="4.7109375" style="41" bestFit="1" customWidth="1"/>
    <col min="1796" max="1796" width="9.7109375" style="41" bestFit="1" customWidth="1"/>
    <col min="1797" max="1797" width="10" style="41" bestFit="1" customWidth="1"/>
    <col min="1798" max="1798" width="8.85546875" style="41" bestFit="1" customWidth="1"/>
    <col min="1799" max="1799" width="22.85546875" style="41" customWidth="1"/>
    <col min="1800" max="1800" width="59.7109375" style="41" bestFit="1" customWidth="1"/>
    <col min="1801" max="1801" width="57.85546875" style="41" bestFit="1" customWidth="1"/>
    <col min="1802" max="1802" width="35.28515625" style="41" bestFit="1" customWidth="1"/>
    <col min="1803" max="1803" width="28.140625" style="41" bestFit="1" customWidth="1"/>
    <col min="1804" max="1804" width="33.140625" style="41" bestFit="1" customWidth="1"/>
    <col min="1805" max="1805" width="26" style="41" bestFit="1" customWidth="1"/>
    <col min="1806" max="1806" width="19.140625" style="41" bestFit="1" customWidth="1"/>
    <col min="1807" max="1807" width="10.42578125" style="41" customWidth="1"/>
    <col min="1808" max="1808" width="11.85546875" style="41" customWidth="1"/>
    <col min="1809" max="1809" width="14.7109375" style="41" customWidth="1"/>
    <col min="1810" max="1810" width="9" style="41" bestFit="1" customWidth="1"/>
    <col min="1811" max="2050" width="9.140625" style="41"/>
    <col min="2051" max="2051" width="4.7109375" style="41" bestFit="1" customWidth="1"/>
    <col min="2052" max="2052" width="9.7109375" style="41" bestFit="1" customWidth="1"/>
    <col min="2053" max="2053" width="10" style="41" bestFit="1" customWidth="1"/>
    <col min="2054" max="2054" width="8.85546875" style="41" bestFit="1" customWidth="1"/>
    <col min="2055" max="2055" width="22.85546875" style="41" customWidth="1"/>
    <col min="2056" max="2056" width="59.7109375" style="41" bestFit="1" customWidth="1"/>
    <col min="2057" max="2057" width="57.85546875" style="41" bestFit="1" customWidth="1"/>
    <col min="2058" max="2058" width="35.28515625" style="41" bestFit="1" customWidth="1"/>
    <col min="2059" max="2059" width="28.140625" style="41" bestFit="1" customWidth="1"/>
    <col min="2060" max="2060" width="33.140625" style="41" bestFit="1" customWidth="1"/>
    <col min="2061" max="2061" width="26" style="41" bestFit="1" customWidth="1"/>
    <col min="2062" max="2062" width="19.140625" style="41" bestFit="1" customWidth="1"/>
    <col min="2063" max="2063" width="10.42578125" style="41" customWidth="1"/>
    <col min="2064" max="2064" width="11.85546875" style="41" customWidth="1"/>
    <col min="2065" max="2065" width="14.7109375" style="41" customWidth="1"/>
    <col min="2066" max="2066" width="9" style="41" bestFit="1" customWidth="1"/>
    <col min="2067" max="2306" width="9.140625" style="41"/>
    <col min="2307" max="2307" width="4.7109375" style="41" bestFit="1" customWidth="1"/>
    <col min="2308" max="2308" width="9.7109375" style="41" bestFit="1" customWidth="1"/>
    <col min="2309" max="2309" width="10" style="41" bestFit="1" customWidth="1"/>
    <col min="2310" max="2310" width="8.85546875" style="41" bestFit="1" customWidth="1"/>
    <col min="2311" max="2311" width="22.85546875" style="41" customWidth="1"/>
    <col min="2312" max="2312" width="59.7109375" style="41" bestFit="1" customWidth="1"/>
    <col min="2313" max="2313" width="57.85546875" style="41" bestFit="1" customWidth="1"/>
    <col min="2314" max="2314" width="35.28515625" style="41" bestFit="1" customWidth="1"/>
    <col min="2315" max="2315" width="28.140625" style="41" bestFit="1" customWidth="1"/>
    <col min="2316" max="2316" width="33.140625" style="41" bestFit="1" customWidth="1"/>
    <col min="2317" max="2317" width="26" style="41" bestFit="1" customWidth="1"/>
    <col min="2318" max="2318" width="19.140625" style="41" bestFit="1" customWidth="1"/>
    <col min="2319" max="2319" width="10.42578125" style="41" customWidth="1"/>
    <col min="2320" max="2320" width="11.85546875" style="41" customWidth="1"/>
    <col min="2321" max="2321" width="14.7109375" style="41" customWidth="1"/>
    <col min="2322" max="2322" width="9" style="41" bestFit="1" customWidth="1"/>
    <col min="2323" max="2562" width="9.140625" style="41"/>
    <col min="2563" max="2563" width="4.7109375" style="41" bestFit="1" customWidth="1"/>
    <col min="2564" max="2564" width="9.7109375" style="41" bestFit="1" customWidth="1"/>
    <col min="2565" max="2565" width="10" style="41" bestFit="1" customWidth="1"/>
    <col min="2566" max="2566" width="8.85546875" style="41" bestFit="1" customWidth="1"/>
    <col min="2567" max="2567" width="22.85546875" style="41" customWidth="1"/>
    <col min="2568" max="2568" width="59.7109375" style="41" bestFit="1" customWidth="1"/>
    <col min="2569" max="2569" width="57.85546875" style="41" bestFit="1" customWidth="1"/>
    <col min="2570" max="2570" width="35.28515625" style="41" bestFit="1" customWidth="1"/>
    <col min="2571" max="2571" width="28.140625" style="41" bestFit="1" customWidth="1"/>
    <col min="2572" max="2572" width="33.140625" style="41" bestFit="1" customWidth="1"/>
    <col min="2573" max="2573" width="26" style="41" bestFit="1" customWidth="1"/>
    <col min="2574" max="2574" width="19.140625" style="41" bestFit="1" customWidth="1"/>
    <col min="2575" max="2575" width="10.42578125" style="41" customWidth="1"/>
    <col min="2576" max="2576" width="11.85546875" style="41" customWidth="1"/>
    <col min="2577" max="2577" width="14.7109375" style="41" customWidth="1"/>
    <col min="2578" max="2578" width="9" style="41" bestFit="1" customWidth="1"/>
    <col min="2579" max="2818" width="9.140625" style="41"/>
    <col min="2819" max="2819" width="4.7109375" style="41" bestFit="1" customWidth="1"/>
    <col min="2820" max="2820" width="9.7109375" style="41" bestFit="1" customWidth="1"/>
    <col min="2821" max="2821" width="10" style="41" bestFit="1" customWidth="1"/>
    <col min="2822" max="2822" width="8.85546875" style="41" bestFit="1" customWidth="1"/>
    <col min="2823" max="2823" width="22.85546875" style="41" customWidth="1"/>
    <col min="2824" max="2824" width="59.7109375" style="41" bestFit="1" customWidth="1"/>
    <col min="2825" max="2825" width="57.85546875" style="41" bestFit="1" customWidth="1"/>
    <col min="2826" max="2826" width="35.28515625" style="41" bestFit="1" customWidth="1"/>
    <col min="2827" max="2827" width="28.140625" style="41" bestFit="1" customWidth="1"/>
    <col min="2828" max="2828" width="33.140625" style="41" bestFit="1" customWidth="1"/>
    <col min="2829" max="2829" width="26" style="41" bestFit="1" customWidth="1"/>
    <col min="2830" max="2830" width="19.140625" style="41" bestFit="1" customWidth="1"/>
    <col min="2831" max="2831" width="10.42578125" style="41" customWidth="1"/>
    <col min="2832" max="2832" width="11.85546875" style="41" customWidth="1"/>
    <col min="2833" max="2833" width="14.7109375" style="41" customWidth="1"/>
    <col min="2834" max="2834" width="9" style="41" bestFit="1" customWidth="1"/>
    <col min="2835" max="3074" width="9.140625" style="41"/>
    <col min="3075" max="3075" width="4.7109375" style="41" bestFit="1" customWidth="1"/>
    <col min="3076" max="3076" width="9.7109375" style="41" bestFit="1" customWidth="1"/>
    <col min="3077" max="3077" width="10" style="41" bestFit="1" customWidth="1"/>
    <col min="3078" max="3078" width="8.85546875" style="41" bestFit="1" customWidth="1"/>
    <col min="3079" max="3079" width="22.85546875" style="41" customWidth="1"/>
    <col min="3080" max="3080" width="59.7109375" style="41" bestFit="1" customWidth="1"/>
    <col min="3081" max="3081" width="57.85546875" style="41" bestFit="1" customWidth="1"/>
    <col min="3082" max="3082" width="35.28515625" style="41" bestFit="1" customWidth="1"/>
    <col min="3083" max="3083" width="28.140625" style="41" bestFit="1" customWidth="1"/>
    <col min="3084" max="3084" width="33.140625" style="41" bestFit="1" customWidth="1"/>
    <col min="3085" max="3085" width="26" style="41" bestFit="1" customWidth="1"/>
    <col min="3086" max="3086" width="19.140625" style="41" bestFit="1" customWidth="1"/>
    <col min="3087" max="3087" width="10.42578125" style="41" customWidth="1"/>
    <col min="3088" max="3088" width="11.85546875" style="41" customWidth="1"/>
    <col min="3089" max="3089" width="14.7109375" style="41" customWidth="1"/>
    <col min="3090" max="3090" width="9" style="41" bestFit="1" customWidth="1"/>
    <col min="3091" max="3330" width="9.140625" style="41"/>
    <col min="3331" max="3331" width="4.7109375" style="41" bestFit="1" customWidth="1"/>
    <col min="3332" max="3332" width="9.7109375" style="41" bestFit="1" customWidth="1"/>
    <col min="3333" max="3333" width="10" style="41" bestFit="1" customWidth="1"/>
    <col min="3334" max="3334" width="8.85546875" style="41" bestFit="1" customWidth="1"/>
    <col min="3335" max="3335" width="22.85546875" style="41" customWidth="1"/>
    <col min="3336" max="3336" width="59.7109375" style="41" bestFit="1" customWidth="1"/>
    <col min="3337" max="3337" width="57.85546875" style="41" bestFit="1" customWidth="1"/>
    <col min="3338" max="3338" width="35.28515625" style="41" bestFit="1" customWidth="1"/>
    <col min="3339" max="3339" width="28.140625" style="41" bestFit="1" customWidth="1"/>
    <col min="3340" max="3340" width="33.140625" style="41" bestFit="1" customWidth="1"/>
    <col min="3341" max="3341" width="26" style="41" bestFit="1" customWidth="1"/>
    <col min="3342" max="3342" width="19.140625" style="41" bestFit="1" customWidth="1"/>
    <col min="3343" max="3343" width="10.42578125" style="41" customWidth="1"/>
    <col min="3344" max="3344" width="11.85546875" style="41" customWidth="1"/>
    <col min="3345" max="3345" width="14.7109375" style="41" customWidth="1"/>
    <col min="3346" max="3346" width="9" style="41" bestFit="1" customWidth="1"/>
    <col min="3347" max="3586" width="9.140625" style="41"/>
    <col min="3587" max="3587" width="4.7109375" style="41" bestFit="1" customWidth="1"/>
    <col min="3588" max="3588" width="9.7109375" style="41" bestFit="1" customWidth="1"/>
    <col min="3589" max="3589" width="10" style="41" bestFit="1" customWidth="1"/>
    <col min="3590" max="3590" width="8.85546875" style="41" bestFit="1" customWidth="1"/>
    <col min="3591" max="3591" width="22.85546875" style="41" customWidth="1"/>
    <col min="3592" max="3592" width="59.7109375" style="41" bestFit="1" customWidth="1"/>
    <col min="3593" max="3593" width="57.85546875" style="41" bestFit="1" customWidth="1"/>
    <col min="3594" max="3594" width="35.28515625" style="41" bestFit="1" customWidth="1"/>
    <col min="3595" max="3595" width="28.140625" style="41" bestFit="1" customWidth="1"/>
    <col min="3596" max="3596" width="33.140625" style="41" bestFit="1" customWidth="1"/>
    <col min="3597" max="3597" width="26" style="41" bestFit="1" customWidth="1"/>
    <col min="3598" max="3598" width="19.140625" style="41" bestFit="1" customWidth="1"/>
    <col min="3599" max="3599" width="10.42578125" style="41" customWidth="1"/>
    <col min="3600" max="3600" width="11.85546875" style="41" customWidth="1"/>
    <col min="3601" max="3601" width="14.7109375" style="41" customWidth="1"/>
    <col min="3602" max="3602" width="9" style="41" bestFit="1" customWidth="1"/>
    <col min="3603" max="3842" width="9.140625" style="41"/>
    <col min="3843" max="3843" width="4.7109375" style="41" bestFit="1" customWidth="1"/>
    <col min="3844" max="3844" width="9.7109375" style="41" bestFit="1" customWidth="1"/>
    <col min="3845" max="3845" width="10" style="41" bestFit="1" customWidth="1"/>
    <col min="3846" max="3846" width="8.85546875" style="41" bestFit="1" customWidth="1"/>
    <col min="3847" max="3847" width="22.85546875" style="41" customWidth="1"/>
    <col min="3848" max="3848" width="59.7109375" style="41" bestFit="1" customWidth="1"/>
    <col min="3849" max="3849" width="57.85546875" style="41" bestFit="1" customWidth="1"/>
    <col min="3850" max="3850" width="35.28515625" style="41" bestFit="1" customWidth="1"/>
    <col min="3851" max="3851" width="28.140625" style="41" bestFit="1" customWidth="1"/>
    <col min="3852" max="3852" width="33.140625" style="41" bestFit="1" customWidth="1"/>
    <col min="3853" max="3853" width="26" style="41" bestFit="1" customWidth="1"/>
    <col min="3854" max="3854" width="19.140625" style="41" bestFit="1" customWidth="1"/>
    <col min="3855" max="3855" width="10.42578125" style="41" customWidth="1"/>
    <col min="3856" max="3856" width="11.85546875" style="41" customWidth="1"/>
    <col min="3857" max="3857" width="14.7109375" style="41" customWidth="1"/>
    <col min="3858" max="3858" width="9" style="41" bestFit="1" customWidth="1"/>
    <col min="3859" max="4098" width="9.140625" style="41"/>
    <col min="4099" max="4099" width="4.7109375" style="41" bestFit="1" customWidth="1"/>
    <col min="4100" max="4100" width="9.7109375" style="41" bestFit="1" customWidth="1"/>
    <col min="4101" max="4101" width="10" style="41" bestFit="1" customWidth="1"/>
    <col min="4102" max="4102" width="8.85546875" style="41" bestFit="1" customWidth="1"/>
    <col min="4103" max="4103" width="22.85546875" style="41" customWidth="1"/>
    <col min="4104" max="4104" width="59.7109375" style="41" bestFit="1" customWidth="1"/>
    <col min="4105" max="4105" width="57.85546875" style="41" bestFit="1" customWidth="1"/>
    <col min="4106" max="4106" width="35.28515625" style="41" bestFit="1" customWidth="1"/>
    <col min="4107" max="4107" width="28.140625" style="41" bestFit="1" customWidth="1"/>
    <col min="4108" max="4108" width="33.140625" style="41" bestFit="1" customWidth="1"/>
    <col min="4109" max="4109" width="26" style="41" bestFit="1" customWidth="1"/>
    <col min="4110" max="4110" width="19.140625" style="41" bestFit="1" customWidth="1"/>
    <col min="4111" max="4111" width="10.42578125" style="41" customWidth="1"/>
    <col min="4112" max="4112" width="11.85546875" style="41" customWidth="1"/>
    <col min="4113" max="4113" width="14.7109375" style="41" customWidth="1"/>
    <col min="4114" max="4114" width="9" style="41" bestFit="1" customWidth="1"/>
    <col min="4115" max="4354" width="9.140625" style="41"/>
    <col min="4355" max="4355" width="4.7109375" style="41" bestFit="1" customWidth="1"/>
    <col min="4356" max="4356" width="9.7109375" style="41" bestFit="1" customWidth="1"/>
    <col min="4357" max="4357" width="10" style="41" bestFit="1" customWidth="1"/>
    <col min="4358" max="4358" width="8.85546875" style="41" bestFit="1" customWidth="1"/>
    <col min="4359" max="4359" width="22.85546875" style="41" customWidth="1"/>
    <col min="4360" max="4360" width="59.7109375" style="41" bestFit="1" customWidth="1"/>
    <col min="4361" max="4361" width="57.85546875" style="41" bestFit="1" customWidth="1"/>
    <col min="4362" max="4362" width="35.28515625" style="41" bestFit="1" customWidth="1"/>
    <col min="4363" max="4363" width="28.140625" style="41" bestFit="1" customWidth="1"/>
    <col min="4364" max="4364" width="33.140625" style="41" bestFit="1" customWidth="1"/>
    <col min="4365" max="4365" width="26" style="41" bestFit="1" customWidth="1"/>
    <col min="4366" max="4366" width="19.140625" style="41" bestFit="1" customWidth="1"/>
    <col min="4367" max="4367" width="10.42578125" style="41" customWidth="1"/>
    <col min="4368" max="4368" width="11.85546875" style="41" customWidth="1"/>
    <col min="4369" max="4369" width="14.7109375" style="41" customWidth="1"/>
    <col min="4370" max="4370" width="9" style="41" bestFit="1" customWidth="1"/>
    <col min="4371" max="4610" width="9.140625" style="41"/>
    <col min="4611" max="4611" width="4.7109375" style="41" bestFit="1" customWidth="1"/>
    <col min="4612" max="4612" width="9.7109375" style="41" bestFit="1" customWidth="1"/>
    <col min="4613" max="4613" width="10" style="41" bestFit="1" customWidth="1"/>
    <col min="4614" max="4614" width="8.85546875" style="41" bestFit="1" customWidth="1"/>
    <col min="4615" max="4615" width="22.85546875" style="41" customWidth="1"/>
    <col min="4616" max="4616" width="59.7109375" style="41" bestFit="1" customWidth="1"/>
    <col min="4617" max="4617" width="57.85546875" style="41" bestFit="1" customWidth="1"/>
    <col min="4618" max="4618" width="35.28515625" style="41" bestFit="1" customWidth="1"/>
    <col min="4619" max="4619" width="28.140625" style="41" bestFit="1" customWidth="1"/>
    <col min="4620" max="4620" width="33.140625" style="41" bestFit="1" customWidth="1"/>
    <col min="4621" max="4621" width="26" style="41" bestFit="1" customWidth="1"/>
    <col min="4622" max="4622" width="19.140625" style="41" bestFit="1" customWidth="1"/>
    <col min="4623" max="4623" width="10.42578125" style="41" customWidth="1"/>
    <col min="4624" max="4624" width="11.85546875" style="41" customWidth="1"/>
    <col min="4625" max="4625" width="14.7109375" style="41" customWidth="1"/>
    <col min="4626" max="4626" width="9" style="41" bestFit="1" customWidth="1"/>
    <col min="4627" max="4866" width="9.140625" style="41"/>
    <col min="4867" max="4867" width="4.7109375" style="41" bestFit="1" customWidth="1"/>
    <col min="4868" max="4868" width="9.7109375" style="41" bestFit="1" customWidth="1"/>
    <col min="4869" max="4869" width="10" style="41" bestFit="1" customWidth="1"/>
    <col min="4870" max="4870" width="8.85546875" style="41" bestFit="1" customWidth="1"/>
    <col min="4871" max="4871" width="22.85546875" style="41" customWidth="1"/>
    <col min="4872" max="4872" width="59.7109375" style="41" bestFit="1" customWidth="1"/>
    <col min="4873" max="4873" width="57.85546875" style="41" bestFit="1" customWidth="1"/>
    <col min="4874" max="4874" width="35.28515625" style="41" bestFit="1" customWidth="1"/>
    <col min="4875" max="4875" width="28.140625" style="41" bestFit="1" customWidth="1"/>
    <col min="4876" max="4876" width="33.140625" style="41" bestFit="1" customWidth="1"/>
    <col min="4877" max="4877" width="26" style="41" bestFit="1" customWidth="1"/>
    <col min="4878" max="4878" width="19.140625" style="41" bestFit="1" customWidth="1"/>
    <col min="4879" max="4879" width="10.42578125" style="41" customWidth="1"/>
    <col min="4880" max="4880" width="11.85546875" style="41" customWidth="1"/>
    <col min="4881" max="4881" width="14.7109375" style="41" customWidth="1"/>
    <col min="4882" max="4882" width="9" style="41" bestFit="1" customWidth="1"/>
    <col min="4883" max="5122" width="9.140625" style="41"/>
    <col min="5123" max="5123" width="4.7109375" style="41" bestFit="1" customWidth="1"/>
    <col min="5124" max="5124" width="9.7109375" style="41" bestFit="1" customWidth="1"/>
    <col min="5125" max="5125" width="10" style="41" bestFit="1" customWidth="1"/>
    <col min="5126" max="5126" width="8.85546875" style="41" bestFit="1" customWidth="1"/>
    <col min="5127" max="5127" width="22.85546875" style="41" customWidth="1"/>
    <col min="5128" max="5128" width="59.7109375" style="41" bestFit="1" customWidth="1"/>
    <col min="5129" max="5129" width="57.85546875" style="41" bestFit="1" customWidth="1"/>
    <col min="5130" max="5130" width="35.28515625" style="41" bestFit="1" customWidth="1"/>
    <col min="5131" max="5131" width="28.140625" style="41" bestFit="1" customWidth="1"/>
    <col min="5132" max="5132" width="33.140625" style="41" bestFit="1" customWidth="1"/>
    <col min="5133" max="5133" width="26" style="41" bestFit="1" customWidth="1"/>
    <col min="5134" max="5134" width="19.140625" style="41" bestFit="1" customWidth="1"/>
    <col min="5135" max="5135" width="10.42578125" style="41" customWidth="1"/>
    <col min="5136" max="5136" width="11.85546875" style="41" customWidth="1"/>
    <col min="5137" max="5137" width="14.7109375" style="41" customWidth="1"/>
    <col min="5138" max="5138" width="9" style="41" bestFit="1" customWidth="1"/>
    <col min="5139" max="5378" width="9.140625" style="41"/>
    <col min="5379" max="5379" width="4.7109375" style="41" bestFit="1" customWidth="1"/>
    <col min="5380" max="5380" width="9.7109375" style="41" bestFit="1" customWidth="1"/>
    <col min="5381" max="5381" width="10" style="41" bestFit="1" customWidth="1"/>
    <col min="5382" max="5382" width="8.85546875" style="41" bestFit="1" customWidth="1"/>
    <col min="5383" max="5383" width="22.85546875" style="41" customWidth="1"/>
    <col min="5384" max="5384" width="59.7109375" style="41" bestFit="1" customWidth="1"/>
    <col min="5385" max="5385" width="57.85546875" style="41" bestFit="1" customWidth="1"/>
    <col min="5386" max="5386" width="35.28515625" style="41" bestFit="1" customWidth="1"/>
    <col min="5387" max="5387" width="28.140625" style="41" bestFit="1" customWidth="1"/>
    <col min="5388" max="5388" width="33.140625" style="41" bestFit="1" customWidth="1"/>
    <col min="5389" max="5389" width="26" style="41" bestFit="1" customWidth="1"/>
    <col min="5390" max="5390" width="19.140625" style="41" bestFit="1" customWidth="1"/>
    <col min="5391" max="5391" width="10.42578125" style="41" customWidth="1"/>
    <col min="5392" max="5392" width="11.85546875" style="41" customWidth="1"/>
    <col min="5393" max="5393" width="14.7109375" style="41" customWidth="1"/>
    <col min="5394" max="5394" width="9" style="41" bestFit="1" customWidth="1"/>
    <col min="5395" max="5634" width="9.140625" style="41"/>
    <col min="5635" max="5635" width="4.7109375" style="41" bestFit="1" customWidth="1"/>
    <col min="5636" max="5636" width="9.7109375" style="41" bestFit="1" customWidth="1"/>
    <col min="5637" max="5637" width="10" style="41" bestFit="1" customWidth="1"/>
    <col min="5638" max="5638" width="8.85546875" style="41" bestFit="1" customWidth="1"/>
    <col min="5639" max="5639" width="22.85546875" style="41" customWidth="1"/>
    <col min="5640" max="5640" width="59.7109375" style="41" bestFit="1" customWidth="1"/>
    <col min="5641" max="5641" width="57.85546875" style="41" bestFit="1" customWidth="1"/>
    <col min="5642" max="5642" width="35.28515625" style="41" bestFit="1" customWidth="1"/>
    <col min="5643" max="5643" width="28.140625" style="41" bestFit="1" customWidth="1"/>
    <col min="5644" max="5644" width="33.140625" style="41" bestFit="1" customWidth="1"/>
    <col min="5645" max="5645" width="26" style="41" bestFit="1" customWidth="1"/>
    <col min="5646" max="5646" width="19.140625" style="41" bestFit="1" customWidth="1"/>
    <col min="5647" max="5647" width="10.42578125" style="41" customWidth="1"/>
    <col min="5648" max="5648" width="11.85546875" style="41" customWidth="1"/>
    <col min="5649" max="5649" width="14.7109375" style="41" customWidth="1"/>
    <col min="5650" max="5650" width="9" style="41" bestFit="1" customWidth="1"/>
    <col min="5651" max="5890" width="9.140625" style="41"/>
    <col min="5891" max="5891" width="4.7109375" style="41" bestFit="1" customWidth="1"/>
    <col min="5892" max="5892" width="9.7109375" style="41" bestFit="1" customWidth="1"/>
    <col min="5893" max="5893" width="10" style="41" bestFit="1" customWidth="1"/>
    <col min="5894" max="5894" width="8.85546875" style="41" bestFit="1" customWidth="1"/>
    <col min="5895" max="5895" width="22.85546875" style="41" customWidth="1"/>
    <col min="5896" max="5896" width="59.7109375" style="41" bestFit="1" customWidth="1"/>
    <col min="5897" max="5897" width="57.85546875" style="41" bestFit="1" customWidth="1"/>
    <col min="5898" max="5898" width="35.28515625" style="41" bestFit="1" customWidth="1"/>
    <col min="5899" max="5899" width="28.140625" style="41" bestFit="1" customWidth="1"/>
    <col min="5900" max="5900" width="33.140625" style="41" bestFit="1" customWidth="1"/>
    <col min="5901" max="5901" width="26" style="41" bestFit="1" customWidth="1"/>
    <col min="5902" max="5902" width="19.140625" style="41" bestFit="1" customWidth="1"/>
    <col min="5903" max="5903" width="10.42578125" style="41" customWidth="1"/>
    <col min="5904" max="5904" width="11.85546875" style="41" customWidth="1"/>
    <col min="5905" max="5905" width="14.7109375" style="41" customWidth="1"/>
    <col min="5906" max="5906" width="9" style="41" bestFit="1" customWidth="1"/>
    <col min="5907" max="6146" width="9.140625" style="41"/>
    <col min="6147" max="6147" width="4.7109375" style="41" bestFit="1" customWidth="1"/>
    <col min="6148" max="6148" width="9.7109375" style="41" bestFit="1" customWidth="1"/>
    <col min="6149" max="6149" width="10" style="41" bestFit="1" customWidth="1"/>
    <col min="6150" max="6150" width="8.85546875" style="41" bestFit="1" customWidth="1"/>
    <col min="6151" max="6151" width="22.85546875" style="41" customWidth="1"/>
    <col min="6152" max="6152" width="59.7109375" style="41" bestFit="1" customWidth="1"/>
    <col min="6153" max="6153" width="57.85546875" style="41" bestFit="1" customWidth="1"/>
    <col min="6154" max="6154" width="35.28515625" style="41" bestFit="1" customWidth="1"/>
    <col min="6155" max="6155" width="28.140625" style="41" bestFit="1" customWidth="1"/>
    <col min="6156" max="6156" width="33.140625" style="41" bestFit="1" customWidth="1"/>
    <col min="6157" max="6157" width="26" style="41" bestFit="1" customWidth="1"/>
    <col min="6158" max="6158" width="19.140625" style="41" bestFit="1" customWidth="1"/>
    <col min="6159" max="6159" width="10.42578125" style="41" customWidth="1"/>
    <col min="6160" max="6160" width="11.85546875" style="41" customWidth="1"/>
    <col min="6161" max="6161" width="14.7109375" style="41" customWidth="1"/>
    <col min="6162" max="6162" width="9" style="41" bestFit="1" customWidth="1"/>
    <col min="6163" max="6402" width="9.140625" style="41"/>
    <col min="6403" max="6403" width="4.7109375" style="41" bestFit="1" customWidth="1"/>
    <col min="6404" max="6404" width="9.7109375" style="41" bestFit="1" customWidth="1"/>
    <col min="6405" max="6405" width="10" style="41" bestFit="1" customWidth="1"/>
    <col min="6406" max="6406" width="8.85546875" style="41" bestFit="1" customWidth="1"/>
    <col min="6407" max="6407" width="22.85546875" style="41" customWidth="1"/>
    <col min="6408" max="6408" width="59.7109375" style="41" bestFit="1" customWidth="1"/>
    <col min="6409" max="6409" width="57.85546875" style="41" bestFit="1" customWidth="1"/>
    <col min="6410" max="6410" width="35.28515625" style="41" bestFit="1" customWidth="1"/>
    <col min="6411" max="6411" width="28.140625" style="41" bestFit="1" customWidth="1"/>
    <col min="6412" max="6412" width="33.140625" style="41" bestFit="1" customWidth="1"/>
    <col min="6413" max="6413" width="26" style="41" bestFit="1" customWidth="1"/>
    <col min="6414" max="6414" width="19.140625" style="41" bestFit="1" customWidth="1"/>
    <col min="6415" max="6415" width="10.42578125" style="41" customWidth="1"/>
    <col min="6416" max="6416" width="11.85546875" style="41" customWidth="1"/>
    <col min="6417" max="6417" width="14.7109375" style="41" customWidth="1"/>
    <col min="6418" max="6418" width="9" style="41" bestFit="1" customWidth="1"/>
    <col min="6419" max="6658" width="9.140625" style="41"/>
    <col min="6659" max="6659" width="4.7109375" style="41" bestFit="1" customWidth="1"/>
    <col min="6660" max="6660" width="9.7109375" style="41" bestFit="1" customWidth="1"/>
    <col min="6661" max="6661" width="10" style="41" bestFit="1" customWidth="1"/>
    <col min="6662" max="6662" width="8.85546875" style="41" bestFit="1" customWidth="1"/>
    <col min="6663" max="6663" width="22.85546875" style="41" customWidth="1"/>
    <col min="6664" max="6664" width="59.7109375" style="41" bestFit="1" customWidth="1"/>
    <col min="6665" max="6665" width="57.85546875" style="41" bestFit="1" customWidth="1"/>
    <col min="6666" max="6666" width="35.28515625" style="41" bestFit="1" customWidth="1"/>
    <col min="6667" max="6667" width="28.140625" style="41" bestFit="1" customWidth="1"/>
    <col min="6668" max="6668" width="33.140625" style="41" bestFit="1" customWidth="1"/>
    <col min="6669" max="6669" width="26" style="41" bestFit="1" customWidth="1"/>
    <col min="6670" max="6670" width="19.140625" style="41" bestFit="1" customWidth="1"/>
    <col min="6671" max="6671" width="10.42578125" style="41" customWidth="1"/>
    <col min="6672" max="6672" width="11.85546875" style="41" customWidth="1"/>
    <col min="6673" max="6673" width="14.7109375" style="41" customWidth="1"/>
    <col min="6674" max="6674" width="9" style="41" bestFit="1" customWidth="1"/>
    <col min="6675" max="6914" width="9.140625" style="41"/>
    <col min="6915" max="6915" width="4.7109375" style="41" bestFit="1" customWidth="1"/>
    <col min="6916" max="6916" width="9.7109375" style="41" bestFit="1" customWidth="1"/>
    <col min="6917" max="6917" width="10" style="41" bestFit="1" customWidth="1"/>
    <col min="6918" max="6918" width="8.85546875" style="41" bestFit="1" customWidth="1"/>
    <col min="6919" max="6919" width="22.85546875" style="41" customWidth="1"/>
    <col min="6920" max="6920" width="59.7109375" style="41" bestFit="1" customWidth="1"/>
    <col min="6921" max="6921" width="57.85546875" style="41" bestFit="1" customWidth="1"/>
    <col min="6922" max="6922" width="35.28515625" style="41" bestFit="1" customWidth="1"/>
    <col min="6923" max="6923" width="28.140625" style="41" bestFit="1" customWidth="1"/>
    <col min="6924" max="6924" width="33.140625" style="41" bestFit="1" customWidth="1"/>
    <col min="6925" max="6925" width="26" style="41" bestFit="1" customWidth="1"/>
    <col min="6926" max="6926" width="19.140625" style="41" bestFit="1" customWidth="1"/>
    <col min="6927" max="6927" width="10.42578125" style="41" customWidth="1"/>
    <col min="6928" max="6928" width="11.85546875" style="41" customWidth="1"/>
    <col min="6929" max="6929" width="14.7109375" style="41" customWidth="1"/>
    <col min="6930" max="6930" width="9" style="41" bestFit="1" customWidth="1"/>
    <col min="6931" max="7170" width="9.140625" style="41"/>
    <col min="7171" max="7171" width="4.7109375" style="41" bestFit="1" customWidth="1"/>
    <col min="7172" max="7172" width="9.7109375" style="41" bestFit="1" customWidth="1"/>
    <col min="7173" max="7173" width="10" style="41" bestFit="1" customWidth="1"/>
    <col min="7174" max="7174" width="8.85546875" style="41" bestFit="1" customWidth="1"/>
    <col min="7175" max="7175" width="22.85546875" style="41" customWidth="1"/>
    <col min="7176" max="7176" width="59.7109375" style="41" bestFit="1" customWidth="1"/>
    <col min="7177" max="7177" width="57.85546875" style="41" bestFit="1" customWidth="1"/>
    <col min="7178" max="7178" width="35.28515625" style="41" bestFit="1" customWidth="1"/>
    <col min="7179" max="7179" width="28.140625" style="41" bestFit="1" customWidth="1"/>
    <col min="7180" max="7180" width="33.140625" style="41" bestFit="1" customWidth="1"/>
    <col min="7181" max="7181" width="26" style="41" bestFit="1" customWidth="1"/>
    <col min="7182" max="7182" width="19.140625" style="41" bestFit="1" customWidth="1"/>
    <col min="7183" max="7183" width="10.42578125" style="41" customWidth="1"/>
    <col min="7184" max="7184" width="11.85546875" style="41" customWidth="1"/>
    <col min="7185" max="7185" width="14.7109375" style="41" customWidth="1"/>
    <col min="7186" max="7186" width="9" style="41" bestFit="1" customWidth="1"/>
    <col min="7187" max="7426" width="9.140625" style="41"/>
    <col min="7427" max="7427" width="4.7109375" style="41" bestFit="1" customWidth="1"/>
    <col min="7428" max="7428" width="9.7109375" style="41" bestFit="1" customWidth="1"/>
    <col min="7429" max="7429" width="10" style="41" bestFit="1" customWidth="1"/>
    <col min="7430" max="7430" width="8.85546875" style="41" bestFit="1" customWidth="1"/>
    <col min="7431" max="7431" width="22.85546875" style="41" customWidth="1"/>
    <col min="7432" max="7432" width="59.7109375" style="41" bestFit="1" customWidth="1"/>
    <col min="7433" max="7433" width="57.85546875" style="41" bestFit="1" customWidth="1"/>
    <col min="7434" max="7434" width="35.28515625" style="41" bestFit="1" customWidth="1"/>
    <col min="7435" max="7435" width="28.140625" style="41" bestFit="1" customWidth="1"/>
    <col min="7436" max="7436" width="33.140625" style="41" bestFit="1" customWidth="1"/>
    <col min="7437" max="7437" width="26" style="41" bestFit="1" customWidth="1"/>
    <col min="7438" max="7438" width="19.140625" style="41" bestFit="1" customWidth="1"/>
    <col min="7439" max="7439" width="10.42578125" style="41" customWidth="1"/>
    <col min="7440" max="7440" width="11.85546875" style="41" customWidth="1"/>
    <col min="7441" max="7441" width="14.7109375" style="41" customWidth="1"/>
    <col min="7442" max="7442" width="9" style="41" bestFit="1" customWidth="1"/>
    <col min="7443" max="7682" width="9.140625" style="41"/>
    <col min="7683" max="7683" width="4.7109375" style="41" bestFit="1" customWidth="1"/>
    <col min="7684" max="7684" width="9.7109375" style="41" bestFit="1" customWidth="1"/>
    <col min="7685" max="7685" width="10" style="41" bestFit="1" customWidth="1"/>
    <col min="7686" max="7686" width="8.85546875" style="41" bestFit="1" customWidth="1"/>
    <col min="7687" max="7687" width="22.85546875" style="41" customWidth="1"/>
    <col min="7688" max="7688" width="59.7109375" style="41" bestFit="1" customWidth="1"/>
    <col min="7689" max="7689" width="57.85546875" style="41" bestFit="1" customWidth="1"/>
    <col min="7690" max="7690" width="35.28515625" style="41" bestFit="1" customWidth="1"/>
    <col min="7691" max="7691" width="28.140625" style="41" bestFit="1" customWidth="1"/>
    <col min="7692" max="7692" width="33.140625" style="41" bestFit="1" customWidth="1"/>
    <col min="7693" max="7693" width="26" style="41" bestFit="1" customWidth="1"/>
    <col min="7694" max="7694" width="19.140625" style="41" bestFit="1" customWidth="1"/>
    <col min="7695" max="7695" width="10.42578125" style="41" customWidth="1"/>
    <col min="7696" max="7696" width="11.85546875" style="41" customWidth="1"/>
    <col min="7697" max="7697" width="14.7109375" style="41" customWidth="1"/>
    <col min="7698" max="7698" width="9" style="41" bestFit="1" customWidth="1"/>
    <col min="7699" max="7938" width="9.140625" style="41"/>
    <col min="7939" max="7939" width="4.7109375" style="41" bestFit="1" customWidth="1"/>
    <col min="7940" max="7940" width="9.7109375" style="41" bestFit="1" customWidth="1"/>
    <col min="7941" max="7941" width="10" style="41" bestFit="1" customWidth="1"/>
    <col min="7942" max="7942" width="8.85546875" style="41" bestFit="1" customWidth="1"/>
    <col min="7943" max="7943" width="22.85546875" style="41" customWidth="1"/>
    <col min="7944" max="7944" width="59.7109375" style="41" bestFit="1" customWidth="1"/>
    <col min="7945" max="7945" width="57.85546875" style="41" bestFit="1" customWidth="1"/>
    <col min="7946" max="7946" width="35.28515625" style="41" bestFit="1" customWidth="1"/>
    <col min="7947" max="7947" width="28.140625" style="41" bestFit="1" customWidth="1"/>
    <col min="7948" max="7948" width="33.140625" style="41" bestFit="1" customWidth="1"/>
    <col min="7949" max="7949" width="26" style="41" bestFit="1" customWidth="1"/>
    <col min="7950" max="7950" width="19.140625" style="41" bestFit="1" customWidth="1"/>
    <col min="7951" max="7951" width="10.42578125" style="41" customWidth="1"/>
    <col min="7952" max="7952" width="11.85546875" style="41" customWidth="1"/>
    <col min="7953" max="7953" width="14.7109375" style="41" customWidth="1"/>
    <col min="7954" max="7954" width="9" style="41" bestFit="1" customWidth="1"/>
    <col min="7955" max="8194" width="9.140625" style="41"/>
    <col min="8195" max="8195" width="4.7109375" style="41" bestFit="1" customWidth="1"/>
    <col min="8196" max="8196" width="9.7109375" style="41" bestFit="1" customWidth="1"/>
    <col min="8197" max="8197" width="10" style="41" bestFit="1" customWidth="1"/>
    <col min="8198" max="8198" width="8.85546875" style="41" bestFit="1" customWidth="1"/>
    <col min="8199" max="8199" width="22.85546875" style="41" customWidth="1"/>
    <col min="8200" max="8200" width="59.7109375" style="41" bestFit="1" customWidth="1"/>
    <col min="8201" max="8201" width="57.85546875" style="41" bestFit="1" customWidth="1"/>
    <col min="8202" max="8202" width="35.28515625" style="41" bestFit="1" customWidth="1"/>
    <col min="8203" max="8203" width="28.140625" style="41" bestFit="1" customWidth="1"/>
    <col min="8204" max="8204" width="33.140625" style="41" bestFit="1" customWidth="1"/>
    <col min="8205" max="8205" width="26" style="41" bestFit="1" customWidth="1"/>
    <col min="8206" max="8206" width="19.140625" style="41" bestFit="1" customWidth="1"/>
    <col min="8207" max="8207" width="10.42578125" style="41" customWidth="1"/>
    <col min="8208" max="8208" width="11.85546875" style="41" customWidth="1"/>
    <col min="8209" max="8209" width="14.7109375" style="41" customWidth="1"/>
    <col min="8210" max="8210" width="9" style="41" bestFit="1" customWidth="1"/>
    <col min="8211" max="8450" width="9.140625" style="41"/>
    <col min="8451" max="8451" width="4.7109375" style="41" bestFit="1" customWidth="1"/>
    <col min="8452" max="8452" width="9.7109375" style="41" bestFit="1" customWidth="1"/>
    <col min="8453" max="8453" width="10" style="41" bestFit="1" customWidth="1"/>
    <col min="8454" max="8454" width="8.85546875" style="41" bestFit="1" customWidth="1"/>
    <col min="8455" max="8455" width="22.85546875" style="41" customWidth="1"/>
    <col min="8456" max="8456" width="59.7109375" style="41" bestFit="1" customWidth="1"/>
    <col min="8457" max="8457" width="57.85546875" style="41" bestFit="1" customWidth="1"/>
    <col min="8458" max="8458" width="35.28515625" style="41" bestFit="1" customWidth="1"/>
    <col min="8459" max="8459" width="28.140625" style="41" bestFit="1" customWidth="1"/>
    <col min="8460" max="8460" width="33.140625" style="41" bestFit="1" customWidth="1"/>
    <col min="8461" max="8461" width="26" style="41" bestFit="1" customWidth="1"/>
    <col min="8462" max="8462" width="19.140625" style="41" bestFit="1" customWidth="1"/>
    <col min="8463" max="8463" width="10.42578125" style="41" customWidth="1"/>
    <col min="8464" max="8464" width="11.85546875" style="41" customWidth="1"/>
    <col min="8465" max="8465" width="14.7109375" style="41" customWidth="1"/>
    <col min="8466" max="8466" width="9" style="41" bestFit="1" customWidth="1"/>
    <col min="8467" max="8706" width="9.140625" style="41"/>
    <col min="8707" max="8707" width="4.7109375" style="41" bestFit="1" customWidth="1"/>
    <col min="8708" max="8708" width="9.7109375" style="41" bestFit="1" customWidth="1"/>
    <col min="8709" max="8709" width="10" style="41" bestFit="1" customWidth="1"/>
    <col min="8710" max="8710" width="8.85546875" style="41" bestFit="1" customWidth="1"/>
    <col min="8711" max="8711" width="22.85546875" style="41" customWidth="1"/>
    <col min="8712" max="8712" width="59.7109375" style="41" bestFit="1" customWidth="1"/>
    <col min="8713" max="8713" width="57.85546875" style="41" bestFit="1" customWidth="1"/>
    <col min="8714" max="8714" width="35.28515625" style="41" bestFit="1" customWidth="1"/>
    <col min="8715" max="8715" width="28.140625" style="41" bestFit="1" customWidth="1"/>
    <col min="8716" max="8716" width="33.140625" style="41" bestFit="1" customWidth="1"/>
    <col min="8717" max="8717" width="26" style="41" bestFit="1" customWidth="1"/>
    <col min="8718" max="8718" width="19.140625" style="41" bestFit="1" customWidth="1"/>
    <col min="8719" max="8719" width="10.42578125" style="41" customWidth="1"/>
    <col min="8720" max="8720" width="11.85546875" style="41" customWidth="1"/>
    <col min="8721" max="8721" width="14.7109375" style="41" customWidth="1"/>
    <col min="8722" max="8722" width="9" style="41" bestFit="1" customWidth="1"/>
    <col min="8723" max="8962" width="9.140625" style="41"/>
    <col min="8963" max="8963" width="4.7109375" style="41" bestFit="1" customWidth="1"/>
    <col min="8964" max="8964" width="9.7109375" style="41" bestFit="1" customWidth="1"/>
    <col min="8965" max="8965" width="10" style="41" bestFit="1" customWidth="1"/>
    <col min="8966" max="8966" width="8.85546875" style="41" bestFit="1" customWidth="1"/>
    <col min="8967" max="8967" width="22.85546875" style="41" customWidth="1"/>
    <col min="8968" max="8968" width="59.7109375" style="41" bestFit="1" customWidth="1"/>
    <col min="8969" max="8969" width="57.85546875" style="41" bestFit="1" customWidth="1"/>
    <col min="8970" max="8970" width="35.28515625" style="41" bestFit="1" customWidth="1"/>
    <col min="8971" max="8971" width="28.140625" style="41" bestFit="1" customWidth="1"/>
    <col min="8972" max="8972" width="33.140625" style="41" bestFit="1" customWidth="1"/>
    <col min="8973" max="8973" width="26" style="41" bestFit="1" customWidth="1"/>
    <col min="8974" max="8974" width="19.140625" style="41" bestFit="1" customWidth="1"/>
    <col min="8975" max="8975" width="10.42578125" style="41" customWidth="1"/>
    <col min="8976" max="8976" width="11.85546875" style="41" customWidth="1"/>
    <col min="8977" max="8977" width="14.7109375" style="41" customWidth="1"/>
    <col min="8978" max="8978" width="9" style="41" bestFit="1" customWidth="1"/>
    <col min="8979" max="9218" width="9.140625" style="41"/>
    <col min="9219" max="9219" width="4.7109375" style="41" bestFit="1" customWidth="1"/>
    <col min="9220" max="9220" width="9.7109375" style="41" bestFit="1" customWidth="1"/>
    <col min="9221" max="9221" width="10" style="41" bestFit="1" customWidth="1"/>
    <col min="9222" max="9222" width="8.85546875" style="41" bestFit="1" customWidth="1"/>
    <col min="9223" max="9223" width="22.85546875" style="41" customWidth="1"/>
    <col min="9224" max="9224" width="59.7109375" style="41" bestFit="1" customWidth="1"/>
    <col min="9225" max="9225" width="57.85546875" style="41" bestFit="1" customWidth="1"/>
    <col min="9226" max="9226" width="35.28515625" style="41" bestFit="1" customWidth="1"/>
    <col min="9227" max="9227" width="28.140625" style="41" bestFit="1" customWidth="1"/>
    <col min="9228" max="9228" width="33.140625" style="41" bestFit="1" customWidth="1"/>
    <col min="9229" max="9229" width="26" style="41" bestFit="1" customWidth="1"/>
    <col min="9230" max="9230" width="19.140625" style="41" bestFit="1" customWidth="1"/>
    <col min="9231" max="9231" width="10.42578125" style="41" customWidth="1"/>
    <col min="9232" max="9232" width="11.85546875" style="41" customWidth="1"/>
    <col min="9233" max="9233" width="14.7109375" style="41" customWidth="1"/>
    <col min="9234" max="9234" width="9" style="41" bestFit="1" customWidth="1"/>
    <col min="9235" max="9474" width="9.140625" style="41"/>
    <col min="9475" max="9475" width="4.7109375" style="41" bestFit="1" customWidth="1"/>
    <col min="9476" max="9476" width="9.7109375" style="41" bestFit="1" customWidth="1"/>
    <col min="9477" max="9477" width="10" style="41" bestFit="1" customWidth="1"/>
    <col min="9478" max="9478" width="8.85546875" style="41" bestFit="1" customWidth="1"/>
    <col min="9479" max="9479" width="22.85546875" style="41" customWidth="1"/>
    <col min="9480" max="9480" width="59.7109375" style="41" bestFit="1" customWidth="1"/>
    <col min="9481" max="9481" width="57.85546875" style="41" bestFit="1" customWidth="1"/>
    <col min="9482" max="9482" width="35.28515625" style="41" bestFit="1" customWidth="1"/>
    <col min="9483" max="9483" width="28.140625" style="41" bestFit="1" customWidth="1"/>
    <col min="9484" max="9484" width="33.140625" style="41" bestFit="1" customWidth="1"/>
    <col min="9485" max="9485" width="26" style="41" bestFit="1" customWidth="1"/>
    <col min="9486" max="9486" width="19.140625" style="41" bestFit="1" customWidth="1"/>
    <col min="9487" max="9487" width="10.42578125" style="41" customWidth="1"/>
    <col min="9488" max="9488" width="11.85546875" style="41" customWidth="1"/>
    <col min="9489" max="9489" width="14.7109375" style="41" customWidth="1"/>
    <col min="9490" max="9490" width="9" style="41" bestFit="1" customWidth="1"/>
    <col min="9491" max="9730" width="9.140625" style="41"/>
    <col min="9731" max="9731" width="4.7109375" style="41" bestFit="1" customWidth="1"/>
    <col min="9732" max="9732" width="9.7109375" style="41" bestFit="1" customWidth="1"/>
    <col min="9733" max="9733" width="10" style="41" bestFit="1" customWidth="1"/>
    <col min="9734" max="9734" width="8.85546875" style="41" bestFit="1" customWidth="1"/>
    <col min="9735" max="9735" width="22.85546875" style="41" customWidth="1"/>
    <col min="9736" max="9736" width="59.7109375" style="41" bestFit="1" customWidth="1"/>
    <col min="9737" max="9737" width="57.85546875" style="41" bestFit="1" customWidth="1"/>
    <col min="9738" max="9738" width="35.28515625" style="41" bestFit="1" customWidth="1"/>
    <col min="9739" max="9739" width="28.140625" style="41" bestFit="1" customWidth="1"/>
    <col min="9740" max="9740" width="33.140625" style="41" bestFit="1" customWidth="1"/>
    <col min="9741" max="9741" width="26" style="41" bestFit="1" customWidth="1"/>
    <col min="9742" max="9742" width="19.140625" style="41" bestFit="1" customWidth="1"/>
    <col min="9743" max="9743" width="10.42578125" style="41" customWidth="1"/>
    <col min="9744" max="9744" width="11.85546875" style="41" customWidth="1"/>
    <col min="9745" max="9745" width="14.7109375" style="41" customWidth="1"/>
    <col min="9746" max="9746" width="9" style="41" bestFit="1" customWidth="1"/>
    <col min="9747" max="9986" width="9.140625" style="41"/>
    <col min="9987" max="9987" width="4.7109375" style="41" bestFit="1" customWidth="1"/>
    <col min="9988" max="9988" width="9.7109375" style="41" bestFit="1" customWidth="1"/>
    <col min="9989" max="9989" width="10" style="41" bestFit="1" customWidth="1"/>
    <col min="9990" max="9990" width="8.85546875" style="41" bestFit="1" customWidth="1"/>
    <col min="9991" max="9991" width="22.85546875" style="41" customWidth="1"/>
    <col min="9992" max="9992" width="59.7109375" style="41" bestFit="1" customWidth="1"/>
    <col min="9993" max="9993" width="57.85546875" style="41" bestFit="1" customWidth="1"/>
    <col min="9994" max="9994" width="35.28515625" style="41" bestFit="1" customWidth="1"/>
    <col min="9995" max="9995" width="28.140625" style="41" bestFit="1" customWidth="1"/>
    <col min="9996" max="9996" width="33.140625" style="41" bestFit="1" customWidth="1"/>
    <col min="9997" max="9997" width="26" style="41" bestFit="1" customWidth="1"/>
    <col min="9998" max="9998" width="19.140625" style="41" bestFit="1" customWidth="1"/>
    <col min="9999" max="9999" width="10.42578125" style="41" customWidth="1"/>
    <col min="10000" max="10000" width="11.85546875" style="41" customWidth="1"/>
    <col min="10001" max="10001" width="14.7109375" style="41" customWidth="1"/>
    <col min="10002" max="10002" width="9" style="41" bestFit="1" customWidth="1"/>
    <col min="10003" max="10242" width="9.140625" style="41"/>
    <col min="10243" max="10243" width="4.7109375" style="41" bestFit="1" customWidth="1"/>
    <col min="10244" max="10244" width="9.7109375" style="41" bestFit="1" customWidth="1"/>
    <col min="10245" max="10245" width="10" style="41" bestFit="1" customWidth="1"/>
    <col min="10246" max="10246" width="8.85546875" style="41" bestFit="1" customWidth="1"/>
    <col min="10247" max="10247" width="22.85546875" style="41" customWidth="1"/>
    <col min="10248" max="10248" width="59.7109375" style="41" bestFit="1" customWidth="1"/>
    <col min="10249" max="10249" width="57.85546875" style="41" bestFit="1" customWidth="1"/>
    <col min="10250" max="10250" width="35.28515625" style="41" bestFit="1" customWidth="1"/>
    <col min="10251" max="10251" width="28.140625" style="41" bestFit="1" customWidth="1"/>
    <col min="10252" max="10252" width="33.140625" style="41" bestFit="1" customWidth="1"/>
    <col min="10253" max="10253" width="26" style="41" bestFit="1" customWidth="1"/>
    <col min="10254" max="10254" width="19.140625" style="41" bestFit="1" customWidth="1"/>
    <col min="10255" max="10255" width="10.42578125" style="41" customWidth="1"/>
    <col min="10256" max="10256" width="11.85546875" style="41" customWidth="1"/>
    <col min="10257" max="10257" width="14.7109375" style="41" customWidth="1"/>
    <col min="10258" max="10258" width="9" style="41" bestFit="1" customWidth="1"/>
    <col min="10259" max="10498" width="9.140625" style="41"/>
    <col min="10499" max="10499" width="4.7109375" style="41" bestFit="1" customWidth="1"/>
    <col min="10500" max="10500" width="9.7109375" style="41" bestFit="1" customWidth="1"/>
    <col min="10501" max="10501" width="10" style="41" bestFit="1" customWidth="1"/>
    <col min="10502" max="10502" width="8.85546875" style="41" bestFit="1" customWidth="1"/>
    <col min="10503" max="10503" width="22.85546875" style="41" customWidth="1"/>
    <col min="10504" max="10504" width="59.7109375" style="41" bestFit="1" customWidth="1"/>
    <col min="10505" max="10505" width="57.85546875" style="41" bestFit="1" customWidth="1"/>
    <col min="10506" max="10506" width="35.28515625" style="41" bestFit="1" customWidth="1"/>
    <col min="10507" max="10507" width="28.140625" style="41" bestFit="1" customWidth="1"/>
    <col min="10508" max="10508" width="33.140625" style="41" bestFit="1" customWidth="1"/>
    <col min="10509" max="10509" width="26" style="41" bestFit="1" customWidth="1"/>
    <col min="10510" max="10510" width="19.140625" style="41" bestFit="1" customWidth="1"/>
    <col min="10511" max="10511" width="10.42578125" style="41" customWidth="1"/>
    <col min="10512" max="10512" width="11.85546875" style="41" customWidth="1"/>
    <col min="10513" max="10513" width="14.7109375" style="41" customWidth="1"/>
    <col min="10514" max="10514" width="9" style="41" bestFit="1" customWidth="1"/>
    <col min="10515" max="10754" width="9.140625" style="41"/>
    <col min="10755" max="10755" width="4.7109375" style="41" bestFit="1" customWidth="1"/>
    <col min="10756" max="10756" width="9.7109375" style="41" bestFit="1" customWidth="1"/>
    <col min="10757" max="10757" width="10" style="41" bestFit="1" customWidth="1"/>
    <col min="10758" max="10758" width="8.85546875" style="41" bestFit="1" customWidth="1"/>
    <col min="10759" max="10759" width="22.85546875" style="41" customWidth="1"/>
    <col min="10760" max="10760" width="59.7109375" style="41" bestFit="1" customWidth="1"/>
    <col min="10761" max="10761" width="57.85546875" style="41" bestFit="1" customWidth="1"/>
    <col min="10762" max="10762" width="35.28515625" style="41" bestFit="1" customWidth="1"/>
    <col min="10763" max="10763" width="28.140625" style="41" bestFit="1" customWidth="1"/>
    <col min="10764" max="10764" width="33.140625" style="41" bestFit="1" customWidth="1"/>
    <col min="10765" max="10765" width="26" style="41" bestFit="1" customWidth="1"/>
    <col min="10766" max="10766" width="19.140625" style="41" bestFit="1" customWidth="1"/>
    <col min="10767" max="10767" width="10.42578125" style="41" customWidth="1"/>
    <col min="10768" max="10768" width="11.85546875" style="41" customWidth="1"/>
    <col min="10769" max="10769" width="14.7109375" style="41" customWidth="1"/>
    <col min="10770" max="10770" width="9" style="41" bestFit="1" customWidth="1"/>
    <col min="10771" max="11010" width="9.140625" style="41"/>
    <col min="11011" max="11011" width="4.7109375" style="41" bestFit="1" customWidth="1"/>
    <col min="11012" max="11012" width="9.7109375" style="41" bestFit="1" customWidth="1"/>
    <col min="11013" max="11013" width="10" style="41" bestFit="1" customWidth="1"/>
    <col min="11014" max="11014" width="8.85546875" style="41" bestFit="1" customWidth="1"/>
    <col min="11015" max="11015" width="22.85546875" style="41" customWidth="1"/>
    <col min="11016" max="11016" width="59.7109375" style="41" bestFit="1" customWidth="1"/>
    <col min="11017" max="11017" width="57.85546875" style="41" bestFit="1" customWidth="1"/>
    <col min="11018" max="11018" width="35.28515625" style="41" bestFit="1" customWidth="1"/>
    <col min="11019" max="11019" width="28.140625" style="41" bestFit="1" customWidth="1"/>
    <col min="11020" max="11020" width="33.140625" style="41" bestFit="1" customWidth="1"/>
    <col min="11021" max="11021" width="26" style="41" bestFit="1" customWidth="1"/>
    <col min="11022" max="11022" width="19.140625" style="41" bestFit="1" customWidth="1"/>
    <col min="11023" max="11023" width="10.42578125" style="41" customWidth="1"/>
    <col min="11024" max="11024" width="11.85546875" style="41" customWidth="1"/>
    <col min="11025" max="11025" width="14.7109375" style="41" customWidth="1"/>
    <col min="11026" max="11026" width="9" style="41" bestFit="1" customWidth="1"/>
    <col min="11027" max="11266" width="9.140625" style="41"/>
    <col min="11267" max="11267" width="4.7109375" style="41" bestFit="1" customWidth="1"/>
    <col min="11268" max="11268" width="9.7109375" style="41" bestFit="1" customWidth="1"/>
    <col min="11269" max="11269" width="10" style="41" bestFit="1" customWidth="1"/>
    <col min="11270" max="11270" width="8.85546875" style="41" bestFit="1" customWidth="1"/>
    <col min="11271" max="11271" width="22.85546875" style="41" customWidth="1"/>
    <col min="11272" max="11272" width="59.7109375" style="41" bestFit="1" customWidth="1"/>
    <col min="11273" max="11273" width="57.85546875" style="41" bestFit="1" customWidth="1"/>
    <col min="11274" max="11274" width="35.28515625" style="41" bestFit="1" customWidth="1"/>
    <col min="11275" max="11275" width="28.140625" style="41" bestFit="1" customWidth="1"/>
    <col min="11276" max="11276" width="33.140625" style="41" bestFit="1" customWidth="1"/>
    <col min="11277" max="11277" width="26" style="41" bestFit="1" customWidth="1"/>
    <col min="11278" max="11278" width="19.140625" style="41" bestFit="1" customWidth="1"/>
    <col min="11279" max="11279" width="10.42578125" style="41" customWidth="1"/>
    <col min="11280" max="11280" width="11.85546875" style="41" customWidth="1"/>
    <col min="11281" max="11281" width="14.7109375" style="41" customWidth="1"/>
    <col min="11282" max="11282" width="9" style="41" bestFit="1" customWidth="1"/>
    <col min="11283" max="11522" width="9.140625" style="41"/>
    <col min="11523" max="11523" width="4.7109375" style="41" bestFit="1" customWidth="1"/>
    <col min="11524" max="11524" width="9.7109375" style="41" bestFit="1" customWidth="1"/>
    <col min="11525" max="11525" width="10" style="41" bestFit="1" customWidth="1"/>
    <col min="11526" max="11526" width="8.85546875" style="41" bestFit="1" customWidth="1"/>
    <col min="11527" max="11527" width="22.85546875" style="41" customWidth="1"/>
    <col min="11528" max="11528" width="59.7109375" style="41" bestFit="1" customWidth="1"/>
    <col min="11529" max="11529" width="57.85546875" style="41" bestFit="1" customWidth="1"/>
    <col min="11530" max="11530" width="35.28515625" style="41" bestFit="1" customWidth="1"/>
    <col min="11531" max="11531" width="28.140625" style="41" bestFit="1" customWidth="1"/>
    <col min="11532" max="11532" width="33.140625" style="41" bestFit="1" customWidth="1"/>
    <col min="11533" max="11533" width="26" style="41" bestFit="1" customWidth="1"/>
    <col min="11534" max="11534" width="19.140625" style="41" bestFit="1" customWidth="1"/>
    <col min="11535" max="11535" width="10.42578125" style="41" customWidth="1"/>
    <col min="11536" max="11536" width="11.85546875" style="41" customWidth="1"/>
    <col min="11537" max="11537" width="14.7109375" style="41" customWidth="1"/>
    <col min="11538" max="11538" width="9" style="41" bestFit="1" customWidth="1"/>
    <col min="11539" max="11778" width="9.140625" style="41"/>
    <col min="11779" max="11779" width="4.7109375" style="41" bestFit="1" customWidth="1"/>
    <col min="11780" max="11780" width="9.7109375" style="41" bestFit="1" customWidth="1"/>
    <col min="11781" max="11781" width="10" style="41" bestFit="1" customWidth="1"/>
    <col min="11782" max="11782" width="8.85546875" style="41" bestFit="1" customWidth="1"/>
    <col min="11783" max="11783" width="22.85546875" style="41" customWidth="1"/>
    <col min="11784" max="11784" width="59.7109375" style="41" bestFit="1" customWidth="1"/>
    <col min="11785" max="11785" width="57.85546875" style="41" bestFit="1" customWidth="1"/>
    <col min="11786" max="11786" width="35.28515625" style="41" bestFit="1" customWidth="1"/>
    <col min="11787" max="11787" width="28.140625" style="41" bestFit="1" customWidth="1"/>
    <col min="11788" max="11788" width="33.140625" style="41" bestFit="1" customWidth="1"/>
    <col min="11789" max="11789" width="26" style="41" bestFit="1" customWidth="1"/>
    <col min="11790" max="11790" width="19.140625" style="41" bestFit="1" customWidth="1"/>
    <col min="11791" max="11791" width="10.42578125" style="41" customWidth="1"/>
    <col min="11792" max="11792" width="11.85546875" style="41" customWidth="1"/>
    <col min="11793" max="11793" width="14.7109375" style="41" customWidth="1"/>
    <col min="11794" max="11794" width="9" style="41" bestFit="1" customWidth="1"/>
    <col min="11795" max="12034" width="9.140625" style="41"/>
    <col min="12035" max="12035" width="4.7109375" style="41" bestFit="1" customWidth="1"/>
    <col min="12036" max="12036" width="9.7109375" style="41" bestFit="1" customWidth="1"/>
    <col min="12037" max="12037" width="10" style="41" bestFit="1" customWidth="1"/>
    <col min="12038" max="12038" width="8.85546875" style="41" bestFit="1" customWidth="1"/>
    <col min="12039" max="12039" width="22.85546875" style="41" customWidth="1"/>
    <col min="12040" max="12040" width="59.7109375" style="41" bestFit="1" customWidth="1"/>
    <col min="12041" max="12041" width="57.85546875" style="41" bestFit="1" customWidth="1"/>
    <col min="12042" max="12042" width="35.28515625" style="41" bestFit="1" customWidth="1"/>
    <col min="12043" max="12043" width="28.140625" style="41" bestFit="1" customWidth="1"/>
    <col min="12044" max="12044" width="33.140625" style="41" bestFit="1" customWidth="1"/>
    <col min="12045" max="12045" width="26" style="41" bestFit="1" customWidth="1"/>
    <col min="12046" max="12046" width="19.140625" style="41" bestFit="1" customWidth="1"/>
    <col min="12047" max="12047" width="10.42578125" style="41" customWidth="1"/>
    <col min="12048" max="12048" width="11.85546875" style="41" customWidth="1"/>
    <col min="12049" max="12049" width="14.7109375" style="41" customWidth="1"/>
    <col min="12050" max="12050" width="9" style="41" bestFit="1" customWidth="1"/>
    <col min="12051" max="12290" width="9.140625" style="41"/>
    <col min="12291" max="12291" width="4.7109375" style="41" bestFit="1" customWidth="1"/>
    <col min="12292" max="12292" width="9.7109375" style="41" bestFit="1" customWidth="1"/>
    <col min="12293" max="12293" width="10" style="41" bestFit="1" customWidth="1"/>
    <col min="12294" max="12294" width="8.85546875" style="41" bestFit="1" customWidth="1"/>
    <col min="12295" max="12295" width="22.85546875" style="41" customWidth="1"/>
    <col min="12296" max="12296" width="59.7109375" style="41" bestFit="1" customWidth="1"/>
    <col min="12297" max="12297" width="57.85546875" style="41" bestFit="1" customWidth="1"/>
    <col min="12298" max="12298" width="35.28515625" style="41" bestFit="1" customWidth="1"/>
    <col min="12299" max="12299" width="28.140625" style="41" bestFit="1" customWidth="1"/>
    <col min="12300" max="12300" width="33.140625" style="41" bestFit="1" customWidth="1"/>
    <col min="12301" max="12301" width="26" style="41" bestFit="1" customWidth="1"/>
    <col min="12302" max="12302" width="19.140625" style="41" bestFit="1" customWidth="1"/>
    <col min="12303" max="12303" width="10.42578125" style="41" customWidth="1"/>
    <col min="12304" max="12304" width="11.85546875" style="41" customWidth="1"/>
    <col min="12305" max="12305" width="14.7109375" style="41" customWidth="1"/>
    <col min="12306" max="12306" width="9" style="41" bestFit="1" customWidth="1"/>
    <col min="12307" max="12546" width="9.140625" style="41"/>
    <col min="12547" max="12547" width="4.7109375" style="41" bestFit="1" customWidth="1"/>
    <col min="12548" max="12548" width="9.7109375" style="41" bestFit="1" customWidth="1"/>
    <col min="12549" max="12549" width="10" style="41" bestFit="1" customWidth="1"/>
    <col min="12550" max="12550" width="8.85546875" style="41" bestFit="1" customWidth="1"/>
    <col min="12551" max="12551" width="22.85546875" style="41" customWidth="1"/>
    <col min="12552" max="12552" width="59.7109375" style="41" bestFit="1" customWidth="1"/>
    <col min="12553" max="12553" width="57.85546875" style="41" bestFit="1" customWidth="1"/>
    <col min="12554" max="12554" width="35.28515625" style="41" bestFit="1" customWidth="1"/>
    <col min="12555" max="12555" width="28.140625" style="41" bestFit="1" customWidth="1"/>
    <col min="12556" max="12556" width="33.140625" style="41" bestFit="1" customWidth="1"/>
    <col min="12557" max="12557" width="26" style="41" bestFit="1" customWidth="1"/>
    <col min="12558" max="12558" width="19.140625" style="41" bestFit="1" customWidth="1"/>
    <col min="12559" max="12559" width="10.42578125" style="41" customWidth="1"/>
    <col min="12560" max="12560" width="11.85546875" style="41" customWidth="1"/>
    <col min="12561" max="12561" width="14.7109375" style="41" customWidth="1"/>
    <col min="12562" max="12562" width="9" style="41" bestFit="1" customWidth="1"/>
    <col min="12563" max="12802" width="9.140625" style="41"/>
    <col min="12803" max="12803" width="4.7109375" style="41" bestFit="1" customWidth="1"/>
    <col min="12804" max="12804" width="9.7109375" style="41" bestFit="1" customWidth="1"/>
    <col min="12805" max="12805" width="10" style="41" bestFit="1" customWidth="1"/>
    <col min="12806" max="12806" width="8.85546875" style="41" bestFit="1" customWidth="1"/>
    <col min="12807" max="12807" width="22.85546875" style="41" customWidth="1"/>
    <col min="12808" max="12808" width="59.7109375" style="41" bestFit="1" customWidth="1"/>
    <col min="12809" max="12809" width="57.85546875" style="41" bestFit="1" customWidth="1"/>
    <col min="12810" max="12810" width="35.28515625" style="41" bestFit="1" customWidth="1"/>
    <col min="12811" max="12811" width="28.140625" style="41" bestFit="1" customWidth="1"/>
    <col min="12812" max="12812" width="33.140625" style="41" bestFit="1" customWidth="1"/>
    <col min="12813" max="12813" width="26" style="41" bestFit="1" customWidth="1"/>
    <col min="12814" max="12814" width="19.140625" style="41" bestFit="1" customWidth="1"/>
    <col min="12815" max="12815" width="10.42578125" style="41" customWidth="1"/>
    <col min="12816" max="12816" width="11.85546875" style="41" customWidth="1"/>
    <col min="12817" max="12817" width="14.7109375" style="41" customWidth="1"/>
    <col min="12818" max="12818" width="9" style="41" bestFit="1" customWidth="1"/>
    <col min="12819" max="13058" width="9.140625" style="41"/>
    <col min="13059" max="13059" width="4.7109375" style="41" bestFit="1" customWidth="1"/>
    <col min="13060" max="13060" width="9.7109375" style="41" bestFit="1" customWidth="1"/>
    <col min="13061" max="13061" width="10" style="41" bestFit="1" customWidth="1"/>
    <col min="13062" max="13062" width="8.85546875" style="41" bestFit="1" customWidth="1"/>
    <col min="13063" max="13063" width="22.85546875" style="41" customWidth="1"/>
    <col min="13064" max="13064" width="59.7109375" style="41" bestFit="1" customWidth="1"/>
    <col min="13065" max="13065" width="57.85546875" style="41" bestFit="1" customWidth="1"/>
    <col min="13066" max="13066" width="35.28515625" style="41" bestFit="1" customWidth="1"/>
    <col min="13067" max="13067" width="28.140625" style="41" bestFit="1" customWidth="1"/>
    <col min="13068" max="13068" width="33.140625" style="41" bestFit="1" customWidth="1"/>
    <col min="13069" max="13069" width="26" style="41" bestFit="1" customWidth="1"/>
    <col min="13070" max="13070" width="19.140625" style="41" bestFit="1" customWidth="1"/>
    <col min="13071" max="13071" width="10.42578125" style="41" customWidth="1"/>
    <col min="13072" max="13072" width="11.85546875" style="41" customWidth="1"/>
    <col min="13073" max="13073" width="14.7109375" style="41" customWidth="1"/>
    <col min="13074" max="13074" width="9" style="41" bestFit="1" customWidth="1"/>
    <col min="13075" max="13314" width="9.140625" style="41"/>
    <col min="13315" max="13315" width="4.7109375" style="41" bestFit="1" customWidth="1"/>
    <col min="13316" max="13316" width="9.7109375" style="41" bestFit="1" customWidth="1"/>
    <col min="13317" max="13317" width="10" style="41" bestFit="1" customWidth="1"/>
    <col min="13318" max="13318" width="8.85546875" style="41" bestFit="1" customWidth="1"/>
    <col min="13319" max="13319" width="22.85546875" style="41" customWidth="1"/>
    <col min="13320" max="13320" width="59.7109375" style="41" bestFit="1" customWidth="1"/>
    <col min="13321" max="13321" width="57.85546875" style="41" bestFit="1" customWidth="1"/>
    <col min="13322" max="13322" width="35.28515625" style="41" bestFit="1" customWidth="1"/>
    <col min="13323" max="13323" width="28.140625" style="41" bestFit="1" customWidth="1"/>
    <col min="13324" max="13324" width="33.140625" style="41" bestFit="1" customWidth="1"/>
    <col min="13325" max="13325" width="26" style="41" bestFit="1" customWidth="1"/>
    <col min="13326" max="13326" width="19.140625" style="41" bestFit="1" customWidth="1"/>
    <col min="13327" max="13327" width="10.42578125" style="41" customWidth="1"/>
    <col min="13328" max="13328" width="11.85546875" style="41" customWidth="1"/>
    <col min="13329" max="13329" width="14.7109375" style="41" customWidth="1"/>
    <col min="13330" max="13330" width="9" style="41" bestFit="1" customWidth="1"/>
    <col min="13331" max="13570" width="9.140625" style="41"/>
    <col min="13571" max="13571" width="4.7109375" style="41" bestFit="1" customWidth="1"/>
    <col min="13572" max="13572" width="9.7109375" style="41" bestFit="1" customWidth="1"/>
    <col min="13573" max="13573" width="10" style="41" bestFit="1" customWidth="1"/>
    <col min="13574" max="13574" width="8.85546875" style="41" bestFit="1" customWidth="1"/>
    <col min="13575" max="13575" width="22.85546875" style="41" customWidth="1"/>
    <col min="13576" max="13576" width="59.7109375" style="41" bestFit="1" customWidth="1"/>
    <col min="13577" max="13577" width="57.85546875" style="41" bestFit="1" customWidth="1"/>
    <col min="13578" max="13578" width="35.28515625" style="41" bestFit="1" customWidth="1"/>
    <col min="13579" max="13579" width="28.140625" style="41" bestFit="1" customWidth="1"/>
    <col min="13580" max="13580" width="33.140625" style="41" bestFit="1" customWidth="1"/>
    <col min="13581" max="13581" width="26" style="41" bestFit="1" customWidth="1"/>
    <col min="13582" max="13582" width="19.140625" style="41" bestFit="1" customWidth="1"/>
    <col min="13583" max="13583" width="10.42578125" style="41" customWidth="1"/>
    <col min="13584" max="13584" width="11.85546875" style="41" customWidth="1"/>
    <col min="13585" max="13585" width="14.7109375" style="41" customWidth="1"/>
    <col min="13586" max="13586" width="9" style="41" bestFit="1" customWidth="1"/>
    <col min="13587" max="13826" width="9.140625" style="41"/>
    <col min="13827" max="13827" width="4.7109375" style="41" bestFit="1" customWidth="1"/>
    <col min="13828" max="13828" width="9.7109375" style="41" bestFit="1" customWidth="1"/>
    <col min="13829" max="13829" width="10" style="41" bestFit="1" customWidth="1"/>
    <col min="13830" max="13830" width="8.85546875" style="41" bestFit="1" customWidth="1"/>
    <col min="13831" max="13831" width="22.85546875" style="41" customWidth="1"/>
    <col min="13832" max="13832" width="59.7109375" style="41" bestFit="1" customWidth="1"/>
    <col min="13833" max="13833" width="57.85546875" style="41" bestFit="1" customWidth="1"/>
    <col min="13834" max="13834" width="35.28515625" style="41" bestFit="1" customWidth="1"/>
    <col min="13835" max="13835" width="28.140625" style="41" bestFit="1" customWidth="1"/>
    <col min="13836" max="13836" width="33.140625" style="41" bestFit="1" customWidth="1"/>
    <col min="13837" max="13837" width="26" style="41" bestFit="1" customWidth="1"/>
    <col min="13838" max="13838" width="19.140625" style="41" bestFit="1" customWidth="1"/>
    <col min="13839" max="13839" width="10.42578125" style="41" customWidth="1"/>
    <col min="13840" max="13840" width="11.85546875" style="41" customWidth="1"/>
    <col min="13841" max="13841" width="14.7109375" style="41" customWidth="1"/>
    <col min="13842" max="13842" width="9" style="41" bestFit="1" customWidth="1"/>
    <col min="13843" max="14082" width="9.140625" style="41"/>
    <col min="14083" max="14083" width="4.7109375" style="41" bestFit="1" customWidth="1"/>
    <col min="14084" max="14084" width="9.7109375" style="41" bestFit="1" customWidth="1"/>
    <col min="14085" max="14085" width="10" style="41" bestFit="1" customWidth="1"/>
    <col min="14086" max="14086" width="8.85546875" style="41" bestFit="1" customWidth="1"/>
    <col min="14087" max="14087" width="22.85546875" style="41" customWidth="1"/>
    <col min="14088" max="14088" width="59.7109375" style="41" bestFit="1" customWidth="1"/>
    <col min="14089" max="14089" width="57.85546875" style="41" bestFit="1" customWidth="1"/>
    <col min="14090" max="14090" width="35.28515625" style="41" bestFit="1" customWidth="1"/>
    <col min="14091" max="14091" width="28.140625" style="41" bestFit="1" customWidth="1"/>
    <col min="14092" max="14092" width="33.140625" style="41" bestFit="1" customWidth="1"/>
    <col min="14093" max="14093" width="26" style="41" bestFit="1" customWidth="1"/>
    <col min="14094" max="14094" width="19.140625" style="41" bestFit="1" customWidth="1"/>
    <col min="14095" max="14095" width="10.42578125" style="41" customWidth="1"/>
    <col min="14096" max="14096" width="11.85546875" style="41" customWidth="1"/>
    <col min="14097" max="14097" width="14.7109375" style="41" customWidth="1"/>
    <col min="14098" max="14098" width="9" style="41" bestFit="1" customWidth="1"/>
    <col min="14099" max="14338" width="9.140625" style="41"/>
    <col min="14339" max="14339" width="4.7109375" style="41" bestFit="1" customWidth="1"/>
    <col min="14340" max="14340" width="9.7109375" style="41" bestFit="1" customWidth="1"/>
    <col min="14341" max="14341" width="10" style="41" bestFit="1" customWidth="1"/>
    <col min="14342" max="14342" width="8.85546875" style="41" bestFit="1" customWidth="1"/>
    <col min="14343" max="14343" width="22.85546875" style="41" customWidth="1"/>
    <col min="14344" max="14344" width="59.7109375" style="41" bestFit="1" customWidth="1"/>
    <col min="14345" max="14345" width="57.85546875" style="41" bestFit="1" customWidth="1"/>
    <col min="14346" max="14346" width="35.28515625" style="41" bestFit="1" customWidth="1"/>
    <col min="14347" max="14347" width="28.140625" style="41" bestFit="1" customWidth="1"/>
    <col min="14348" max="14348" width="33.140625" style="41" bestFit="1" customWidth="1"/>
    <col min="14349" max="14349" width="26" style="41" bestFit="1" customWidth="1"/>
    <col min="14350" max="14350" width="19.140625" style="41" bestFit="1" customWidth="1"/>
    <col min="14351" max="14351" width="10.42578125" style="41" customWidth="1"/>
    <col min="14352" max="14352" width="11.85546875" style="41" customWidth="1"/>
    <col min="14353" max="14353" width="14.7109375" style="41" customWidth="1"/>
    <col min="14354" max="14354" width="9" style="41" bestFit="1" customWidth="1"/>
    <col min="14355" max="14594" width="9.140625" style="41"/>
    <col min="14595" max="14595" width="4.7109375" style="41" bestFit="1" customWidth="1"/>
    <col min="14596" max="14596" width="9.7109375" style="41" bestFit="1" customWidth="1"/>
    <col min="14597" max="14597" width="10" style="41" bestFit="1" customWidth="1"/>
    <col min="14598" max="14598" width="8.85546875" style="41" bestFit="1" customWidth="1"/>
    <col min="14599" max="14599" width="22.85546875" style="41" customWidth="1"/>
    <col min="14600" max="14600" width="59.7109375" style="41" bestFit="1" customWidth="1"/>
    <col min="14601" max="14601" width="57.85546875" style="41" bestFit="1" customWidth="1"/>
    <col min="14602" max="14602" width="35.28515625" style="41" bestFit="1" customWidth="1"/>
    <col min="14603" max="14603" width="28.140625" style="41" bestFit="1" customWidth="1"/>
    <col min="14604" max="14604" width="33.140625" style="41" bestFit="1" customWidth="1"/>
    <col min="14605" max="14605" width="26" style="41" bestFit="1" customWidth="1"/>
    <col min="14606" max="14606" width="19.140625" style="41" bestFit="1" customWidth="1"/>
    <col min="14607" max="14607" width="10.42578125" style="41" customWidth="1"/>
    <col min="14608" max="14608" width="11.85546875" style="41" customWidth="1"/>
    <col min="14609" max="14609" width="14.7109375" style="41" customWidth="1"/>
    <col min="14610" max="14610" width="9" style="41" bestFit="1" customWidth="1"/>
    <col min="14611" max="14850" width="9.140625" style="41"/>
    <col min="14851" max="14851" width="4.7109375" style="41" bestFit="1" customWidth="1"/>
    <col min="14852" max="14852" width="9.7109375" style="41" bestFit="1" customWidth="1"/>
    <col min="14853" max="14853" width="10" style="41" bestFit="1" customWidth="1"/>
    <col min="14854" max="14854" width="8.85546875" style="41" bestFit="1" customWidth="1"/>
    <col min="14855" max="14855" width="22.85546875" style="41" customWidth="1"/>
    <col min="14856" max="14856" width="59.7109375" style="41" bestFit="1" customWidth="1"/>
    <col min="14857" max="14857" width="57.85546875" style="41" bestFit="1" customWidth="1"/>
    <col min="14858" max="14858" width="35.28515625" style="41" bestFit="1" customWidth="1"/>
    <col min="14859" max="14859" width="28.140625" style="41" bestFit="1" customWidth="1"/>
    <col min="14860" max="14860" width="33.140625" style="41" bestFit="1" customWidth="1"/>
    <col min="14861" max="14861" width="26" style="41" bestFit="1" customWidth="1"/>
    <col min="14862" max="14862" width="19.140625" style="41" bestFit="1" customWidth="1"/>
    <col min="14863" max="14863" width="10.42578125" style="41" customWidth="1"/>
    <col min="14864" max="14864" width="11.85546875" style="41" customWidth="1"/>
    <col min="14865" max="14865" width="14.7109375" style="41" customWidth="1"/>
    <col min="14866" max="14866" width="9" style="41" bestFit="1" customWidth="1"/>
    <col min="14867" max="15106" width="9.140625" style="41"/>
    <col min="15107" max="15107" width="4.7109375" style="41" bestFit="1" customWidth="1"/>
    <col min="15108" max="15108" width="9.7109375" style="41" bestFit="1" customWidth="1"/>
    <col min="15109" max="15109" width="10" style="41" bestFit="1" customWidth="1"/>
    <col min="15110" max="15110" width="8.85546875" style="41" bestFit="1" customWidth="1"/>
    <col min="15111" max="15111" width="22.85546875" style="41" customWidth="1"/>
    <col min="15112" max="15112" width="59.7109375" style="41" bestFit="1" customWidth="1"/>
    <col min="15113" max="15113" width="57.85546875" style="41" bestFit="1" customWidth="1"/>
    <col min="15114" max="15114" width="35.28515625" style="41" bestFit="1" customWidth="1"/>
    <col min="15115" max="15115" width="28.140625" style="41" bestFit="1" customWidth="1"/>
    <col min="15116" max="15116" width="33.140625" style="41" bestFit="1" customWidth="1"/>
    <col min="15117" max="15117" width="26" style="41" bestFit="1" customWidth="1"/>
    <col min="15118" max="15118" width="19.140625" style="41" bestFit="1" customWidth="1"/>
    <col min="15119" max="15119" width="10.42578125" style="41" customWidth="1"/>
    <col min="15120" max="15120" width="11.85546875" style="41" customWidth="1"/>
    <col min="15121" max="15121" width="14.7109375" style="41" customWidth="1"/>
    <col min="15122" max="15122" width="9" style="41" bestFit="1" customWidth="1"/>
    <col min="15123" max="15362" width="9.140625" style="41"/>
    <col min="15363" max="15363" width="4.7109375" style="41" bestFit="1" customWidth="1"/>
    <col min="15364" max="15364" width="9.7109375" style="41" bestFit="1" customWidth="1"/>
    <col min="15365" max="15365" width="10" style="41" bestFit="1" customWidth="1"/>
    <col min="15366" max="15366" width="8.85546875" style="41" bestFit="1" customWidth="1"/>
    <col min="15367" max="15367" width="22.85546875" style="41" customWidth="1"/>
    <col min="15368" max="15368" width="59.7109375" style="41" bestFit="1" customWidth="1"/>
    <col min="15369" max="15369" width="57.85546875" style="41" bestFit="1" customWidth="1"/>
    <col min="15370" max="15370" width="35.28515625" style="41" bestFit="1" customWidth="1"/>
    <col min="15371" max="15371" width="28.140625" style="41" bestFit="1" customWidth="1"/>
    <col min="15372" max="15372" width="33.140625" style="41" bestFit="1" customWidth="1"/>
    <col min="15373" max="15373" width="26" style="41" bestFit="1" customWidth="1"/>
    <col min="15374" max="15374" width="19.140625" style="41" bestFit="1" customWidth="1"/>
    <col min="15375" max="15375" width="10.42578125" style="41" customWidth="1"/>
    <col min="15376" max="15376" width="11.85546875" style="41" customWidth="1"/>
    <col min="15377" max="15377" width="14.7109375" style="41" customWidth="1"/>
    <col min="15378" max="15378" width="9" style="41" bestFit="1" customWidth="1"/>
    <col min="15379" max="15618" width="9.140625" style="41"/>
    <col min="15619" max="15619" width="4.7109375" style="41" bestFit="1" customWidth="1"/>
    <col min="15620" max="15620" width="9.7109375" style="41" bestFit="1" customWidth="1"/>
    <col min="15621" max="15621" width="10" style="41" bestFit="1" customWidth="1"/>
    <col min="15622" max="15622" width="8.85546875" style="41" bestFit="1" customWidth="1"/>
    <col min="15623" max="15623" width="22.85546875" style="41" customWidth="1"/>
    <col min="15624" max="15624" width="59.7109375" style="41" bestFit="1" customWidth="1"/>
    <col min="15625" max="15625" width="57.85546875" style="41" bestFit="1" customWidth="1"/>
    <col min="15626" max="15626" width="35.28515625" style="41" bestFit="1" customWidth="1"/>
    <col min="15627" max="15627" width="28.140625" style="41" bestFit="1" customWidth="1"/>
    <col min="15628" max="15628" width="33.140625" style="41" bestFit="1" customWidth="1"/>
    <col min="15629" max="15629" width="26" style="41" bestFit="1" customWidth="1"/>
    <col min="15630" max="15630" width="19.140625" style="41" bestFit="1" customWidth="1"/>
    <col min="15631" max="15631" width="10.42578125" style="41" customWidth="1"/>
    <col min="15632" max="15632" width="11.85546875" style="41" customWidth="1"/>
    <col min="15633" max="15633" width="14.7109375" style="41" customWidth="1"/>
    <col min="15634" max="15634" width="9" style="41" bestFit="1" customWidth="1"/>
    <col min="15635" max="15874" width="9.140625" style="41"/>
    <col min="15875" max="15875" width="4.7109375" style="41" bestFit="1" customWidth="1"/>
    <col min="15876" max="15876" width="9.7109375" style="41" bestFit="1" customWidth="1"/>
    <col min="15877" max="15877" width="10" style="41" bestFit="1" customWidth="1"/>
    <col min="15878" max="15878" width="8.85546875" style="41" bestFit="1" customWidth="1"/>
    <col min="15879" max="15879" width="22.85546875" style="41" customWidth="1"/>
    <col min="15880" max="15880" width="59.7109375" style="41" bestFit="1" customWidth="1"/>
    <col min="15881" max="15881" width="57.85546875" style="41" bestFit="1" customWidth="1"/>
    <col min="15882" max="15882" width="35.28515625" style="41" bestFit="1" customWidth="1"/>
    <col min="15883" max="15883" width="28.140625" style="41" bestFit="1" customWidth="1"/>
    <col min="15884" max="15884" width="33.140625" style="41" bestFit="1" customWidth="1"/>
    <col min="15885" max="15885" width="26" style="41" bestFit="1" customWidth="1"/>
    <col min="15886" max="15886" width="19.140625" style="41" bestFit="1" customWidth="1"/>
    <col min="15887" max="15887" width="10.42578125" style="41" customWidth="1"/>
    <col min="15888" max="15888" width="11.85546875" style="41" customWidth="1"/>
    <col min="15889" max="15889" width="14.7109375" style="41" customWidth="1"/>
    <col min="15890" max="15890" width="9" style="41" bestFit="1" customWidth="1"/>
    <col min="15891" max="16130" width="9.140625" style="41"/>
    <col min="16131" max="16131" width="4.7109375" style="41" bestFit="1" customWidth="1"/>
    <col min="16132" max="16132" width="9.7109375" style="41" bestFit="1" customWidth="1"/>
    <col min="16133" max="16133" width="10" style="41" bestFit="1" customWidth="1"/>
    <col min="16134" max="16134" width="8.85546875" style="41" bestFit="1" customWidth="1"/>
    <col min="16135" max="16135" width="22.85546875" style="41" customWidth="1"/>
    <col min="16136" max="16136" width="59.7109375" style="41" bestFit="1" customWidth="1"/>
    <col min="16137" max="16137" width="57.85546875" style="41" bestFit="1" customWidth="1"/>
    <col min="16138" max="16138" width="35.28515625" style="41" bestFit="1" customWidth="1"/>
    <col min="16139" max="16139" width="28.140625" style="41" bestFit="1" customWidth="1"/>
    <col min="16140" max="16140" width="33.140625" style="41" bestFit="1" customWidth="1"/>
    <col min="16141" max="16141" width="26" style="41" bestFit="1" customWidth="1"/>
    <col min="16142" max="16142" width="19.140625" style="41" bestFit="1" customWidth="1"/>
    <col min="16143" max="16143" width="10.42578125" style="41" customWidth="1"/>
    <col min="16144" max="16144" width="11.85546875" style="41" customWidth="1"/>
    <col min="16145" max="16145" width="14.7109375" style="41" customWidth="1"/>
    <col min="16146" max="16146" width="9" style="41" bestFit="1" customWidth="1"/>
    <col min="16147" max="16384" width="9.140625" style="41"/>
  </cols>
  <sheetData>
    <row r="2" spans="1:19" x14ac:dyDescent="0.25">
      <c r="A2" s="216" t="s">
        <v>2902</v>
      </c>
    </row>
    <row r="3" spans="1:19" x14ac:dyDescent="0.25">
      <c r="M3" s="2"/>
      <c r="N3" s="2"/>
      <c r="O3" s="2"/>
      <c r="P3" s="2"/>
    </row>
    <row r="4" spans="1:19" s="4" customFormat="1" ht="46.5" customHeight="1" x14ac:dyDescent="0.25">
      <c r="A4" s="626" t="s">
        <v>0</v>
      </c>
      <c r="B4" s="628" t="s">
        <v>1</v>
      </c>
      <c r="C4" s="628" t="s">
        <v>2</v>
      </c>
      <c r="D4" s="628" t="s">
        <v>3</v>
      </c>
      <c r="E4" s="626" t="s">
        <v>4</v>
      </c>
      <c r="F4" s="626" t="s">
        <v>5</v>
      </c>
      <c r="G4" s="626" t="s">
        <v>6</v>
      </c>
      <c r="H4" s="644" t="s">
        <v>7</v>
      </c>
      <c r="I4" s="644"/>
      <c r="J4" s="626" t="s">
        <v>8</v>
      </c>
      <c r="K4" s="649" t="s">
        <v>9</v>
      </c>
      <c r="L4" s="650"/>
      <c r="M4" s="651" t="s">
        <v>10</v>
      </c>
      <c r="N4" s="651"/>
      <c r="O4" s="651" t="s">
        <v>11</v>
      </c>
      <c r="P4" s="651"/>
      <c r="Q4" s="626" t="s">
        <v>12</v>
      </c>
      <c r="R4" s="628" t="s">
        <v>13</v>
      </c>
      <c r="S4" s="3"/>
    </row>
    <row r="5" spans="1:19" s="4" customFormat="1" x14ac:dyDescent="0.2">
      <c r="A5" s="627"/>
      <c r="B5" s="629"/>
      <c r="C5" s="629"/>
      <c r="D5" s="629"/>
      <c r="E5" s="627"/>
      <c r="F5" s="627"/>
      <c r="G5" s="627"/>
      <c r="H5" s="171" t="s">
        <v>14</v>
      </c>
      <c r="I5" s="171" t="s">
        <v>15</v>
      </c>
      <c r="J5" s="627"/>
      <c r="K5" s="173">
        <v>2020</v>
      </c>
      <c r="L5" s="173">
        <v>2021</v>
      </c>
      <c r="M5" s="5">
        <v>2020</v>
      </c>
      <c r="N5" s="5">
        <v>2021</v>
      </c>
      <c r="O5" s="5">
        <v>2020</v>
      </c>
      <c r="P5" s="5">
        <v>2021</v>
      </c>
      <c r="Q5" s="627"/>
      <c r="R5" s="629"/>
      <c r="S5" s="3"/>
    </row>
    <row r="6" spans="1:19" s="4" customFormat="1" x14ac:dyDescent="0.2">
      <c r="A6" s="172" t="s">
        <v>16</v>
      </c>
      <c r="B6" s="171" t="s">
        <v>17</v>
      </c>
      <c r="C6" s="171" t="s">
        <v>18</v>
      </c>
      <c r="D6" s="171" t="s">
        <v>19</v>
      </c>
      <c r="E6" s="172" t="s">
        <v>20</v>
      </c>
      <c r="F6" s="172" t="s">
        <v>21</v>
      </c>
      <c r="G6" s="172" t="s">
        <v>22</v>
      </c>
      <c r="H6" s="171" t="s">
        <v>23</v>
      </c>
      <c r="I6" s="171" t="s">
        <v>24</v>
      </c>
      <c r="J6" s="172" t="s">
        <v>25</v>
      </c>
      <c r="K6" s="173" t="s">
        <v>26</v>
      </c>
      <c r="L6" s="173" t="s">
        <v>27</v>
      </c>
      <c r="M6" s="174" t="s">
        <v>28</v>
      </c>
      <c r="N6" s="174" t="s">
        <v>29</v>
      </c>
      <c r="O6" s="174" t="s">
        <v>30</v>
      </c>
      <c r="P6" s="174" t="s">
        <v>31</v>
      </c>
      <c r="Q6" s="172" t="s">
        <v>32</v>
      </c>
      <c r="R6" s="171" t="s">
        <v>33</v>
      </c>
      <c r="S6" s="3"/>
    </row>
    <row r="7" spans="1:19" s="8" customFormat="1" ht="140.25" customHeight="1" x14ac:dyDescent="0.25">
      <c r="A7" s="423">
        <v>1</v>
      </c>
      <c r="B7" s="420">
        <v>1</v>
      </c>
      <c r="C7" s="423">
        <v>4</v>
      </c>
      <c r="D7" s="420">
        <v>2</v>
      </c>
      <c r="E7" s="420" t="s">
        <v>2015</v>
      </c>
      <c r="F7" s="420" t="s">
        <v>2014</v>
      </c>
      <c r="G7" s="420" t="s">
        <v>1116</v>
      </c>
      <c r="H7" s="425" t="s">
        <v>229</v>
      </c>
      <c r="I7" s="79" t="s">
        <v>1458</v>
      </c>
      <c r="J7" s="420" t="s">
        <v>2013</v>
      </c>
      <c r="K7" s="434" t="s">
        <v>38</v>
      </c>
      <c r="L7" s="434"/>
      <c r="M7" s="435">
        <v>60000</v>
      </c>
      <c r="N7" s="435"/>
      <c r="O7" s="419">
        <v>60000</v>
      </c>
      <c r="P7" s="435"/>
      <c r="Q7" s="504" t="s">
        <v>1957</v>
      </c>
      <c r="R7" s="504" t="s">
        <v>1956</v>
      </c>
      <c r="S7" s="12"/>
    </row>
    <row r="8" spans="1:19" s="8" customFormat="1" ht="69" customHeight="1" x14ac:dyDescent="0.25">
      <c r="A8" s="636">
        <v>2</v>
      </c>
      <c r="B8" s="630">
        <v>1</v>
      </c>
      <c r="C8" s="636">
        <v>4</v>
      </c>
      <c r="D8" s="636">
        <v>2</v>
      </c>
      <c r="E8" s="630" t="s">
        <v>2012</v>
      </c>
      <c r="F8" s="630" t="s">
        <v>2961</v>
      </c>
      <c r="G8" s="630" t="s">
        <v>44</v>
      </c>
      <c r="H8" s="425" t="s">
        <v>2011</v>
      </c>
      <c r="I8" s="425">
        <v>1</v>
      </c>
      <c r="J8" s="630" t="s">
        <v>2010</v>
      </c>
      <c r="K8" s="731" t="s">
        <v>45</v>
      </c>
      <c r="L8" s="630"/>
      <c r="M8" s="717">
        <v>25000</v>
      </c>
      <c r="N8" s="630"/>
      <c r="O8" s="693">
        <v>25000</v>
      </c>
      <c r="P8" s="630"/>
      <c r="Q8" s="1039" t="s">
        <v>1957</v>
      </c>
      <c r="R8" s="1039" t="s">
        <v>1956</v>
      </c>
    </row>
    <row r="9" spans="1:19" s="8" customFormat="1" ht="101.45" customHeight="1" x14ac:dyDescent="0.25">
      <c r="A9" s="637"/>
      <c r="B9" s="631"/>
      <c r="C9" s="637"/>
      <c r="D9" s="637"/>
      <c r="E9" s="631"/>
      <c r="F9" s="631"/>
      <c r="G9" s="631"/>
      <c r="H9" s="425" t="s">
        <v>2009</v>
      </c>
      <c r="I9" s="79" t="s">
        <v>231</v>
      </c>
      <c r="J9" s="631"/>
      <c r="K9" s="818"/>
      <c r="L9" s="631"/>
      <c r="M9" s="718"/>
      <c r="N9" s="631"/>
      <c r="O9" s="695"/>
      <c r="P9" s="631"/>
      <c r="Q9" s="1041"/>
      <c r="R9" s="1041"/>
    </row>
    <row r="10" spans="1:19" ht="180" x14ac:dyDescent="0.25">
      <c r="A10" s="424">
        <v>3</v>
      </c>
      <c r="B10" s="425">
        <v>1</v>
      </c>
      <c r="C10" s="424">
        <v>4</v>
      </c>
      <c r="D10" s="425">
        <v>5</v>
      </c>
      <c r="E10" s="425" t="s">
        <v>2008</v>
      </c>
      <c r="F10" s="425" t="s">
        <v>2007</v>
      </c>
      <c r="G10" s="425" t="s">
        <v>1978</v>
      </c>
      <c r="H10" s="425" t="s">
        <v>1977</v>
      </c>
      <c r="I10" s="79" t="s">
        <v>1458</v>
      </c>
      <c r="J10" s="425" t="s">
        <v>2006</v>
      </c>
      <c r="K10" s="439" t="s">
        <v>45</v>
      </c>
      <c r="L10" s="439"/>
      <c r="M10" s="427">
        <v>75000</v>
      </c>
      <c r="N10" s="424"/>
      <c r="O10" s="427">
        <v>75000</v>
      </c>
      <c r="P10" s="427"/>
      <c r="Q10" s="505" t="s">
        <v>1957</v>
      </c>
      <c r="R10" s="505" t="s">
        <v>1956</v>
      </c>
    </row>
    <row r="11" spans="1:19" ht="30" x14ac:dyDescent="0.25">
      <c r="A11" s="630">
        <v>4</v>
      </c>
      <c r="B11" s="630">
        <v>1</v>
      </c>
      <c r="C11" s="636">
        <v>4</v>
      </c>
      <c r="D11" s="630">
        <v>2</v>
      </c>
      <c r="E11" s="630" t="s">
        <v>2005</v>
      </c>
      <c r="F11" s="630" t="s">
        <v>2004</v>
      </c>
      <c r="G11" s="636" t="s">
        <v>2003</v>
      </c>
      <c r="H11" s="369" t="s">
        <v>2002</v>
      </c>
      <c r="I11" s="369">
        <v>6</v>
      </c>
      <c r="J11" s="819" t="s">
        <v>2001</v>
      </c>
      <c r="K11" s="819" t="s">
        <v>38</v>
      </c>
      <c r="L11" s="819"/>
      <c r="M11" s="814">
        <v>85000</v>
      </c>
      <c r="N11" s="814"/>
      <c r="O11" s="814">
        <v>85000</v>
      </c>
      <c r="P11" s="814"/>
      <c r="Q11" s="819" t="s">
        <v>1957</v>
      </c>
      <c r="R11" s="819" t="s">
        <v>1956</v>
      </c>
    </row>
    <row r="12" spans="1:19" ht="45" x14ac:dyDescent="0.25">
      <c r="A12" s="656"/>
      <c r="B12" s="656"/>
      <c r="C12" s="670"/>
      <c r="D12" s="656"/>
      <c r="E12" s="656"/>
      <c r="F12" s="656"/>
      <c r="G12" s="670"/>
      <c r="H12" s="369" t="s">
        <v>2000</v>
      </c>
      <c r="I12" s="369">
        <v>100</v>
      </c>
      <c r="J12" s="825"/>
      <c r="K12" s="825"/>
      <c r="L12" s="825"/>
      <c r="M12" s="826"/>
      <c r="N12" s="826"/>
      <c r="O12" s="826"/>
      <c r="P12" s="826"/>
      <c r="Q12" s="825"/>
      <c r="R12" s="825"/>
    </row>
    <row r="13" spans="1:19" ht="60" x14ac:dyDescent="0.25">
      <c r="A13" s="656"/>
      <c r="B13" s="656"/>
      <c r="C13" s="670"/>
      <c r="D13" s="656"/>
      <c r="E13" s="656"/>
      <c r="F13" s="656"/>
      <c r="G13" s="670"/>
      <c r="H13" s="425" t="s">
        <v>1999</v>
      </c>
      <c r="I13" s="424" t="s">
        <v>1998</v>
      </c>
      <c r="J13" s="825"/>
      <c r="K13" s="825"/>
      <c r="L13" s="825"/>
      <c r="M13" s="826"/>
      <c r="N13" s="826"/>
      <c r="O13" s="826"/>
      <c r="P13" s="826"/>
      <c r="Q13" s="825"/>
      <c r="R13" s="825"/>
    </row>
    <row r="14" spans="1:19" ht="52.5" customHeight="1" x14ac:dyDescent="0.25">
      <c r="A14" s="656"/>
      <c r="B14" s="656"/>
      <c r="C14" s="670"/>
      <c r="D14" s="656"/>
      <c r="E14" s="656"/>
      <c r="F14" s="656"/>
      <c r="G14" s="670"/>
      <c r="H14" s="424" t="s">
        <v>229</v>
      </c>
      <c r="I14" s="424">
        <v>2</v>
      </c>
      <c r="J14" s="825"/>
      <c r="K14" s="825"/>
      <c r="L14" s="825"/>
      <c r="M14" s="826"/>
      <c r="N14" s="826"/>
      <c r="O14" s="826"/>
      <c r="P14" s="826"/>
      <c r="Q14" s="825"/>
      <c r="R14" s="825"/>
    </row>
    <row r="15" spans="1:19" ht="45" x14ac:dyDescent="0.25">
      <c r="A15" s="656"/>
      <c r="B15" s="656"/>
      <c r="C15" s="670"/>
      <c r="D15" s="656"/>
      <c r="E15" s="656"/>
      <c r="F15" s="656"/>
      <c r="G15" s="670"/>
      <c r="H15" s="425" t="s">
        <v>1997</v>
      </c>
      <c r="I15" s="424" t="s">
        <v>1996</v>
      </c>
      <c r="J15" s="825"/>
      <c r="K15" s="825"/>
      <c r="L15" s="825"/>
      <c r="M15" s="826"/>
      <c r="N15" s="826"/>
      <c r="O15" s="826"/>
      <c r="P15" s="826"/>
      <c r="Q15" s="825"/>
      <c r="R15" s="825"/>
    </row>
    <row r="16" spans="1:19" s="8" customFormat="1" ht="54.75" customHeight="1" x14ac:dyDescent="0.25">
      <c r="A16" s="636">
        <v>5</v>
      </c>
      <c r="B16" s="630">
        <v>1</v>
      </c>
      <c r="C16" s="636">
        <v>4</v>
      </c>
      <c r="D16" s="630">
        <v>2</v>
      </c>
      <c r="E16" s="630" t="s">
        <v>1995</v>
      </c>
      <c r="F16" s="630" t="s">
        <v>1994</v>
      </c>
      <c r="G16" s="630" t="s">
        <v>197</v>
      </c>
      <c r="H16" s="425" t="s">
        <v>1983</v>
      </c>
      <c r="I16" s="424">
        <v>1</v>
      </c>
      <c r="J16" s="630" t="s">
        <v>1993</v>
      </c>
      <c r="K16" s="731" t="s">
        <v>38</v>
      </c>
      <c r="L16" s="636"/>
      <c r="M16" s="693">
        <v>15000</v>
      </c>
      <c r="N16" s="636"/>
      <c r="O16" s="693">
        <v>15000</v>
      </c>
      <c r="P16" s="636"/>
      <c r="Q16" s="1039" t="s">
        <v>1957</v>
      </c>
      <c r="R16" s="1039" t="s">
        <v>1956</v>
      </c>
    </row>
    <row r="17" spans="1:18" s="8" customFormat="1" ht="72" customHeight="1" x14ac:dyDescent="0.25">
      <c r="A17" s="637"/>
      <c r="B17" s="631"/>
      <c r="C17" s="637"/>
      <c r="D17" s="631"/>
      <c r="E17" s="631"/>
      <c r="F17" s="631"/>
      <c r="G17" s="631"/>
      <c r="H17" s="425" t="s">
        <v>52</v>
      </c>
      <c r="I17" s="425">
        <v>45</v>
      </c>
      <c r="J17" s="631"/>
      <c r="K17" s="818"/>
      <c r="L17" s="637"/>
      <c r="M17" s="695"/>
      <c r="N17" s="637"/>
      <c r="O17" s="695"/>
      <c r="P17" s="637"/>
      <c r="Q17" s="1041"/>
      <c r="R17" s="1041"/>
    </row>
    <row r="18" spans="1:18" s="8" customFormat="1" ht="45" customHeight="1" x14ac:dyDescent="0.25">
      <c r="A18" s="636">
        <v>6</v>
      </c>
      <c r="B18" s="630">
        <v>1</v>
      </c>
      <c r="C18" s="636">
        <v>4</v>
      </c>
      <c r="D18" s="630">
        <v>2</v>
      </c>
      <c r="E18" s="630" t="s">
        <v>1992</v>
      </c>
      <c r="F18" s="630" t="s">
        <v>1991</v>
      </c>
      <c r="G18" s="630" t="s">
        <v>1990</v>
      </c>
      <c r="H18" s="425" t="s">
        <v>58</v>
      </c>
      <c r="I18" s="424">
        <v>2</v>
      </c>
      <c r="J18" s="630" t="s">
        <v>1989</v>
      </c>
      <c r="K18" s="731" t="s">
        <v>38</v>
      </c>
      <c r="L18" s="636"/>
      <c r="M18" s="693">
        <v>69500</v>
      </c>
      <c r="N18" s="636"/>
      <c r="O18" s="693">
        <v>69500</v>
      </c>
      <c r="P18" s="636"/>
      <c r="Q18" s="1039" t="s">
        <v>1957</v>
      </c>
      <c r="R18" s="1039" t="s">
        <v>1956</v>
      </c>
    </row>
    <row r="19" spans="1:18" s="8" customFormat="1" ht="30" x14ac:dyDescent="0.25">
      <c r="A19" s="670"/>
      <c r="B19" s="656"/>
      <c r="C19" s="670"/>
      <c r="D19" s="656"/>
      <c r="E19" s="656"/>
      <c r="F19" s="656"/>
      <c r="G19" s="656"/>
      <c r="H19" s="425" t="s">
        <v>1988</v>
      </c>
      <c r="I19" s="424">
        <v>6</v>
      </c>
      <c r="J19" s="656"/>
      <c r="K19" s="732"/>
      <c r="L19" s="670"/>
      <c r="M19" s="694"/>
      <c r="N19" s="670"/>
      <c r="O19" s="694"/>
      <c r="P19" s="670"/>
      <c r="Q19" s="1040"/>
      <c r="R19" s="1040"/>
    </row>
    <row r="20" spans="1:18" s="8" customFormat="1" ht="30" x14ac:dyDescent="0.25">
      <c r="A20" s="670"/>
      <c r="B20" s="656"/>
      <c r="C20" s="670"/>
      <c r="D20" s="656"/>
      <c r="E20" s="656"/>
      <c r="F20" s="656"/>
      <c r="G20" s="656"/>
      <c r="H20" s="425" t="s">
        <v>484</v>
      </c>
      <c r="I20" s="424">
        <v>150</v>
      </c>
      <c r="J20" s="656"/>
      <c r="K20" s="732"/>
      <c r="L20" s="670"/>
      <c r="M20" s="694"/>
      <c r="N20" s="670"/>
      <c r="O20" s="694"/>
      <c r="P20" s="670"/>
      <c r="Q20" s="1040"/>
      <c r="R20" s="1040"/>
    </row>
    <row r="21" spans="1:18" s="8" customFormat="1" ht="30" x14ac:dyDescent="0.25">
      <c r="A21" s="637"/>
      <c r="B21" s="631"/>
      <c r="C21" s="637"/>
      <c r="D21" s="631"/>
      <c r="E21" s="631"/>
      <c r="F21" s="631"/>
      <c r="G21" s="631"/>
      <c r="H21" s="425" t="s">
        <v>1987</v>
      </c>
      <c r="I21" s="425">
        <v>2000</v>
      </c>
      <c r="J21" s="631"/>
      <c r="K21" s="818"/>
      <c r="L21" s="637"/>
      <c r="M21" s="695"/>
      <c r="N21" s="637"/>
      <c r="O21" s="695"/>
      <c r="P21" s="637"/>
      <c r="Q21" s="1041"/>
      <c r="R21" s="1041"/>
    </row>
    <row r="22" spans="1:18" s="8" customFormat="1" ht="30" x14ac:dyDescent="0.25">
      <c r="A22" s="636">
        <v>7</v>
      </c>
      <c r="B22" s="630">
        <v>1</v>
      </c>
      <c r="C22" s="636">
        <v>4</v>
      </c>
      <c r="D22" s="630">
        <v>2</v>
      </c>
      <c r="E22" s="630" t="s">
        <v>1986</v>
      </c>
      <c r="F22" s="630" t="s">
        <v>1985</v>
      </c>
      <c r="G22" s="630" t="s">
        <v>1984</v>
      </c>
      <c r="H22" s="506" t="s">
        <v>1983</v>
      </c>
      <c r="I22" s="424">
        <v>7</v>
      </c>
      <c r="J22" s="630" t="s">
        <v>1982</v>
      </c>
      <c r="K22" s="819"/>
      <c r="L22" s="819" t="s">
        <v>34</v>
      </c>
      <c r="M22" s="814"/>
      <c r="N22" s="814">
        <v>318000</v>
      </c>
      <c r="O22" s="814"/>
      <c r="P22" s="814">
        <v>318000</v>
      </c>
      <c r="Q22" s="1039" t="s">
        <v>1957</v>
      </c>
      <c r="R22" s="1039" t="s">
        <v>1956</v>
      </c>
    </row>
    <row r="23" spans="1:18" s="8" customFormat="1" ht="63.75" customHeight="1" x14ac:dyDescent="0.25">
      <c r="A23" s="670"/>
      <c r="B23" s="656"/>
      <c r="C23" s="670"/>
      <c r="D23" s="656"/>
      <c r="E23" s="656"/>
      <c r="F23" s="656"/>
      <c r="G23" s="656"/>
      <c r="H23" s="506" t="s">
        <v>1981</v>
      </c>
      <c r="I23" s="425">
        <v>210</v>
      </c>
      <c r="J23" s="656"/>
      <c r="K23" s="825"/>
      <c r="L23" s="825"/>
      <c r="M23" s="826"/>
      <c r="N23" s="826"/>
      <c r="O23" s="826"/>
      <c r="P23" s="826"/>
      <c r="Q23" s="1040"/>
      <c r="R23" s="1040"/>
    </row>
    <row r="24" spans="1:18" s="8" customFormat="1" ht="30" x14ac:dyDescent="0.25">
      <c r="A24" s="670"/>
      <c r="B24" s="656"/>
      <c r="C24" s="670"/>
      <c r="D24" s="656"/>
      <c r="E24" s="656"/>
      <c r="F24" s="656"/>
      <c r="G24" s="656"/>
      <c r="H24" s="506" t="s">
        <v>1977</v>
      </c>
      <c r="I24" s="425">
        <v>8</v>
      </c>
      <c r="J24" s="656"/>
      <c r="K24" s="825"/>
      <c r="L24" s="825"/>
      <c r="M24" s="826"/>
      <c r="N24" s="826"/>
      <c r="O24" s="826"/>
      <c r="P24" s="826"/>
      <c r="Q24" s="1040"/>
      <c r="R24" s="1040"/>
    </row>
    <row r="25" spans="1:18" s="8" customFormat="1" ht="48.75" customHeight="1" x14ac:dyDescent="0.25">
      <c r="A25" s="670"/>
      <c r="B25" s="656"/>
      <c r="C25" s="670"/>
      <c r="D25" s="656"/>
      <c r="E25" s="656"/>
      <c r="F25" s="656"/>
      <c r="G25" s="656"/>
      <c r="H25" s="507" t="s">
        <v>194</v>
      </c>
      <c r="I25" s="508">
        <v>8</v>
      </c>
      <c r="J25" s="656"/>
      <c r="K25" s="825"/>
      <c r="L25" s="825"/>
      <c r="M25" s="826"/>
      <c r="N25" s="826"/>
      <c r="O25" s="826"/>
      <c r="P25" s="826"/>
      <c r="Q25" s="1040"/>
      <c r="R25" s="1040"/>
    </row>
    <row r="26" spans="1:18" s="8" customFormat="1" ht="45" x14ac:dyDescent="0.25">
      <c r="A26" s="637"/>
      <c r="B26" s="631"/>
      <c r="C26" s="637"/>
      <c r="D26" s="631"/>
      <c r="E26" s="631"/>
      <c r="F26" s="631"/>
      <c r="G26" s="631"/>
      <c r="H26" s="506" t="s">
        <v>1963</v>
      </c>
      <c r="I26" s="425">
        <v>4500</v>
      </c>
      <c r="J26" s="631"/>
      <c r="K26" s="820"/>
      <c r="L26" s="820"/>
      <c r="M26" s="815"/>
      <c r="N26" s="815"/>
      <c r="O26" s="815"/>
      <c r="P26" s="815"/>
      <c r="Q26" s="1041"/>
      <c r="R26" s="1041"/>
    </row>
    <row r="27" spans="1:18" s="8" customFormat="1" ht="120" x14ac:dyDescent="0.25">
      <c r="A27" s="424">
        <v>8</v>
      </c>
      <c r="B27" s="425">
        <v>1</v>
      </c>
      <c r="C27" s="424">
        <v>4</v>
      </c>
      <c r="D27" s="425">
        <v>2</v>
      </c>
      <c r="E27" s="425" t="s">
        <v>1980</v>
      </c>
      <c r="F27" s="425" t="s">
        <v>1979</v>
      </c>
      <c r="G27" s="425" t="s">
        <v>1978</v>
      </c>
      <c r="H27" s="425" t="s">
        <v>1977</v>
      </c>
      <c r="I27" s="79" t="s">
        <v>161</v>
      </c>
      <c r="J27" s="425" t="s">
        <v>1976</v>
      </c>
      <c r="K27" s="369"/>
      <c r="L27" s="369" t="s">
        <v>45</v>
      </c>
      <c r="M27" s="371"/>
      <c r="N27" s="371">
        <v>50000</v>
      </c>
      <c r="O27" s="427"/>
      <c r="P27" s="371">
        <v>50000</v>
      </c>
      <c r="Q27" s="505" t="s">
        <v>1957</v>
      </c>
      <c r="R27" s="505" t="s">
        <v>1956</v>
      </c>
    </row>
    <row r="28" spans="1:18" s="8" customFormat="1" ht="72.75" customHeight="1" x14ac:dyDescent="0.25">
      <c r="A28" s="636">
        <v>9</v>
      </c>
      <c r="B28" s="630">
        <v>1</v>
      </c>
      <c r="C28" s="636">
        <v>4</v>
      </c>
      <c r="D28" s="630">
        <v>2</v>
      </c>
      <c r="E28" s="630" t="s">
        <v>1975</v>
      </c>
      <c r="F28" s="630" t="s">
        <v>1974</v>
      </c>
      <c r="G28" s="630" t="s">
        <v>1973</v>
      </c>
      <c r="H28" s="425" t="s">
        <v>1972</v>
      </c>
      <c r="I28" s="425">
        <v>2</v>
      </c>
      <c r="J28" s="630" t="s">
        <v>1971</v>
      </c>
      <c r="K28" s="1036"/>
      <c r="L28" s="819" t="s">
        <v>45</v>
      </c>
      <c r="M28" s="1036"/>
      <c r="N28" s="814">
        <v>50000</v>
      </c>
      <c r="O28" s="1036"/>
      <c r="P28" s="814">
        <v>50000</v>
      </c>
      <c r="Q28" s="1039" t="s">
        <v>1957</v>
      </c>
      <c r="R28" s="1039" t="s">
        <v>1956</v>
      </c>
    </row>
    <row r="29" spans="1:18" s="8" customFormat="1" ht="62.25" customHeight="1" x14ac:dyDescent="0.25">
      <c r="A29" s="637"/>
      <c r="B29" s="631"/>
      <c r="C29" s="637"/>
      <c r="D29" s="631"/>
      <c r="E29" s="631"/>
      <c r="F29" s="631"/>
      <c r="G29" s="631"/>
      <c r="H29" s="425" t="s">
        <v>1970</v>
      </c>
      <c r="I29" s="79" t="s">
        <v>168</v>
      </c>
      <c r="J29" s="631"/>
      <c r="K29" s="1038"/>
      <c r="L29" s="820"/>
      <c r="M29" s="1038"/>
      <c r="N29" s="815"/>
      <c r="O29" s="1038"/>
      <c r="P29" s="815"/>
      <c r="Q29" s="1041"/>
      <c r="R29" s="1041"/>
    </row>
    <row r="30" spans="1:18" s="8" customFormat="1" ht="71.25" customHeight="1" x14ac:dyDescent="0.25">
      <c r="A30" s="636">
        <v>10</v>
      </c>
      <c r="B30" s="630">
        <v>1</v>
      </c>
      <c r="C30" s="636">
        <v>4</v>
      </c>
      <c r="D30" s="630">
        <v>2</v>
      </c>
      <c r="E30" s="630" t="s">
        <v>1969</v>
      </c>
      <c r="F30" s="630" t="s">
        <v>1968</v>
      </c>
      <c r="G30" s="630" t="s">
        <v>1967</v>
      </c>
      <c r="H30" s="506" t="s">
        <v>1966</v>
      </c>
      <c r="I30" s="424">
        <v>1</v>
      </c>
      <c r="J30" s="630" t="s">
        <v>1965</v>
      </c>
      <c r="K30" s="1036"/>
      <c r="L30" s="630" t="s">
        <v>45</v>
      </c>
      <c r="M30" s="1036"/>
      <c r="N30" s="814">
        <v>55000</v>
      </c>
      <c r="O30" s="1036"/>
      <c r="P30" s="814">
        <v>55000</v>
      </c>
      <c r="Q30" s="1039" t="s">
        <v>1957</v>
      </c>
      <c r="R30" s="1039" t="s">
        <v>1956</v>
      </c>
    </row>
    <row r="31" spans="1:18" s="8" customFormat="1" ht="60" x14ac:dyDescent="0.25">
      <c r="A31" s="670"/>
      <c r="B31" s="656"/>
      <c r="C31" s="670"/>
      <c r="D31" s="656"/>
      <c r="E31" s="656"/>
      <c r="F31" s="656"/>
      <c r="G31" s="656"/>
      <c r="H31" s="506" t="s">
        <v>1964</v>
      </c>
      <c r="I31" s="425">
        <v>100</v>
      </c>
      <c r="J31" s="656"/>
      <c r="K31" s="1037"/>
      <c r="L31" s="656"/>
      <c r="M31" s="1037"/>
      <c r="N31" s="826"/>
      <c r="O31" s="1037"/>
      <c r="P31" s="826"/>
      <c r="Q31" s="1040"/>
      <c r="R31" s="1040"/>
    </row>
    <row r="32" spans="1:18" s="8" customFormat="1" ht="39.75" customHeight="1" x14ac:dyDescent="0.25">
      <c r="A32" s="670"/>
      <c r="B32" s="656"/>
      <c r="C32" s="670"/>
      <c r="D32" s="656"/>
      <c r="E32" s="656"/>
      <c r="F32" s="656"/>
      <c r="G32" s="656"/>
      <c r="H32" s="507" t="s">
        <v>194</v>
      </c>
      <c r="I32" s="508">
        <v>2</v>
      </c>
      <c r="J32" s="656"/>
      <c r="K32" s="1037"/>
      <c r="L32" s="656"/>
      <c r="M32" s="1037"/>
      <c r="N32" s="826"/>
      <c r="O32" s="1037"/>
      <c r="P32" s="826"/>
      <c r="Q32" s="1040"/>
      <c r="R32" s="1040"/>
    </row>
    <row r="33" spans="1:18" s="8" customFormat="1" ht="45" x14ac:dyDescent="0.25">
      <c r="A33" s="637"/>
      <c r="B33" s="631"/>
      <c r="C33" s="637"/>
      <c r="D33" s="631"/>
      <c r="E33" s="631"/>
      <c r="F33" s="631"/>
      <c r="G33" s="631"/>
      <c r="H33" s="506" t="s">
        <v>1963</v>
      </c>
      <c r="I33" s="425">
        <v>1000</v>
      </c>
      <c r="J33" s="631"/>
      <c r="K33" s="1038"/>
      <c r="L33" s="631"/>
      <c r="M33" s="1038"/>
      <c r="N33" s="815"/>
      <c r="O33" s="1038"/>
      <c r="P33" s="815"/>
      <c r="Q33" s="1041"/>
      <c r="R33" s="1041"/>
    </row>
    <row r="34" spans="1:18" s="8" customFormat="1" ht="180" x14ac:dyDescent="0.25">
      <c r="A34" s="424">
        <v>11</v>
      </c>
      <c r="B34" s="425">
        <v>1</v>
      </c>
      <c r="C34" s="424">
        <v>4</v>
      </c>
      <c r="D34" s="425">
        <v>2</v>
      </c>
      <c r="E34" s="425" t="s">
        <v>1962</v>
      </c>
      <c r="F34" s="436" t="s">
        <v>1961</v>
      </c>
      <c r="G34" s="425" t="s">
        <v>1960</v>
      </c>
      <c r="H34" s="425" t="s">
        <v>1959</v>
      </c>
      <c r="I34" s="79" t="s">
        <v>161</v>
      </c>
      <c r="J34" s="425" t="s">
        <v>1958</v>
      </c>
      <c r="K34" s="369"/>
      <c r="L34" s="369" t="s">
        <v>45</v>
      </c>
      <c r="M34" s="371"/>
      <c r="N34" s="371">
        <v>120000</v>
      </c>
      <c r="O34" s="427"/>
      <c r="P34" s="371">
        <v>120000</v>
      </c>
      <c r="Q34" s="505" t="s">
        <v>1957</v>
      </c>
      <c r="R34" s="505" t="s">
        <v>1956</v>
      </c>
    </row>
    <row r="35" spans="1:18" s="8" customFormat="1" x14ac:dyDescent="0.25">
      <c r="A35" s="214"/>
      <c r="B35" s="207"/>
      <c r="C35" s="214"/>
      <c r="D35" s="207"/>
      <c r="E35" s="207"/>
      <c r="F35" s="207"/>
      <c r="G35" s="207"/>
      <c r="H35" s="207"/>
      <c r="I35" s="207"/>
      <c r="J35" s="207"/>
      <c r="K35" s="210"/>
      <c r="L35" s="214"/>
      <c r="M35" s="208"/>
      <c r="N35" s="209"/>
      <c r="O35" s="208"/>
      <c r="P35" s="209"/>
      <c r="Q35" s="258"/>
      <c r="R35" s="258"/>
    </row>
    <row r="36" spans="1:18" ht="15.75" x14ac:dyDescent="0.25">
      <c r="M36" s="903"/>
      <c r="N36" s="904" t="s">
        <v>35</v>
      </c>
      <c r="O36" s="904"/>
      <c r="P36" s="904"/>
    </row>
    <row r="37" spans="1:18" x14ac:dyDescent="0.25">
      <c r="M37" s="903"/>
      <c r="N37" s="699" t="s">
        <v>36</v>
      </c>
      <c r="O37" s="903" t="s">
        <v>37</v>
      </c>
      <c r="P37" s="903"/>
    </row>
    <row r="38" spans="1:18" x14ac:dyDescent="0.25">
      <c r="M38" s="903"/>
      <c r="N38" s="701"/>
      <c r="O38" s="194">
        <v>2020</v>
      </c>
      <c r="P38" s="194">
        <v>2021</v>
      </c>
    </row>
    <row r="39" spans="1:18" x14ac:dyDescent="0.25">
      <c r="M39" s="257" t="s">
        <v>2931</v>
      </c>
      <c r="N39" s="55">
        <v>11</v>
      </c>
      <c r="O39" s="245">
        <v>329500</v>
      </c>
      <c r="P39" s="245">
        <v>593000</v>
      </c>
      <c r="Q39" s="2"/>
    </row>
    <row r="40" spans="1:18" x14ac:dyDescent="0.25">
      <c r="O40" s="2"/>
      <c r="P40" s="2"/>
    </row>
  </sheetData>
  <mergeCells count="130">
    <mergeCell ref="N11:N15"/>
    <mergeCell ref="O11:O15"/>
    <mergeCell ref="P11:P15"/>
    <mergeCell ref="Q11:Q15"/>
    <mergeCell ref="R4:R5"/>
    <mergeCell ref="G4:G5"/>
    <mergeCell ref="H4:I4"/>
    <mergeCell ref="J4:J5"/>
    <mergeCell ref="P8:P9"/>
    <mergeCell ref="Q8:Q9"/>
    <mergeCell ref="R8:R9"/>
    <mergeCell ref="J8:J9"/>
    <mergeCell ref="K8:K9"/>
    <mergeCell ref="L8:L9"/>
    <mergeCell ref="M8:M9"/>
    <mergeCell ref="O8:O9"/>
    <mergeCell ref="K4:L4"/>
    <mergeCell ref="M4:N4"/>
    <mergeCell ref="Q4:Q5"/>
    <mergeCell ref="O4:P4"/>
    <mergeCell ref="R11:R15"/>
    <mergeCell ref="G11:G15"/>
    <mergeCell ref="J11:J15"/>
    <mergeCell ref="K11:K15"/>
    <mergeCell ref="F4:F5"/>
    <mergeCell ref="N8:N9"/>
    <mergeCell ref="A4:A5"/>
    <mergeCell ref="B4:B5"/>
    <mergeCell ref="C4:C5"/>
    <mergeCell ref="D4:D5"/>
    <mergeCell ref="E4:E5"/>
    <mergeCell ref="B8:B9"/>
    <mergeCell ref="C8:C9"/>
    <mergeCell ref="D8:D9"/>
    <mergeCell ref="E8:E9"/>
    <mergeCell ref="A8:A9"/>
    <mergeCell ref="F8:F9"/>
    <mergeCell ref="G8:G9"/>
    <mergeCell ref="L11:L15"/>
    <mergeCell ref="M11:M15"/>
    <mergeCell ref="A11:A15"/>
    <mergeCell ref="B11:B15"/>
    <mergeCell ref="C11:C15"/>
    <mergeCell ref="D11:D15"/>
    <mergeCell ref="E11:E15"/>
    <mergeCell ref="F11:F15"/>
    <mergeCell ref="A18:A21"/>
    <mergeCell ref="B18:B21"/>
    <mergeCell ref="C18:C21"/>
    <mergeCell ref="D18:D21"/>
    <mergeCell ref="E18:E21"/>
    <mergeCell ref="A16:A17"/>
    <mergeCell ref="N16:N17"/>
    <mergeCell ref="M18:M21"/>
    <mergeCell ref="N18:N21"/>
    <mergeCell ref="O18:O21"/>
    <mergeCell ref="B16:B17"/>
    <mergeCell ref="C16:C17"/>
    <mergeCell ref="D16:D17"/>
    <mergeCell ref="E16:E17"/>
    <mergeCell ref="F16:F17"/>
    <mergeCell ref="O16:O17"/>
    <mergeCell ref="M16:M17"/>
    <mergeCell ref="P16:P17"/>
    <mergeCell ref="Q16:Q17"/>
    <mergeCell ref="R16:R17"/>
    <mergeCell ref="G16:G17"/>
    <mergeCell ref="J16:J17"/>
    <mergeCell ref="K16:K17"/>
    <mergeCell ref="L16:L17"/>
    <mergeCell ref="A28:A29"/>
    <mergeCell ref="B28:B29"/>
    <mergeCell ref="C28:C29"/>
    <mergeCell ref="D28:D29"/>
    <mergeCell ref="E28:E29"/>
    <mergeCell ref="F28:F29"/>
    <mergeCell ref="R18:R21"/>
    <mergeCell ref="A22:A26"/>
    <mergeCell ref="B22:B26"/>
    <mergeCell ref="C22:C26"/>
    <mergeCell ref="D22:D26"/>
    <mergeCell ref="E22:E26"/>
    <mergeCell ref="F22:F26"/>
    <mergeCell ref="G22:G26"/>
    <mergeCell ref="J22:J26"/>
    <mergeCell ref="K22:K26"/>
    <mergeCell ref="P18:P21"/>
    <mergeCell ref="Q18:Q21"/>
    <mergeCell ref="F18:F21"/>
    <mergeCell ref="G18:G21"/>
    <mergeCell ref="J18:J21"/>
    <mergeCell ref="K18:K21"/>
    <mergeCell ref="L18:L21"/>
    <mergeCell ref="L22:L26"/>
    <mergeCell ref="R22:R26"/>
    <mergeCell ref="G28:G29"/>
    <mergeCell ref="J28:J29"/>
    <mergeCell ref="K28:K29"/>
    <mergeCell ref="L28:L29"/>
    <mergeCell ref="M28:M29"/>
    <mergeCell ref="N28:N29"/>
    <mergeCell ref="O28:O29"/>
    <mergeCell ref="P28:P29"/>
    <mergeCell ref="Q28:Q29"/>
    <mergeCell ref="R28:R29"/>
    <mergeCell ref="M22:M26"/>
    <mergeCell ref="N22:N26"/>
    <mergeCell ref="O22:O26"/>
    <mergeCell ref="P22:P26"/>
    <mergeCell ref="Q22:Q26"/>
    <mergeCell ref="A30:A33"/>
    <mergeCell ref="B30:B33"/>
    <mergeCell ref="C30:C33"/>
    <mergeCell ref="D30:D33"/>
    <mergeCell ref="E30:E33"/>
    <mergeCell ref="F30:F33"/>
    <mergeCell ref="G30:G33"/>
    <mergeCell ref="J30:J33"/>
    <mergeCell ref="K30:K33"/>
    <mergeCell ref="M36:M38"/>
    <mergeCell ref="N36:P36"/>
    <mergeCell ref="O37:P37"/>
    <mergeCell ref="N37:N38"/>
    <mergeCell ref="O30:O33"/>
    <mergeCell ref="P30:P33"/>
    <mergeCell ref="Q30:Q33"/>
    <mergeCell ref="R30:R33"/>
    <mergeCell ref="L30:L33"/>
    <mergeCell ref="M30:M33"/>
    <mergeCell ref="N30:N3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31A9F-54DD-4B34-8C03-9FC6DDFF0544}">
  <dimension ref="A2:S71"/>
  <sheetViews>
    <sheetView topLeftCell="A61" zoomScale="70" zoomScaleNormal="70" workbookViewId="0">
      <selection activeCell="A67" sqref="A67"/>
    </sheetView>
  </sheetViews>
  <sheetFormatPr defaultColWidth="9.140625" defaultRowHeight="15" x14ac:dyDescent="0.25"/>
  <cols>
    <col min="1" max="1" width="5" style="41" customWidth="1"/>
    <col min="2" max="2" width="9.42578125" style="41" customWidth="1"/>
    <col min="3" max="3" width="12.140625" style="41" customWidth="1"/>
    <col min="4" max="4" width="10.28515625" style="41" customWidth="1"/>
    <col min="5" max="5" width="48.5703125" style="41" customWidth="1"/>
    <col min="6" max="6" width="65.28515625" style="41" customWidth="1"/>
    <col min="7" max="7" width="38" style="41" customWidth="1"/>
    <col min="8" max="8" width="21.7109375" style="41" customWidth="1"/>
    <col min="9" max="9" width="12.85546875" style="41" customWidth="1"/>
    <col min="10" max="10" width="34.140625" style="41" customWidth="1"/>
    <col min="11" max="11" width="12.85546875" style="41" customWidth="1"/>
    <col min="12" max="12" width="13.5703125" style="41" customWidth="1"/>
    <col min="13" max="13" width="19" style="259" customWidth="1"/>
    <col min="14" max="14" width="18.42578125" style="41" customWidth="1"/>
    <col min="15" max="15" width="19.140625" style="259" customWidth="1"/>
    <col min="16" max="16" width="19.140625" style="41" customWidth="1"/>
    <col min="17" max="17" width="22.5703125" style="41" customWidth="1"/>
    <col min="18" max="18" width="25" style="41" customWidth="1"/>
    <col min="19" max="19" width="20.85546875" style="41" customWidth="1"/>
    <col min="20" max="258" width="9.7109375" style="41" customWidth="1"/>
    <col min="259" max="259" width="5" style="41" customWidth="1"/>
    <col min="260" max="260" width="10.28515625" style="41" customWidth="1"/>
    <col min="261" max="261" width="10.5703125" style="41" customWidth="1"/>
    <col min="262" max="262" width="9.42578125" style="41" customWidth="1"/>
    <col min="263" max="263" width="24.28515625" style="41" customWidth="1"/>
    <col min="264" max="264" width="63.5703125" style="41" customWidth="1"/>
    <col min="265" max="265" width="61.5703125" style="41" customWidth="1"/>
    <col min="266" max="266" width="37.5703125" style="41" customWidth="1"/>
    <col min="267" max="267" width="30" style="41" customWidth="1"/>
    <col min="268" max="268" width="35.28515625" style="41" customWidth="1"/>
    <col min="269" max="269" width="27.7109375" style="41" customWidth="1"/>
    <col min="270" max="270" width="20.42578125" style="41" customWidth="1"/>
    <col min="271" max="271" width="11.140625" style="41" customWidth="1"/>
    <col min="272" max="272" width="12.5703125" style="41" customWidth="1"/>
    <col min="273" max="273" width="15.7109375" style="41" customWidth="1"/>
    <col min="274" max="274" width="9.5703125" style="41" customWidth="1"/>
    <col min="275" max="514" width="9.7109375" style="41" customWidth="1"/>
    <col min="515" max="515" width="5" style="41" customWidth="1"/>
    <col min="516" max="516" width="10.28515625" style="41" customWidth="1"/>
    <col min="517" max="517" width="10.5703125" style="41" customWidth="1"/>
    <col min="518" max="518" width="9.42578125" style="41" customWidth="1"/>
    <col min="519" max="519" width="24.28515625" style="41" customWidth="1"/>
    <col min="520" max="520" width="63.5703125" style="41" customWidth="1"/>
    <col min="521" max="521" width="61.5703125" style="41" customWidth="1"/>
    <col min="522" max="522" width="37.5703125" style="41" customWidth="1"/>
    <col min="523" max="523" width="30" style="41" customWidth="1"/>
    <col min="524" max="524" width="35.28515625" style="41" customWidth="1"/>
    <col min="525" max="525" width="27.7109375" style="41" customWidth="1"/>
    <col min="526" max="526" width="20.42578125" style="41" customWidth="1"/>
    <col min="527" max="527" width="11.140625" style="41" customWidth="1"/>
    <col min="528" max="528" width="12.5703125" style="41" customWidth="1"/>
    <col min="529" max="529" width="15.7109375" style="41" customWidth="1"/>
    <col min="530" max="530" width="9.5703125" style="41" customWidth="1"/>
    <col min="531" max="770" width="9.7109375" style="41" customWidth="1"/>
    <col min="771" max="771" width="5" style="41" customWidth="1"/>
    <col min="772" max="772" width="10.28515625" style="41" customWidth="1"/>
    <col min="773" max="773" width="10.5703125" style="41" customWidth="1"/>
    <col min="774" max="774" width="9.42578125" style="41" customWidth="1"/>
    <col min="775" max="775" width="24.28515625" style="41" customWidth="1"/>
    <col min="776" max="776" width="63.5703125" style="41" customWidth="1"/>
    <col min="777" max="777" width="61.5703125" style="41" customWidth="1"/>
    <col min="778" max="778" width="37.5703125" style="41" customWidth="1"/>
    <col min="779" max="779" width="30" style="41" customWidth="1"/>
    <col min="780" max="780" width="35.28515625" style="41" customWidth="1"/>
    <col min="781" max="781" width="27.7109375" style="41" customWidth="1"/>
    <col min="782" max="782" width="20.42578125" style="41" customWidth="1"/>
    <col min="783" max="783" width="11.140625" style="41" customWidth="1"/>
    <col min="784" max="784" width="12.5703125" style="41" customWidth="1"/>
    <col min="785" max="785" width="15.7109375" style="41" customWidth="1"/>
    <col min="786" max="786" width="9.5703125" style="41" customWidth="1"/>
    <col min="787" max="1024" width="9.7109375" style="41" customWidth="1"/>
    <col min="1025" max="16384" width="9.140625" style="41"/>
  </cols>
  <sheetData>
    <row r="2" spans="1:19" x14ac:dyDescent="0.25">
      <c r="A2" s="110" t="s">
        <v>2903</v>
      </c>
    </row>
    <row r="3" spans="1:19" x14ac:dyDescent="0.25">
      <c r="N3" s="259"/>
      <c r="P3" s="259"/>
    </row>
    <row r="4" spans="1:19" ht="60" customHeight="1" x14ac:dyDescent="0.25">
      <c r="A4" s="1060" t="s">
        <v>0</v>
      </c>
      <c r="B4" s="1061" t="s">
        <v>1</v>
      </c>
      <c r="C4" s="1061" t="s">
        <v>2</v>
      </c>
      <c r="D4" s="1061" t="s">
        <v>3</v>
      </c>
      <c r="E4" s="1060" t="s">
        <v>4</v>
      </c>
      <c r="F4" s="1060" t="s">
        <v>5</v>
      </c>
      <c r="G4" s="1060" t="s">
        <v>6</v>
      </c>
      <c r="H4" s="1061" t="s">
        <v>7</v>
      </c>
      <c r="I4" s="1061"/>
      <c r="J4" s="1060" t="s">
        <v>8</v>
      </c>
      <c r="K4" s="1061" t="s">
        <v>2130</v>
      </c>
      <c r="L4" s="1061"/>
      <c r="M4" s="1064" t="s">
        <v>2129</v>
      </c>
      <c r="N4" s="1064"/>
      <c r="O4" s="1064" t="s">
        <v>11</v>
      </c>
      <c r="P4" s="1064"/>
      <c r="Q4" s="1060" t="s">
        <v>12</v>
      </c>
      <c r="R4" s="1061" t="s">
        <v>13</v>
      </c>
      <c r="S4" s="264"/>
    </row>
    <row r="5" spans="1:19" ht="26.25" customHeight="1" x14ac:dyDescent="0.25">
      <c r="A5" s="1060"/>
      <c r="B5" s="1061"/>
      <c r="C5" s="1061"/>
      <c r="D5" s="1061"/>
      <c r="E5" s="1060"/>
      <c r="F5" s="1060"/>
      <c r="G5" s="1060"/>
      <c r="H5" s="265" t="s">
        <v>14</v>
      </c>
      <c r="I5" s="265" t="s">
        <v>2128</v>
      </c>
      <c r="J5" s="1060"/>
      <c r="K5" s="268">
        <v>2020</v>
      </c>
      <c r="L5" s="268">
        <v>2021</v>
      </c>
      <c r="M5" s="269">
        <v>2020</v>
      </c>
      <c r="N5" s="269">
        <v>2021</v>
      </c>
      <c r="O5" s="269">
        <v>2020</v>
      </c>
      <c r="P5" s="269">
        <v>2021</v>
      </c>
      <c r="Q5" s="1060"/>
      <c r="R5" s="1061"/>
      <c r="S5" s="264"/>
    </row>
    <row r="6" spans="1:19" ht="15.75" customHeight="1" x14ac:dyDescent="0.25">
      <c r="A6" s="266" t="s">
        <v>16</v>
      </c>
      <c r="B6" s="265" t="s">
        <v>17</v>
      </c>
      <c r="C6" s="265" t="s">
        <v>18</v>
      </c>
      <c r="D6" s="265" t="s">
        <v>19</v>
      </c>
      <c r="E6" s="266" t="s">
        <v>20</v>
      </c>
      <c r="F6" s="266" t="s">
        <v>21</v>
      </c>
      <c r="G6" s="266" t="s">
        <v>22</v>
      </c>
      <c r="H6" s="265" t="s">
        <v>23</v>
      </c>
      <c r="I6" s="265" t="s">
        <v>24</v>
      </c>
      <c r="J6" s="266" t="s">
        <v>25</v>
      </c>
      <c r="K6" s="268" t="s">
        <v>26</v>
      </c>
      <c r="L6" s="268" t="s">
        <v>27</v>
      </c>
      <c r="M6" s="267" t="s">
        <v>28</v>
      </c>
      <c r="N6" s="267" t="s">
        <v>29</v>
      </c>
      <c r="O6" s="267" t="s">
        <v>30</v>
      </c>
      <c r="P6" s="267" t="s">
        <v>31</v>
      </c>
      <c r="Q6" s="266" t="s">
        <v>32</v>
      </c>
      <c r="R6" s="265" t="s">
        <v>33</v>
      </c>
      <c r="S6" s="264"/>
    </row>
    <row r="7" spans="1:19" s="261" customFormat="1" ht="71.25" customHeight="1" x14ac:dyDescent="0.25">
      <c r="A7" s="1049">
        <v>1</v>
      </c>
      <c r="B7" s="1052">
        <v>1</v>
      </c>
      <c r="C7" s="1049">
        <v>4</v>
      </c>
      <c r="D7" s="1052">
        <v>2</v>
      </c>
      <c r="E7" s="1052" t="s">
        <v>2127</v>
      </c>
      <c r="F7" s="1052" t="s">
        <v>2126</v>
      </c>
      <c r="G7" s="1052" t="s">
        <v>48</v>
      </c>
      <c r="H7" s="509" t="s">
        <v>195</v>
      </c>
      <c r="I7" s="510" t="s">
        <v>1458</v>
      </c>
      <c r="J7" s="1052" t="s">
        <v>2125</v>
      </c>
      <c r="K7" s="1065" t="s">
        <v>45</v>
      </c>
      <c r="L7" s="1050"/>
      <c r="M7" s="1051">
        <v>11998.89</v>
      </c>
      <c r="N7" s="1050"/>
      <c r="O7" s="1051">
        <f>M7</f>
        <v>11998.89</v>
      </c>
      <c r="P7" s="1050"/>
      <c r="Q7" s="1052" t="s">
        <v>2018</v>
      </c>
      <c r="R7" s="1052" t="s">
        <v>2017</v>
      </c>
      <c r="S7" s="263"/>
    </row>
    <row r="8" spans="1:19" s="261" customFormat="1" ht="82.5" customHeight="1" x14ac:dyDescent="0.25">
      <c r="A8" s="1049"/>
      <c r="B8" s="1052"/>
      <c r="C8" s="1049"/>
      <c r="D8" s="1052"/>
      <c r="E8" s="1052"/>
      <c r="F8" s="1052"/>
      <c r="G8" s="1052"/>
      <c r="H8" s="511" t="s">
        <v>2037</v>
      </c>
      <c r="I8" s="512" t="s">
        <v>2122</v>
      </c>
      <c r="J8" s="1052"/>
      <c r="K8" s="1065"/>
      <c r="L8" s="1050"/>
      <c r="M8" s="1051"/>
      <c r="N8" s="1050"/>
      <c r="O8" s="1051"/>
      <c r="P8" s="1050"/>
      <c r="Q8" s="1052"/>
      <c r="R8" s="1052"/>
      <c r="S8" s="263"/>
    </row>
    <row r="9" spans="1:19" s="261" customFormat="1" ht="159.75" customHeight="1" x14ac:dyDescent="0.25">
      <c r="A9" s="513">
        <v>2</v>
      </c>
      <c r="B9" s="513">
        <v>1</v>
      </c>
      <c r="C9" s="513">
        <v>4</v>
      </c>
      <c r="D9" s="511">
        <v>2</v>
      </c>
      <c r="E9" s="511" t="s">
        <v>2124</v>
      </c>
      <c r="F9" s="511" t="s">
        <v>2123</v>
      </c>
      <c r="G9" s="511" t="s">
        <v>197</v>
      </c>
      <c r="H9" s="511" t="s">
        <v>169</v>
      </c>
      <c r="I9" s="512" t="s">
        <v>2122</v>
      </c>
      <c r="J9" s="511" t="s">
        <v>2121</v>
      </c>
      <c r="K9" s="514" t="s">
        <v>45</v>
      </c>
      <c r="L9" s="514"/>
      <c r="M9" s="515">
        <v>7086.42</v>
      </c>
      <c r="N9" s="513"/>
      <c r="O9" s="515">
        <f>M9</f>
        <v>7086.42</v>
      </c>
      <c r="P9" s="515"/>
      <c r="Q9" s="511" t="s">
        <v>2018</v>
      </c>
      <c r="R9" s="511" t="s">
        <v>2017</v>
      </c>
      <c r="S9" s="263"/>
    </row>
    <row r="10" spans="1:19" ht="63.75" customHeight="1" x14ac:dyDescent="0.25">
      <c r="A10" s="1053">
        <v>3</v>
      </c>
      <c r="B10" s="1053">
        <v>1</v>
      </c>
      <c r="C10" s="1053">
        <v>4</v>
      </c>
      <c r="D10" s="1053">
        <v>2</v>
      </c>
      <c r="E10" s="1053" t="s">
        <v>2120</v>
      </c>
      <c r="F10" s="1053" t="s">
        <v>2119</v>
      </c>
      <c r="G10" s="511" t="s">
        <v>1376</v>
      </c>
      <c r="H10" s="511" t="s">
        <v>169</v>
      </c>
      <c r="I10" s="513">
        <v>70</v>
      </c>
      <c r="J10" s="1053" t="s">
        <v>2107</v>
      </c>
      <c r="K10" s="1066" t="s">
        <v>38</v>
      </c>
      <c r="L10" s="1068"/>
      <c r="M10" s="1056">
        <v>11325.53</v>
      </c>
      <c r="N10" s="1062"/>
      <c r="O10" s="1056">
        <f>M10</f>
        <v>11325.53</v>
      </c>
      <c r="P10" s="1062"/>
      <c r="Q10" s="1053" t="s">
        <v>2018</v>
      </c>
      <c r="R10" s="1053" t="s">
        <v>2017</v>
      </c>
      <c r="S10" s="104"/>
    </row>
    <row r="11" spans="1:19" ht="86.25" customHeight="1" x14ac:dyDescent="0.25">
      <c r="A11" s="1054"/>
      <c r="B11" s="1054"/>
      <c r="C11" s="1054"/>
      <c r="D11" s="1054"/>
      <c r="E11" s="1054"/>
      <c r="F11" s="1054"/>
      <c r="G11" s="511" t="s">
        <v>2058</v>
      </c>
      <c r="H11" s="425" t="s">
        <v>138</v>
      </c>
      <c r="I11" s="425">
        <v>1</v>
      </c>
      <c r="J11" s="1054"/>
      <c r="K11" s="1067"/>
      <c r="L11" s="1069"/>
      <c r="M11" s="1057"/>
      <c r="N11" s="1063"/>
      <c r="O11" s="1057"/>
      <c r="P11" s="1063"/>
      <c r="Q11" s="1054"/>
      <c r="R11" s="1054"/>
      <c r="S11" s="104"/>
    </row>
    <row r="12" spans="1:19" ht="50.25" customHeight="1" x14ac:dyDescent="0.25">
      <c r="A12" s="1053">
        <v>4</v>
      </c>
      <c r="B12" s="1053">
        <v>1</v>
      </c>
      <c r="C12" s="1053">
        <v>4</v>
      </c>
      <c r="D12" s="1053">
        <v>2</v>
      </c>
      <c r="E12" s="1053" t="s">
        <v>2118</v>
      </c>
      <c r="F12" s="1053" t="s">
        <v>2117</v>
      </c>
      <c r="G12" s="511" t="s">
        <v>1376</v>
      </c>
      <c r="H12" s="511" t="s">
        <v>169</v>
      </c>
      <c r="I12" s="511">
        <v>70</v>
      </c>
      <c r="J12" s="1053" t="s">
        <v>2116</v>
      </c>
      <c r="K12" s="1053" t="s">
        <v>38</v>
      </c>
      <c r="L12" s="1053"/>
      <c r="M12" s="1056">
        <v>11237.19</v>
      </c>
      <c r="N12" s="1053"/>
      <c r="O12" s="1056">
        <f>M12</f>
        <v>11237.19</v>
      </c>
      <c r="P12" s="1053"/>
      <c r="Q12" s="1053" t="s">
        <v>2018</v>
      </c>
      <c r="R12" s="1053" t="s">
        <v>2017</v>
      </c>
    </row>
    <row r="13" spans="1:19" ht="86.25" customHeight="1" x14ac:dyDescent="0.25">
      <c r="A13" s="1054"/>
      <c r="B13" s="1054"/>
      <c r="C13" s="1054"/>
      <c r="D13" s="1054"/>
      <c r="E13" s="1054"/>
      <c r="F13" s="1054"/>
      <c r="G13" s="511" t="s">
        <v>2058</v>
      </c>
      <c r="H13" s="425" t="s">
        <v>138</v>
      </c>
      <c r="I13" s="425">
        <v>1</v>
      </c>
      <c r="J13" s="1054"/>
      <c r="K13" s="1054"/>
      <c r="L13" s="1054"/>
      <c r="M13" s="1057"/>
      <c r="N13" s="1054"/>
      <c r="O13" s="1057"/>
      <c r="P13" s="1054"/>
      <c r="Q13" s="1054"/>
      <c r="R13" s="1054"/>
    </row>
    <row r="14" spans="1:19" ht="84" customHeight="1" x14ac:dyDescent="0.25">
      <c r="A14" s="1053">
        <v>5</v>
      </c>
      <c r="B14" s="1053">
        <v>1</v>
      </c>
      <c r="C14" s="1053">
        <v>4</v>
      </c>
      <c r="D14" s="1053">
        <v>2</v>
      </c>
      <c r="E14" s="1053" t="s">
        <v>2115</v>
      </c>
      <c r="F14" s="1053" t="s">
        <v>2114</v>
      </c>
      <c r="G14" s="511" t="s">
        <v>1376</v>
      </c>
      <c r="H14" s="511" t="s">
        <v>169</v>
      </c>
      <c r="I14" s="511">
        <v>50</v>
      </c>
      <c r="J14" s="1053" t="s">
        <v>2113</v>
      </c>
      <c r="K14" s="1053" t="s">
        <v>38</v>
      </c>
      <c r="L14" s="1053"/>
      <c r="M14" s="1056">
        <v>9260.49</v>
      </c>
      <c r="N14" s="1053"/>
      <c r="O14" s="1056">
        <f>M14</f>
        <v>9260.49</v>
      </c>
      <c r="P14" s="1053"/>
      <c r="Q14" s="1053" t="s">
        <v>2018</v>
      </c>
      <c r="R14" s="1053" t="s">
        <v>2017</v>
      </c>
      <c r="S14" s="85"/>
    </row>
    <row r="15" spans="1:19" ht="73.5" customHeight="1" x14ac:dyDescent="0.25">
      <c r="A15" s="1054"/>
      <c r="B15" s="1054"/>
      <c r="C15" s="1054"/>
      <c r="D15" s="1054"/>
      <c r="E15" s="1054"/>
      <c r="F15" s="1054"/>
      <c r="G15" s="511" t="s">
        <v>2058</v>
      </c>
      <c r="H15" s="425" t="s">
        <v>138</v>
      </c>
      <c r="I15" s="425">
        <v>1</v>
      </c>
      <c r="J15" s="1054"/>
      <c r="K15" s="1054"/>
      <c r="L15" s="1054"/>
      <c r="M15" s="1057"/>
      <c r="N15" s="1054"/>
      <c r="O15" s="1057"/>
      <c r="P15" s="1054"/>
      <c r="Q15" s="1054"/>
      <c r="R15" s="1054"/>
      <c r="S15" s="85"/>
    </row>
    <row r="16" spans="1:19" ht="56.25" customHeight="1" x14ac:dyDescent="0.25">
      <c r="A16" s="1053">
        <v>6</v>
      </c>
      <c r="B16" s="1053">
        <v>1</v>
      </c>
      <c r="C16" s="1053">
        <v>4</v>
      </c>
      <c r="D16" s="1053">
        <v>2</v>
      </c>
      <c r="E16" s="1053" t="s">
        <v>2112</v>
      </c>
      <c r="F16" s="1053" t="s">
        <v>2111</v>
      </c>
      <c r="G16" s="511" t="s">
        <v>1376</v>
      </c>
      <c r="H16" s="511" t="s">
        <v>169</v>
      </c>
      <c r="I16" s="511">
        <v>50</v>
      </c>
      <c r="J16" s="1053" t="s">
        <v>2110</v>
      </c>
      <c r="K16" s="1053" t="s">
        <v>38</v>
      </c>
      <c r="L16" s="1053"/>
      <c r="M16" s="1056">
        <v>10006.06</v>
      </c>
      <c r="N16" s="1053"/>
      <c r="O16" s="1056">
        <f>M16</f>
        <v>10006.06</v>
      </c>
      <c r="P16" s="1053"/>
      <c r="Q16" s="1053" t="s">
        <v>2018</v>
      </c>
      <c r="R16" s="1053" t="s">
        <v>2017</v>
      </c>
      <c r="S16" s="85"/>
    </row>
    <row r="17" spans="1:19" ht="66.75" customHeight="1" x14ac:dyDescent="0.25">
      <c r="A17" s="1054"/>
      <c r="B17" s="1054"/>
      <c r="C17" s="1054"/>
      <c r="D17" s="1054"/>
      <c r="E17" s="1054"/>
      <c r="F17" s="1054"/>
      <c r="G17" s="511" t="s">
        <v>2058</v>
      </c>
      <c r="H17" s="425" t="s">
        <v>138</v>
      </c>
      <c r="I17" s="425">
        <v>1</v>
      </c>
      <c r="J17" s="1054"/>
      <c r="K17" s="1054"/>
      <c r="L17" s="1054"/>
      <c r="M17" s="1057"/>
      <c r="N17" s="1054"/>
      <c r="O17" s="1057"/>
      <c r="P17" s="1054"/>
      <c r="Q17" s="1054"/>
      <c r="R17" s="1054"/>
      <c r="S17" s="85"/>
    </row>
    <row r="18" spans="1:19" ht="42.75" customHeight="1" x14ac:dyDescent="0.25">
      <c r="A18" s="1053">
        <v>7</v>
      </c>
      <c r="B18" s="1053">
        <v>1</v>
      </c>
      <c r="C18" s="1053">
        <v>4</v>
      </c>
      <c r="D18" s="1053">
        <v>2</v>
      </c>
      <c r="E18" s="1053" t="s">
        <v>2109</v>
      </c>
      <c r="F18" s="1053" t="s">
        <v>2108</v>
      </c>
      <c r="G18" s="511" t="s">
        <v>1376</v>
      </c>
      <c r="H18" s="511" t="s">
        <v>169</v>
      </c>
      <c r="I18" s="511">
        <v>50</v>
      </c>
      <c r="J18" s="1053" t="s">
        <v>2107</v>
      </c>
      <c r="K18" s="1053" t="s">
        <v>38</v>
      </c>
      <c r="L18" s="1053"/>
      <c r="M18" s="1056">
        <v>9596.86</v>
      </c>
      <c r="N18" s="1053"/>
      <c r="O18" s="1056">
        <f>M18</f>
        <v>9596.86</v>
      </c>
      <c r="P18" s="1053"/>
      <c r="Q18" s="1053" t="s">
        <v>2018</v>
      </c>
      <c r="R18" s="1053" t="s">
        <v>2017</v>
      </c>
      <c r="S18" s="85"/>
    </row>
    <row r="19" spans="1:19" ht="43.5" customHeight="1" x14ac:dyDescent="0.25">
      <c r="A19" s="1054"/>
      <c r="B19" s="1054"/>
      <c r="C19" s="1054"/>
      <c r="D19" s="1054"/>
      <c r="E19" s="1054"/>
      <c r="F19" s="1054"/>
      <c r="G19" s="511" t="s">
        <v>2058</v>
      </c>
      <c r="H19" s="425" t="s">
        <v>138</v>
      </c>
      <c r="I19" s="425">
        <v>1</v>
      </c>
      <c r="J19" s="1054"/>
      <c r="K19" s="1054"/>
      <c r="L19" s="1054"/>
      <c r="M19" s="1057"/>
      <c r="N19" s="1054"/>
      <c r="O19" s="1057"/>
      <c r="P19" s="1054"/>
      <c r="Q19" s="1054"/>
      <c r="R19" s="1054"/>
      <c r="S19" s="85"/>
    </row>
    <row r="20" spans="1:19" ht="46.5" customHeight="1" x14ac:dyDescent="0.25">
      <c r="A20" s="1053">
        <v>8</v>
      </c>
      <c r="B20" s="1053">
        <v>1</v>
      </c>
      <c r="C20" s="1053">
        <v>4</v>
      </c>
      <c r="D20" s="1053">
        <v>2</v>
      </c>
      <c r="E20" s="1053" t="s">
        <v>2106</v>
      </c>
      <c r="F20" s="1053" t="s">
        <v>2105</v>
      </c>
      <c r="G20" s="511" t="s">
        <v>1376</v>
      </c>
      <c r="H20" s="511" t="s">
        <v>169</v>
      </c>
      <c r="I20" s="511">
        <v>60</v>
      </c>
      <c r="J20" s="1053" t="s">
        <v>2089</v>
      </c>
      <c r="K20" s="1053" t="s">
        <v>38</v>
      </c>
      <c r="L20" s="1053"/>
      <c r="M20" s="1056">
        <v>9780</v>
      </c>
      <c r="N20" s="1053"/>
      <c r="O20" s="1056">
        <f>M20</f>
        <v>9780</v>
      </c>
      <c r="P20" s="1053"/>
      <c r="Q20" s="1053" t="s">
        <v>2018</v>
      </c>
      <c r="R20" s="1053" t="s">
        <v>2017</v>
      </c>
      <c r="S20" s="85"/>
    </row>
    <row r="21" spans="1:19" ht="53.25" customHeight="1" x14ac:dyDescent="0.25">
      <c r="A21" s="1054"/>
      <c r="B21" s="1054"/>
      <c r="C21" s="1054"/>
      <c r="D21" s="1054"/>
      <c r="E21" s="1054"/>
      <c r="F21" s="1054"/>
      <c r="G21" s="511" t="s">
        <v>2058</v>
      </c>
      <c r="H21" s="425" t="s">
        <v>138</v>
      </c>
      <c r="I21" s="425">
        <v>1</v>
      </c>
      <c r="J21" s="1054"/>
      <c r="K21" s="1054"/>
      <c r="L21" s="1054"/>
      <c r="M21" s="1057"/>
      <c r="N21" s="1054"/>
      <c r="O21" s="1057"/>
      <c r="P21" s="1054"/>
      <c r="Q21" s="1054"/>
      <c r="R21" s="1054"/>
      <c r="S21" s="85"/>
    </row>
    <row r="22" spans="1:19" ht="75.75" customHeight="1" x14ac:dyDescent="0.25">
      <c r="A22" s="511">
        <v>9</v>
      </c>
      <c r="B22" s="511">
        <v>1</v>
      </c>
      <c r="C22" s="511">
        <v>4</v>
      </c>
      <c r="D22" s="511">
        <v>2</v>
      </c>
      <c r="E22" s="511" t="s">
        <v>2104</v>
      </c>
      <c r="F22" s="511" t="s">
        <v>2103</v>
      </c>
      <c r="G22" s="511" t="s">
        <v>197</v>
      </c>
      <c r="H22" s="511" t="s">
        <v>169</v>
      </c>
      <c r="I22" s="511">
        <v>50</v>
      </c>
      <c r="J22" s="511" t="s">
        <v>2102</v>
      </c>
      <c r="K22" s="511" t="s">
        <v>38</v>
      </c>
      <c r="L22" s="511"/>
      <c r="M22" s="516">
        <v>7217.74</v>
      </c>
      <c r="N22" s="511"/>
      <c r="O22" s="516">
        <f>M22</f>
        <v>7217.74</v>
      </c>
      <c r="P22" s="511"/>
      <c r="Q22" s="511" t="s">
        <v>2018</v>
      </c>
      <c r="R22" s="511" t="s">
        <v>2017</v>
      </c>
      <c r="S22" s="85"/>
    </row>
    <row r="23" spans="1:19" ht="74.25" customHeight="1" x14ac:dyDescent="0.25">
      <c r="A23" s="511">
        <v>10</v>
      </c>
      <c r="B23" s="511">
        <v>1</v>
      </c>
      <c r="C23" s="511">
        <v>4</v>
      </c>
      <c r="D23" s="511">
        <v>2</v>
      </c>
      <c r="E23" s="511" t="s">
        <v>2101</v>
      </c>
      <c r="F23" s="511" t="s">
        <v>2100</v>
      </c>
      <c r="G23" s="511" t="s">
        <v>197</v>
      </c>
      <c r="H23" s="511" t="s">
        <v>169</v>
      </c>
      <c r="I23" s="511">
        <v>50</v>
      </c>
      <c r="J23" s="511" t="s">
        <v>2099</v>
      </c>
      <c r="K23" s="511" t="s">
        <v>45</v>
      </c>
      <c r="L23" s="511"/>
      <c r="M23" s="516">
        <v>6940</v>
      </c>
      <c r="N23" s="511"/>
      <c r="O23" s="516">
        <f>M23</f>
        <v>6940</v>
      </c>
      <c r="P23" s="511"/>
      <c r="Q23" s="511" t="s">
        <v>2018</v>
      </c>
      <c r="R23" s="511" t="s">
        <v>2017</v>
      </c>
      <c r="S23" s="85"/>
    </row>
    <row r="24" spans="1:19" ht="58.5" customHeight="1" x14ac:dyDescent="0.25">
      <c r="A24" s="1049">
        <v>11</v>
      </c>
      <c r="B24" s="1049">
        <v>1</v>
      </c>
      <c r="C24" s="1049">
        <v>4</v>
      </c>
      <c r="D24" s="1049">
        <v>2</v>
      </c>
      <c r="E24" s="1052" t="s">
        <v>2098</v>
      </c>
      <c r="F24" s="1052" t="s">
        <v>2962</v>
      </c>
      <c r="G24" s="1052" t="s">
        <v>48</v>
      </c>
      <c r="H24" s="511" t="s">
        <v>2039</v>
      </c>
      <c r="I24" s="511">
        <v>94</v>
      </c>
      <c r="J24" s="1052" t="s">
        <v>1677</v>
      </c>
      <c r="K24" s="1049" t="s">
        <v>45</v>
      </c>
      <c r="L24" s="1049" t="s">
        <v>34</v>
      </c>
      <c r="M24" s="1051">
        <v>34430.6</v>
      </c>
      <c r="N24" s="1058">
        <v>473998.37</v>
      </c>
      <c r="O24" s="1051">
        <f>M24</f>
        <v>34430.6</v>
      </c>
      <c r="P24" s="1058">
        <f>N24</f>
        <v>473998.37</v>
      </c>
      <c r="Q24" s="1052" t="s">
        <v>2018</v>
      </c>
      <c r="R24" s="1052" t="s">
        <v>2017</v>
      </c>
      <c r="S24" s="85"/>
    </row>
    <row r="25" spans="1:19" ht="58.5" customHeight="1" x14ac:dyDescent="0.25">
      <c r="A25" s="1049"/>
      <c r="B25" s="1049"/>
      <c r="C25" s="1049"/>
      <c r="D25" s="1049"/>
      <c r="E25" s="1052"/>
      <c r="F25" s="1052"/>
      <c r="G25" s="1052"/>
      <c r="H25" s="511" t="s">
        <v>169</v>
      </c>
      <c r="I25" s="511">
        <v>1920</v>
      </c>
      <c r="J25" s="1052"/>
      <c r="K25" s="1049"/>
      <c r="L25" s="1049"/>
      <c r="M25" s="1051"/>
      <c r="N25" s="1058"/>
      <c r="O25" s="1051"/>
      <c r="P25" s="1058"/>
      <c r="Q25" s="1052"/>
      <c r="R25" s="1052"/>
      <c r="S25" s="85"/>
    </row>
    <row r="26" spans="1:19" ht="58.5" customHeight="1" x14ac:dyDescent="0.25">
      <c r="A26" s="1049"/>
      <c r="B26" s="1049"/>
      <c r="C26" s="1049"/>
      <c r="D26" s="1049"/>
      <c r="E26" s="1052"/>
      <c r="F26" s="1052"/>
      <c r="G26" s="511" t="s">
        <v>197</v>
      </c>
      <c r="H26" s="511" t="s">
        <v>169</v>
      </c>
      <c r="I26" s="511">
        <v>100</v>
      </c>
      <c r="J26" s="1052"/>
      <c r="K26" s="1049"/>
      <c r="L26" s="1049"/>
      <c r="M26" s="1051"/>
      <c r="N26" s="1058"/>
      <c r="O26" s="1051"/>
      <c r="P26" s="1058"/>
      <c r="Q26" s="1052"/>
      <c r="R26" s="1052"/>
      <c r="S26" s="85"/>
    </row>
    <row r="27" spans="1:19" ht="107.25" customHeight="1" x14ac:dyDescent="0.25">
      <c r="A27" s="1049"/>
      <c r="B27" s="1049"/>
      <c r="C27" s="1049"/>
      <c r="D27" s="1049"/>
      <c r="E27" s="1052"/>
      <c r="F27" s="1052"/>
      <c r="G27" s="511" t="s">
        <v>1345</v>
      </c>
      <c r="H27" s="511" t="s">
        <v>991</v>
      </c>
      <c r="I27" s="511">
        <v>9</v>
      </c>
      <c r="J27" s="1052"/>
      <c r="K27" s="1049"/>
      <c r="L27" s="1049"/>
      <c r="M27" s="1051"/>
      <c r="N27" s="1058"/>
      <c r="O27" s="1051"/>
      <c r="P27" s="1058"/>
      <c r="Q27" s="1052"/>
      <c r="R27" s="1052"/>
      <c r="S27" s="85"/>
    </row>
    <row r="28" spans="1:19" ht="111.75" customHeight="1" x14ac:dyDescent="0.25">
      <c r="A28" s="1052">
        <v>12</v>
      </c>
      <c r="B28" s="1052">
        <v>1</v>
      </c>
      <c r="C28" s="1052">
        <v>4</v>
      </c>
      <c r="D28" s="1052">
        <v>2</v>
      </c>
      <c r="E28" s="1052" t="s">
        <v>2097</v>
      </c>
      <c r="F28" s="1052" t="s">
        <v>2096</v>
      </c>
      <c r="G28" s="517" t="s">
        <v>197</v>
      </c>
      <c r="H28" s="518" t="s">
        <v>169</v>
      </c>
      <c r="I28" s="519">
        <v>60</v>
      </c>
      <c r="J28" s="1052" t="s">
        <v>2095</v>
      </c>
      <c r="K28" s="1052" t="s">
        <v>45</v>
      </c>
      <c r="L28" s="1050"/>
      <c r="M28" s="1059">
        <v>13200</v>
      </c>
      <c r="N28" s="1050"/>
      <c r="O28" s="1059">
        <f>M28</f>
        <v>13200</v>
      </c>
      <c r="P28" s="1050"/>
      <c r="Q28" s="1052" t="s">
        <v>2018</v>
      </c>
      <c r="R28" s="1052" t="s">
        <v>2017</v>
      </c>
      <c r="S28" s="85"/>
    </row>
    <row r="29" spans="1:19" ht="87" customHeight="1" x14ac:dyDescent="0.25">
      <c r="A29" s="1052"/>
      <c r="B29" s="1052"/>
      <c r="C29" s="1052"/>
      <c r="D29" s="1052"/>
      <c r="E29" s="1052"/>
      <c r="F29" s="1052"/>
      <c r="G29" s="520" t="s">
        <v>57</v>
      </c>
      <c r="H29" s="511" t="s">
        <v>57</v>
      </c>
      <c r="I29" s="521">
        <v>1</v>
      </c>
      <c r="J29" s="1052"/>
      <c r="K29" s="1052"/>
      <c r="L29" s="1050"/>
      <c r="M29" s="1059"/>
      <c r="N29" s="1050"/>
      <c r="O29" s="1059"/>
      <c r="P29" s="1050"/>
      <c r="Q29" s="1052"/>
      <c r="R29" s="1052"/>
      <c r="S29" s="85"/>
    </row>
    <row r="30" spans="1:19" ht="43.5" customHeight="1" x14ac:dyDescent="0.25">
      <c r="A30" s="1053">
        <v>13</v>
      </c>
      <c r="B30" s="1053">
        <v>1</v>
      </c>
      <c r="C30" s="1053">
        <v>4</v>
      </c>
      <c r="D30" s="1053">
        <v>2</v>
      </c>
      <c r="E30" s="1053" t="s">
        <v>2094</v>
      </c>
      <c r="F30" s="1053" t="s">
        <v>2093</v>
      </c>
      <c r="G30" s="511" t="s">
        <v>1376</v>
      </c>
      <c r="H30" s="511" t="s">
        <v>169</v>
      </c>
      <c r="I30" s="511">
        <v>50</v>
      </c>
      <c r="J30" s="1053" t="s">
        <v>2092</v>
      </c>
      <c r="K30" s="1053" t="s">
        <v>38</v>
      </c>
      <c r="L30" s="1053"/>
      <c r="M30" s="1056">
        <v>5662.5</v>
      </c>
      <c r="N30" s="1053"/>
      <c r="O30" s="1056">
        <f>M30</f>
        <v>5662.5</v>
      </c>
      <c r="P30" s="1053"/>
      <c r="Q30" s="1053" t="s">
        <v>2018</v>
      </c>
      <c r="R30" s="1053" t="s">
        <v>2017</v>
      </c>
      <c r="S30" s="85"/>
    </row>
    <row r="31" spans="1:19" ht="37.5" customHeight="1" x14ac:dyDescent="0.25">
      <c r="A31" s="1054"/>
      <c r="B31" s="1054"/>
      <c r="C31" s="1054"/>
      <c r="D31" s="1054"/>
      <c r="E31" s="1054"/>
      <c r="F31" s="1054"/>
      <c r="G31" s="518" t="s">
        <v>2031</v>
      </c>
      <c r="H31" s="518" t="s">
        <v>2030</v>
      </c>
      <c r="I31" s="518">
        <v>1</v>
      </c>
      <c r="J31" s="1054"/>
      <c r="K31" s="1054"/>
      <c r="L31" s="1054"/>
      <c r="M31" s="1057"/>
      <c r="N31" s="1054"/>
      <c r="O31" s="1057"/>
      <c r="P31" s="1054"/>
      <c r="Q31" s="1054"/>
      <c r="R31" s="1054"/>
      <c r="S31" s="85"/>
    </row>
    <row r="32" spans="1:19" ht="51.75" customHeight="1" x14ac:dyDescent="0.25">
      <c r="A32" s="1053">
        <v>14</v>
      </c>
      <c r="B32" s="1053">
        <v>1</v>
      </c>
      <c r="C32" s="1053">
        <v>4</v>
      </c>
      <c r="D32" s="1053">
        <v>2</v>
      </c>
      <c r="E32" s="1053" t="s">
        <v>2091</v>
      </c>
      <c r="F32" s="1053" t="s">
        <v>2090</v>
      </c>
      <c r="G32" s="511" t="s">
        <v>1376</v>
      </c>
      <c r="H32" s="511" t="s">
        <v>169</v>
      </c>
      <c r="I32" s="511">
        <v>55</v>
      </c>
      <c r="J32" s="1053" t="s">
        <v>2089</v>
      </c>
      <c r="K32" s="1053" t="s">
        <v>38</v>
      </c>
      <c r="L32" s="1053"/>
      <c r="M32" s="1056">
        <v>7170.9</v>
      </c>
      <c r="N32" s="1053"/>
      <c r="O32" s="1056">
        <f>M32</f>
        <v>7170.9</v>
      </c>
      <c r="P32" s="1053"/>
      <c r="Q32" s="1053" t="s">
        <v>2018</v>
      </c>
      <c r="R32" s="1053" t="s">
        <v>2017</v>
      </c>
      <c r="S32" s="85"/>
    </row>
    <row r="33" spans="1:19" ht="43.5" customHeight="1" x14ac:dyDescent="0.25">
      <c r="A33" s="1054"/>
      <c r="B33" s="1054"/>
      <c r="C33" s="1054"/>
      <c r="D33" s="1054"/>
      <c r="E33" s="1054"/>
      <c r="F33" s="1054"/>
      <c r="G33" s="511" t="s">
        <v>2058</v>
      </c>
      <c r="H33" s="425" t="s">
        <v>138</v>
      </c>
      <c r="I33" s="425">
        <v>1</v>
      </c>
      <c r="J33" s="1054"/>
      <c r="K33" s="1054"/>
      <c r="L33" s="1054"/>
      <c r="M33" s="1057"/>
      <c r="N33" s="1054"/>
      <c r="O33" s="1057"/>
      <c r="P33" s="1054"/>
      <c r="Q33" s="1054"/>
      <c r="R33" s="1054"/>
      <c r="S33" s="85"/>
    </row>
    <row r="34" spans="1:19" ht="43.5" customHeight="1" x14ac:dyDescent="0.25">
      <c r="A34" s="1053">
        <v>15</v>
      </c>
      <c r="B34" s="1053">
        <v>1</v>
      </c>
      <c r="C34" s="1053">
        <v>4</v>
      </c>
      <c r="D34" s="1053">
        <v>2</v>
      </c>
      <c r="E34" s="1053" t="s">
        <v>2088</v>
      </c>
      <c r="F34" s="1053" t="s">
        <v>2087</v>
      </c>
      <c r="G34" s="511" t="s">
        <v>1376</v>
      </c>
      <c r="H34" s="511" t="s">
        <v>169</v>
      </c>
      <c r="I34" s="511">
        <v>50</v>
      </c>
      <c r="J34" s="1053" t="s">
        <v>2086</v>
      </c>
      <c r="K34" s="1053" t="s">
        <v>45</v>
      </c>
      <c r="L34" s="1053"/>
      <c r="M34" s="1056">
        <v>14978.09</v>
      </c>
      <c r="N34" s="1053"/>
      <c r="O34" s="1056">
        <f>M34</f>
        <v>14978.09</v>
      </c>
      <c r="P34" s="1053"/>
      <c r="Q34" s="1053" t="s">
        <v>2018</v>
      </c>
      <c r="R34" s="1053" t="s">
        <v>2017</v>
      </c>
      <c r="S34" s="85"/>
    </row>
    <row r="35" spans="1:19" ht="79.5" customHeight="1" x14ac:dyDescent="0.25">
      <c r="A35" s="1054"/>
      <c r="B35" s="1054"/>
      <c r="C35" s="1054"/>
      <c r="D35" s="1054"/>
      <c r="E35" s="1054"/>
      <c r="F35" s="1054"/>
      <c r="G35" s="511" t="s">
        <v>2058</v>
      </c>
      <c r="H35" s="425" t="s">
        <v>138</v>
      </c>
      <c r="I35" s="425">
        <v>1</v>
      </c>
      <c r="J35" s="1054"/>
      <c r="K35" s="1054"/>
      <c r="L35" s="1054"/>
      <c r="M35" s="1057"/>
      <c r="N35" s="1054"/>
      <c r="O35" s="1057"/>
      <c r="P35" s="1054"/>
      <c r="Q35" s="1054"/>
      <c r="R35" s="1054"/>
      <c r="S35" s="85"/>
    </row>
    <row r="36" spans="1:19" ht="208.5" customHeight="1" x14ac:dyDescent="0.25">
      <c r="A36" s="511">
        <v>16</v>
      </c>
      <c r="B36" s="511">
        <v>1</v>
      </c>
      <c r="C36" s="511">
        <v>4</v>
      </c>
      <c r="D36" s="511">
        <v>2</v>
      </c>
      <c r="E36" s="511" t="s">
        <v>2085</v>
      </c>
      <c r="F36" s="511" t="s">
        <v>2084</v>
      </c>
      <c r="G36" s="511" t="s">
        <v>197</v>
      </c>
      <c r="H36" s="511" t="s">
        <v>169</v>
      </c>
      <c r="I36" s="511">
        <v>60</v>
      </c>
      <c r="J36" s="511" t="s">
        <v>2083</v>
      </c>
      <c r="K36" s="511" t="s">
        <v>38</v>
      </c>
      <c r="L36" s="511"/>
      <c r="M36" s="516">
        <v>7497.6</v>
      </c>
      <c r="N36" s="511"/>
      <c r="O36" s="516">
        <f>M36</f>
        <v>7497.6</v>
      </c>
      <c r="P36" s="511"/>
      <c r="Q36" s="511" t="s">
        <v>2018</v>
      </c>
      <c r="R36" s="511" t="s">
        <v>2017</v>
      </c>
      <c r="S36" s="85"/>
    </row>
    <row r="37" spans="1:19" ht="81" customHeight="1" x14ac:dyDescent="0.25">
      <c r="A37" s="719">
        <v>17</v>
      </c>
      <c r="B37" s="719">
        <v>1</v>
      </c>
      <c r="C37" s="719">
        <v>4</v>
      </c>
      <c r="D37" s="719">
        <v>2</v>
      </c>
      <c r="E37" s="719" t="s">
        <v>2082</v>
      </c>
      <c r="F37" s="719" t="s">
        <v>2081</v>
      </c>
      <c r="G37" s="425" t="s">
        <v>1376</v>
      </c>
      <c r="H37" s="425" t="s">
        <v>169</v>
      </c>
      <c r="I37" s="425">
        <v>60</v>
      </c>
      <c r="J37" s="719" t="s">
        <v>2080</v>
      </c>
      <c r="K37" s="719" t="s">
        <v>38</v>
      </c>
      <c r="L37" s="719"/>
      <c r="M37" s="1055">
        <v>6986.42</v>
      </c>
      <c r="N37" s="719"/>
      <c r="O37" s="1055">
        <f>M37</f>
        <v>6986.42</v>
      </c>
      <c r="P37" s="719"/>
      <c r="Q37" s="719" t="s">
        <v>2018</v>
      </c>
      <c r="R37" s="719" t="s">
        <v>2017</v>
      </c>
      <c r="S37" s="85"/>
    </row>
    <row r="38" spans="1:19" ht="55.5" customHeight="1" x14ac:dyDescent="0.25">
      <c r="A38" s="719"/>
      <c r="B38" s="719"/>
      <c r="C38" s="719"/>
      <c r="D38" s="719"/>
      <c r="E38" s="719"/>
      <c r="F38" s="719"/>
      <c r="G38" s="425" t="s">
        <v>2031</v>
      </c>
      <c r="H38" s="425" t="s">
        <v>2030</v>
      </c>
      <c r="I38" s="425">
        <v>1</v>
      </c>
      <c r="J38" s="719"/>
      <c r="K38" s="719"/>
      <c r="L38" s="719"/>
      <c r="M38" s="1055"/>
      <c r="N38" s="719"/>
      <c r="O38" s="1055"/>
      <c r="P38" s="719"/>
      <c r="Q38" s="719"/>
      <c r="R38" s="719"/>
      <c r="S38" s="85"/>
    </row>
    <row r="39" spans="1:19" ht="55.5" customHeight="1" x14ac:dyDescent="0.25">
      <c r="A39" s="719"/>
      <c r="B39" s="719"/>
      <c r="C39" s="719"/>
      <c r="D39" s="719"/>
      <c r="E39" s="719"/>
      <c r="F39" s="719"/>
      <c r="G39" s="425" t="s">
        <v>55</v>
      </c>
      <c r="H39" s="425" t="s">
        <v>138</v>
      </c>
      <c r="I39" s="425">
        <v>1</v>
      </c>
      <c r="J39" s="719"/>
      <c r="K39" s="719"/>
      <c r="L39" s="719"/>
      <c r="M39" s="1055"/>
      <c r="N39" s="719"/>
      <c r="O39" s="1055"/>
      <c r="P39" s="719"/>
      <c r="Q39" s="719"/>
      <c r="R39" s="719"/>
      <c r="S39" s="85"/>
    </row>
    <row r="40" spans="1:19" ht="129" customHeight="1" x14ac:dyDescent="0.25">
      <c r="A40" s="511">
        <v>18</v>
      </c>
      <c r="B40" s="511">
        <v>1</v>
      </c>
      <c r="C40" s="511">
        <v>4</v>
      </c>
      <c r="D40" s="511">
        <v>2</v>
      </c>
      <c r="E40" s="511" t="s">
        <v>2079</v>
      </c>
      <c r="F40" s="511" t="s">
        <v>2078</v>
      </c>
      <c r="G40" s="511" t="s">
        <v>197</v>
      </c>
      <c r="H40" s="511" t="s">
        <v>169</v>
      </c>
      <c r="I40" s="511">
        <v>60</v>
      </c>
      <c r="J40" s="511" t="s">
        <v>2065</v>
      </c>
      <c r="K40" s="511" t="s">
        <v>38</v>
      </c>
      <c r="L40" s="511"/>
      <c r="M40" s="516">
        <v>11978.96</v>
      </c>
      <c r="N40" s="511"/>
      <c r="O40" s="516">
        <f>M40</f>
        <v>11978.96</v>
      </c>
      <c r="P40" s="511"/>
      <c r="Q40" s="511" t="s">
        <v>2018</v>
      </c>
      <c r="R40" s="511" t="s">
        <v>2017</v>
      </c>
      <c r="S40" s="85"/>
    </row>
    <row r="41" spans="1:19" s="261" customFormat="1" ht="315" customHeight="1" x14ac:dyDescent="0.25">
      <c r="A41" s="511">
        <v>19</v>
      </c>
      <c r="B41" s="511">
        <v>1</v>
      </c>
      <c r="C41" s="511">
        <v>4</v>
      </c>
      <c r="D41" s="511">
        <v>5</v>
      </c>
      <c r="E41" s="511" t="s">
        <v>2077</v>
      </c>
      <c r="F41" s="511" t="s">
        <v>2076</v>
      </c>
      <c r="G41" s="511" t="s">
        <v>197</v>
      </c>
      <c r="H41" s="511" t="s">
        <v>169</v>
      </c>
      <c r="I41" s="511">
        <v>60</v>
      </c>
      <c r="J41" s="511" t="s">
        <v>2075</v>
      </c>
      <c r="K41" s="511"/>
      <c r="L41" s="511" t="s">
        <v>45</v>
      </c>
      <c r="M41" s="516"/>
      <c r="N41" s="522">
        <v>30000</v>
      </c>
      <c r="O41" s="516"/>
      <c r="P41" s="522">
        <f>N41</f>
        <v>30000</v>
      </c>
      <c r="Q41" s="511" t="s">
        <v>2018</v>
      </c>
      <c r="R41" s="511" t="s">
        <v>2017</v>
      </c>
      <c r="S41" s="262"/>
    </row>
    <row r="42" spans="1:19" ht="47.25" customHeight="1" x14ac:dyDescent="0.25">
      <c r="A42" s="1049">
        <v>20</v>
      </c>
      <c r="B42" s="1049">
        <v>1</v>
      </c>
      <c r="C42" s="1049">
        <v>4</v>
      </c>
      <c r="D42" s="1049">
        <v>2</v>
      </c>
      <c r="E42" s="1049" t="s">
        <v>2074</v>
      </c>
      <c r="F42" s="1052" t="s">
        <v>2073</v>
      </c>
      <c r="G42" s="1049" t="s">
        <v>57</v>
      </c>
      <c r="H42" s="513" t="s">
        <v>2072</v>
      </c>
      <c r="I42" s="513">
        <v>3</v>
      </c>
      <c r="J42" s="1052" t="s">
        <v>2071</v>
      </c>
      <c r="K42" s="1049" t="s">
        <v>45</v>
      </c>
      <c r="L42" s="1050"/>
      <c r="M42" s="1051">
        <v>14785.9</v>
      </c>
      <c r="N42" s="1050"/>
      <c r="O42" s="1051">
        <f>M42</f>
        <v>14785.9</v>
      </c>
      <c r="P42" s="1050"/>
      <c r="Q42" s="1052" t="s">
        <v>2018</v>
      </c>
      <c r="R42" s="1052" t="s">
        <v>2017</v>
      </c>
    </row>
    <row r="43" spans="1:19" ht="58.5" customHeight="1" x14ac:dyDescent="0.25">
      <c r="A43" s="1049"/>
      <c r="B43" s="1049"/>
      <c r="C43" s="1049"/>
      <c r="D43" s="1049"/>
      <c r="E43" s="1049"/>
      <c r="F43" s="1052"/>
      <c r="G43" s="1049"/>
      <c r="H43" s="513" t="s">
        <v>2070</v>
      </c>
      <c r="I43" s="513">
        <v>2</v>
      </c>
      <c r="J43" s="1052"/>
      <c r="K43" s="1049"/>
      <c r="L43" s="1050"/>
      <c r="M43" s="1051"/>
      <c r="N43" s="1050"/>
      <c r="O43" s="1051"/>
      <c r="P43" s="1050"/>
      <c r="Q43" s="1052"/>
      <c r="R43" s="1052"/>
      <c r="S43" s="85"/>
    </row>
    <row r="44" spans="1:19" ht="76.5" customHeight="1" x14ac:dyDescent="0.25">
      <c r="A44" s="1049"/>
      <c r="B44" s="1049"/>
      <c r="C44" s="1049"/>
      <c r="D44" s="1049"/>
      <c r="E44" s="1049"/>
      <c r="F44" s="1052"/>
      <c r="G44" s="523" t="s">
        <v>2069</v>
      </c>
      <c r="H44" s="513" t="s">
        <v>922</v>
      </c>
      <c r="I44" s="513">
        <v>3000</v>
      </c>
      <c r="J44" s="1052"/>
      <c r="K44" s="1049"/>
      <c r="L44" s="1050"/>
      <c r="M44" s="1051"/>
      <c r="N44" s="1050"/>
      <c r="O44" s="1051"/>
      <c r="P44" s="1050"/>
      <c r="Q44" s="1052"/>
      <c r="R44" s="1052"/>
    </row>
    <row r="45" spans="1:19" ht="85.5" customHeight="1" x14ac:dyDescent="0.25">
      <c r="A45" s="1049"/>
      <c r="B45" s="1049"/>
      <c r="C45" s="1049"/>
      <c r="D45" s="1049"/>
      <c r="E45" s="1049"/>
      <c r="F45" s="1052"/>
      <c r="G45" s="523" t="s">
        <v>2068</v>
      </c>
      <c r="H45" s="513" t="s">
        <v>922</v>
      </c>
      <c r="I45" s="513">
        <v>5000</v>
      </c>
      <c r="J45" s="1052"/>
      <c r="K45" s="1049"/>
      <c r="L45" s="1050"/>
      <c r="M45" s="1051"/>
      <c r="N45" s="1050"/>
      <c r="O45" s="1051"/>
      <c r="P45" s="1050"/>
      <c r="Q45" s="1052"/>
      <c r="R45" s="1052"/>
    </row>
    <row r="46" spans="1:19" ht="57" customHeight="1" x14ac:dyDescent="0.25">
      <c r="A46" s="720">
        <v>21</v>
      </c>
      <c r="B46" s="720">
        <v>1</v>
      </c>
      <c r="C46" s="720">
        <v>4</v>
      </c>
      <c r="D46" s="720">
        <v>2</v>
      </c>
      <c r="E46" s="720" t="s">
        <v>2067</v>
      </c>
      <c r="F46" s="719" t="s">
        <v>2066</v>
      </c>
      <c r="G46" s="425" t="s">
        <v>2031</v>
      </c>
      <c r="H46" s="425" t="s">
        <v>2030</v>
      </c>
      <c r="I46" s="425">
        <v>30</v>
      </c>
      <c r="J46" s="719" t="s">
        <v>2065</v>
      </c>
      <c r="K46" s="720" t="s">
        <v>45</v>
      </c>
      <c r="L46" s="720"/>
      <c r="M46" s="1046">
        <v>156912.84</v>
      </c>
      <c r="N46" s="720"/>
      <c r="O46" s="1046">
        <f>M46</f>
        <v>156912.84</v>
      </c>
      <c r="P46" s="720"/>
      <c r="Q46" s="719" t="s">
        <v>2018</v>
      </c>
      <c r="R46" s="719" t="s">
        <v>2017</v>
      </c>
    </row>
    <row r="47" spans="1:19" ht="54" customHeight="1" x14ac:dyDescent="0.25">
      <c r="A47" s="720"/>
      <c r="B47" s="720"/>
      <c r="C47" s="720"/>
      <c r="D47" s="720"/>
      <c r="E47" s="720"/>
      <c r="F47" s="719"/>
      <c r="G47" s="425" t="s">
        <v>57</v>
      </c>
      <c r="H47" s="425" t="s">
        <v>57</v>
      </c>
      <c r="I47" s="425">
        <v>1</v>
      </c>
      <c r="J47" s="719"/>
      <c r="K47" s="720"/>
      <c r="L47" s="720"/>
      <c r="M47" s="1046"/>
      <c r="N47" s="720"/>
      <c r="O47" s="1046"/>
      <c r="P47" s="720"/>
      <c r="Q47" s="719"/>
      <c r="R47" s="719"/>
    </row>
    <row r="48" spans="1:19" ht="159" customHeight="1" x14ac:dyDescent="0.25">
      <c r="A48" s="513">
        <v>22</v>
      </c>
      <c r="B48" s="513">
        <v>1</v>
      </c>
      <c r="C48" s="513">
        <v>4</v>
      </c>
      <c r="D48" s="513">
        <v>5</v>
      </c>
      <c r="E48" s="511" t="s">
        <v>2064</v>
      </c>
      <c r="F48" s="511" t="s">
        <v>2063</v>
      </c>
      <c r="G48" s="511" t="s">
        <v>1590</v>
      </c>
      <c r="H48" s="511" t="s">
        <v>169</v>
      </c>
      <c r="I48" s="511">
        <v>80</v>
      </c>
      <c r="J48" s="511" t="s">
        <v>2062</v>
      </c>
      <c r="K48" s="513" t="s">
        <v>45</v>
      </c>
      <c r="L48" s="513"/>
      <c r="M48" s="515">
        <v>40292.06</v>
      </c>
      <c r="N48" s="513"/>
      <c r="O48" s="515">
        <f>M48</f>
        <v>40292.06</v>
      </c>
      <c r="P48" s="513"/>
      <c r="Q48" s="511" t="s">
        <v>2018</v>
      </c>
      <c r="R48" s="511" t="s">
        <v>2017</v>
      </c>
    </row>
    <row r="49" spans="1:18" ht="132" customHeight="1" x14ac:dyDescent="0.25">
      <c r="A49" s="720">
        <v>23</v>
      </c>
      <c r="B49" s="720">
        <v>1</v>
      </c>
      <c r="C49" s="720">
        <v>4</v>
      </c>
      <c r="D49" s="720">
        <v>2</v>
      </c>
      <c r="E49" s="719" t="s">
        <v>2061</v>
      </c>
      <c r="F49" s="719" t="s">
        <v>2060</v>
      </c>
      <c r="G49" s="425" t="s">
        <v>1376</v>
      </c>
      <c r="H49" s="425" t="s">
        <v>169</v>
      </c>
      <c r="I49" s="425">
        <v>100</v>
      </c>
      <c r="J49" s="719" t="s">
        <v>2059</v>
      </c>
      <c r="K49" s="720" t="s">
        <v>38</v>
      </c>
      <c r="L49" s="720"/>
      <c r="M49" s="1046">
        <v>11654.95</v>
      </c>
      <c r="N49" s="720"/>
      <c r="O49" s="1046">
        <f>M49</f>
        <v>11654.95</v>
      </c>
      <c r="P49" s="720"/>
      <c r="Q49" s="719" t="s">
        <v>2018</v>
      </c>
      <c r="R49" s="719" t="s">
        <v>2017</v>
      </c>
    </row>
    <row r="50" spans="1:18" ht="63" customHeight="1" x14ac:dyDescent="0.25">
      <c r="A50" s="720"/>
      <c r="B50" s="720"/>
      <c r="C50" s="720"/>
      <c r="D50" s="720"/>
      <c r="E50" s="719"/>
      <c r="F50" s="719"/>
      <c r="G50" s="511" t="s">
        <v>2058</v>
      </c>
      <c r="H50" s="425" t="s">
        <v>138</v>
      </c>
      <c r="I50" s="425">
        <v>1</v>
      </c>
      <c r="J50" s="719"/>
      <c r="K50" s="720"/>
      <c r="L50" s="720"/>
      <c r="M50" s="1046"/>
      <c r="N50" s="720"/>
      <c r="O50" s="1046"/>
      <c r="P50" s="720"/>
      <c r="Q50" s="719"/>
      <c r="R50" s="719"/>
    </row>
    <row r="51" spans="1:18" ht="150" x14ac:dyDescent="0.25">
      <c r="A51" s="424">
        <v>24</v>
      </c>
      <c r="B51" s="424">
        <v>1</v>
      </c>
      <c r="C51" s="424">
        <v>4</v>
      </c>
      <c r="D51" s="424">
        <v>2</v>
      </c>
      <c r="E51" s="425" t="s">
        <v>2057</v>
      </c>
      <c r="F51" s="425" t="s">
        <v>2056</v>
      </c>
      <c r="G51" s="425" t="s">
        <v>2055</v>
      </c>
      <c r="H51" s="425" t="s">
        <v>2054</v>
      </c>
      <c r="I51" s="425">
        <v>35</v>
      </c>
      <c r="J51" s="425" t="s">
        <v>2053</v>
      </c>
      <c r="K51" s="424"/>
      <c r="L51" s="424" t="s">
        <v>34</v>
      </c>
      <c r="M51" s="524"/>
      <c r="N51" s="427">
        <v>400000</v>
      </c>
      <c r="O51" s="427"/>
      <c r="P51" s="427">
        <f>N51</f>
        <v>400000</v>
      </c>
      <c r="Q51" s="425" t="s">
        <v>2018</v>
      </c>
      <c r="R51" s="425" t="s">
        <v>2017</v>
      </c>
    </row>
    <row r="52" spans="1:18" ht="110.25" customHeight="1" x14ac:dyDescent="0.25">
      <c r="A52" s="424">
        <v>25</v>
      </c>
      <c r="B52" s="424">
        <v>1</v>
      </c>
      <c r="C52" s="424">
        <v>4</v>
      </c>
      <c r="D52" s="424">
        <v>2</v>
      </c>
      <c r="E52" s="425" t="s">
        <v>2052</v>
      </c>
      <c r="F52" s="425" t="s">
        <v>2051</v>
      </c>
      <c r="G52" s="425" t="s">
        <v>44</v>
      </c>
      <c r="H52" s="425" t="s">
        <v>169</v>
      </c>
      <c r="I52" s="425">
        <v>30</v>
      </c>
      <c r="J52" s="425" t="s">
        <v>2050</v>
      </c>
      <c r="K52" s="424"/>
      <c r="L52" s="424" t="s">
        <v>34</v>
      </c>
      <c r="M52" s="524"/>
      <c r="N52" s="427">
        <v>100000</v>
      </c>
      <c r="O52" s="524"/>
      <c r="P52" s="427">
        <f>N52</f>
        <v>100000</v>
      </c>
      <c r="Q52" s="425" t="s">
        <v>2018</v>
      </c>
      <c r="R52" s="425" t="s">
        <v>2017</v>
      </c>
    </row>
    <row r="53" spans="1:18" ht="60" x14ac:dyDescent="0.25">
      <c r="A53" s="424">
        <v>26</v>
      </c>
      <c r="B53" s="424">
        <v>1</v>
      </c>
      <c r="C53" s="424">
        <v>4</v>
      </c>
      <c r="D53" s="424">
        <v>2</v>
      </c>
      <c r="E53" s="425" t="s">
        <v>2049</v>
      </c>
      <c r="F53" s="425" t="s">
        <v>2048</v>
      </c>
      <c r="G53" s="424" t="s">
        <v>197</v>
      </c>
      <c r="H53" s="424" t="s">
        <v>169</v>
      </c>
      <c r="I53" s="424">
        <v>100</v>
      </c>
      <c r="J53" s="425" t="s">
        <v>2047</v>
      </c>
      <c r="K53" s="424"/>
      <c r="L53" s="424" t="s">
        <v>34</v>
      </c>
      <c r="M53" s="424"/>
      <c r="N53" s="427">
        <v>15000</v>
      </c>
      <c r="O53" s="424"/>
      <c r="P53" s="427">
        <f>N53</f>
        <v>15000</v>
      </c>
      <c r="Q53" s="425" t="s">
        <v>2018</v>
      </c>
      <c r="R53" s="425" t="s">
        <v>2017</v>
      </c>
    </row>
    <row r="54" spans="1:18" ht="120.75" customHeight="1" x14ac:dyDescent="0.25">
      <c r="A54" s="720">
        <v>27</v>
      </c>
      <c r="B54" s="720">
        <v>1</v>
      </c>
      <c r="C54" s="720">
        <v>4</v>
      </c>
      <c r="D54" s="720">
        <v>2</v>
      </c>
      <c r="E54" s="719" t="s">
        <v>2046</v>
      </c>
      <c r="F54" s="719" t="s">
        <v>2045</v>
      </c>
      <c r="G54" s="719" t="s">
        <v>197</v>
      </c>
      <c r="H54" s="425" t="s">
        <v>2044</v>
      </c>
      <c r="I54" s="425">
        <v>2</v>
      </c>
      <c r="J54" s="719" t="s">
        <v>2043</v>
      </c>
      <c r="K54" s="720"/>
      <c r="L54" s="720" t="s">
        <v>34</v>
      </c>
      <c r="M54" s="1046"/>
      <c r="N54" s="738">
        <v>11000</v>
      </c>
      <c r="O54" s="738"/>
      <c r="P54" s="738">
        <v>11000</v>
      </c>
      <c r="Q54" s="719" t="s">
        <v>2018</v>
      </c>
      <c r="R54" s="719" t="s">
        <v>2017</v>
      </c>
    </row>
    <row r="55" spans="1:18" ht="30" x14ac:dyDescent="0.25">
      <c r="A55" s="720"/>
      <c r="B55" s="720"/>
      <c r="C55" s="720"/>
      <c r="D55" s="720"/>
      <c r="E55" s="719"/>
      <c r="F55" s="719"/>
      <c r="G55" s="719"/>
      <c r="H55" s="425" t="s">
        <v>2042</v>
      </c>
      <c r="I55" s="425">
        <v>120</v>
      </c>
      <c r="J55" s="719"/>
      <c r="K55" s="720"/>
      <c r="L55" s="720"/>
      <c r="M55" s="1046"/>
      <c r="N55" s="738"/>
      <c r="O55" s="738"/>
      <c r="P55" s="738"/>
      <c r="Q55" s="719"/>
      <c r="R55" s="719"/>
    </row>
    <row r="56" spans="1:18" ht="35.25" customHeight="1" x14ac:dyDescent="0.25">
      <c r="A56" s="720"/>
      <c r="B56" s="720"/>
      <c r="C56" s="720"/>
      <c r="D56" s="720"/>
      <c r="E56" s="719"/>
      <c r="F56" s="719"/>
      <c r="G56" s="425" t="s">
        <v>2031</v>
      </c>
      <c r="H56" s="425" t="s">
        <v>2030</v>
      </c>
      <c r="I56" s="425">
        <v>2</v>
      </c>
      <c r="J56" s="719"/>
      <c r="K56" s="720"/>
      <c r="L56" s="720"/>
      <c r="M56" s="1046"/>
      <c r="N56" s="738"/>
      <c r="O56" s="738"/>
      <c r="P56" s="738"/>
      <c r="Q56" s="719"/>
      <c r="R56" s="719"/>
    </row>
    <row r="57" spans="1:18" ht="112.5" customHeight="1" x14ac:dyDescent="0.25">
      <c r="A57" s="720">
        <v>28</v>
      </c>
      <c r="B57" s="720">
        <v>1</v>
      </c>
      <c r="C57" s="720">
        <v>4</v>
      </c>
      <c r="D57" s="720">
        <v>5</v>
      </c>
      <c r="E57" s="719" t="s">
        <v>2041</v>
      </c>
      <c r="F57" s="630" t="s">
        <v>2040</v>
      </c>
      <c r="G57" s="719" t="s">
        <v>48</v>
      </c>
      <c r="H57" s="425" t="s">
        <v>2039</v>
      </c>
      <c r="I57" s="425">
        <v>3</v>
      </c>
      <c r="J57" s="719" t="s">
        <v>2038</v>
      </c>
      <c r="K57" s="966"/>
      <c r="L57" s="720" t="s">
        <v>45</v>
      </c>
      <c r="M57" s="1047"/>
      <c r="N57" s="738">
        <v>11967.13</v>
      </c>
      <c r="O57" s="1048"/>
      <c r="P57" s="738">
        <f>N57</f>
        <v>11967.13</v>
      </c>
      <c r="Q57" s="719" t="s">
        <v>2018</v>
      </c>
      <c r="R57" s="719" t="s">
        <v>2017</v>
      </c>
    </row>
    <row r="58" spans="1:18" ht="154.5" customHeight="1" x14ac:dyDescent="0.25">
      <c r="A58" s="720"/>
      <c r="B58" s="720"/>
      <c r="C58" s="720"/>
      <c r="D58" s="720"/>
      <c r="E58" s="719"/>
      <c r="F58" s="631"/>
      <c r="G58" s="719"/>
      <c r="H58" s="425" t="s">
        <v>2037</v>
      </c>
      <c r="I58" s="425">
        <v>60</v>
      </c>
      <c r="J58" s="719"/>
      <c r="K58" s="966"/>
      <c r="L58" s="720"/>
      <c r="M58" s="1047"/>
      <c r="N58" s="738"/>
      <c r="O58" s="1048"/>
      <c r="P58" s="738"/>
      <c r="Q58" s="719"/>
      <c r="R58" s="719"/>
    </row>
    <row r="59" spans="1:18" ht="150.75" customHeight="1" x14ac:dyDescent="0.25">
      <c r="A59" s="425">
        <v>29</v>
      </c>
      <c r="B59" s="425">
        <v>1</v>
      </c>
      <c r="C59" s="425">
        <v>4</v>
      </c>
      <c r="D59" s="425">
        <v>5</v>
      </c>
      <c r="E59" s="425" t="s">
        <v>2036</v>
      </c>
      <c r="F59" s="425" t="s">
        <v>2035</v>
      </c>
      <c r="G59" s="425" t="s">
        <v>197</v>
      </c>
      <c r="H59" s="425" t="s">
        <v>169</v>
      </c>
      <c r="I59" s="425">
        <v>100</v>
      </c>
      <c r="J59" s="425" t="s">
        <v>2034</v>
      </c>
      <c r="K59" s="436"/>
      <c r="L59" s="425" t="s">
        <v>45</v>
      </c>
      <c r="M59" s="436"/>
      <c r="N59" s="429">
        <v>15936.9</v>
      </c>
      <c r="O59" s="429"/>
      <c r="P59" s="429">
        <f>N59</f>
        <v>15936.9</v>
      </c>
      <c r="Q59" s="425" t="s">
        <v>2018</v>
      </c>
      <c r="R59" s="425" t="s">
        <v>2017</v>
      </c>
    </row>
    <row r="60" spans="1:18" ht="139.5" customHeight="1" x14ac:dyDescent="0.25">
      <c r="A60" s="425">
        <v>30</v>
      </c>
      <c r="B60" s="425">
        <v>1</v>
      </c>
      <c r="C60" s="425">
        <v>4</v>
      </c>
      <c r="D60" s="425">
        <v>2</v>
      </c>
      <c r="E60" s="425" t="s">
        <v>2033</v>
      </c>
      <c r="F60" s="425" t="s">
        <v>2032</v>
      </c>
      <c r="G60" s="425" t="s">
        <v>2031</v>
      </c>
      <c r="H60" s="425" t="s">
        <v>2030</v>
      </c>
      <c r="I60" s="425">
        <v>1</v>
      </c>
      <c r="J60" s="425" t="s">
        <v>2029</v>
      </c>
      <c r="K60" s="436"/>
      <c r="L60" s="425" t="s">
        <v>34</v>
      </c>
      <c r="M60" s="425"/>
      <c r="N60" s="429">
        <v>25000</v>
      </c>
      <c r="O60" s="429"/>
      <c r="P60" s="429">
        <v>25000</v>
      </c>
      <c r="Q60" s="425" t="s">
        <v>2018</v>
      </c>
      <c r="R60" s="425" t="s">
        <v>2017</v>
      </c>
    </row>
    <row r="61" spans="1:18" s="9" customFormat="1" ht="92.25" customHeight="1" x14ac:dyDescent="0.25">
      <c r="A61" s="719">
        <v>31</v>
      </c>
      <c r="B61" s="719">
        <v>1</v>
      </c>
      <c r="C61" s="719">
        <v>4</v>
      </c>
      <c r="D61" s="719">
        <v>2</v>
      </c>
      <c r="E61" s="719" t="s">
        <v>2028</v>
      </c>
      <c r="F61" s="719" t="s">
        <v>2027</v>
      </c>
      <c r="G61" s="425" t="s">
        <v>197</v>
      </c>
      <c r="H61" s="425" t="s">
        <v>169</v>
      </c>
      <c r="I61" s="425">
        <v>60</v>
      </c>
      <c r="J61" s="719" t="s">
        <v>2026</v>
      </c>
      <c r="K61" s="719"/>
      <c r="L61" s="719" t="s">
        <v>45</v>
      </c>
      <c r="M61" s="719"/>
      <c r="N61" s="753">
        <v>14000</v>
      </c>
      <c r="O61" s="753"/>
      <c r="P61" s="753">
        <f>N61</f>
        <v>14000</v>
      </c>
      <c r="Q61" s="719" t="s">
        <v>2018</v>
      </c>
      <c r="R61" s="719" t="s">
        <v>2017</v>
      </c>
    </row>
    <row r="62" spans="1:18" s="9" customFormat="1" ht="304.5" customHeight="1" x14ac:dyDescent="0.25">
      <c r="A62" s="719"/>
      <c r="B62" s="719"/>
      <c r="C62" s="719"/>
      <c r="D62" s="719"/>
      <c r="E62" s="719"/>
      <c r="F62" s="719"/>
      <c r="G62" s="425" t="s">
        <v>57</v>
      </c>
      <c r="H62" s="425" t="s">
        <v>57</v>
      </c>
      <c r="I62" s="425">
        <v>1</v>
      </c>
      <c r="J62" s="719"/>
      <c r="K62" s="719"/>
      <c r="L62" s="719"/>
      <c r="M62" s="719"/>
      <c r="N62" s="753"/>
      <c r="O62" s="753"/>
      <c r="P62" s="753"/>
      <c r="Q62" s="719"/>
      <c r="R62" s="719"/>
    </row>
    <row r="63" spans="1:18" s="9" customFormat="1" ht="177" customHeight="1" x14ac:dyDescent="0.25">
      <c r="A63" s="425">
        <v>32</v>
      </c>
      <c r="B63" s="425">
        <v>1</v>
      </c>
      <c r="C63" s="425">
        <v>4</v>
      </c>
      <c r="D63" s="425">
        <v>2</v>
      </c>
      <c r="E63" s="425" t="s">
        <v>2025</v>
      </c>
      <c r="F63" s="425" t="s">
        <v>2024</v>
      </c>
      <c r="G63" s="425" t="s">
        <v>197</v>
      </c>
      <c r="H63" s="425" t="s">
        <v>169</v>
      </c>
      <c r="I63" s="425">
        <v>60</v>
      </c>
      <c r="J63" s="425" t="s">
        <v>2023</v>
      </c>
      <c r="K63" s="425"/>
      <c r="L63" s="425" t="s">
        <v>38</v>
      </c>
      <c r="M63" s="425"/>
      <c r="N63" s="429">
        <v>8097.6</v>
      </c>
      <c r="O63" s="429"/>
      <c r="P63" s="429">
        <f>N63</f>
        <v>8097.6</v>
      </c>
      <c r="Q63" s="425" t="s">
        <v>2018</v>
      </c>
      <c r="R63" s="425" t="s">
        <v>2017</v>
      </c>
    </row>
    <row r="64" spans="1:18" s="9" customFormat="1" ht="34.5" customHeight="1" x14ac:dyDescent="0.25">
      <c r="A64" s="719">
        <v>33</v>
      </c>
      <c r="B64" s="719">
        <v>1</v>
      </c>
      <c r="C64" s="719">
        <v>4</v>
      </c>
      <c r="D64" s="719">
        <v>2</v>
      </c>
      <c r="E64" s="719" t="s">
        <v>2022</v>
      </c>
      <c r="F64" s="719" t="s">
        <v>2021</v>
      </c>
      <c r="G64" s="719" t="s">
        <v>44</v>
      </c>
      <c r="H64" s="425" t="s">
        <v>2020</v>
      </c>
      <c r="I64" s="425">
        <v>2</v>
      </c>
      <c r="J64" s="719" t="s">
        <v>2019</v>
      </c>
      <c r="K64" s="719"/>
      <c r="L64" s="719" t="s">
        <v>34</v>
      </c>
      <c r="M64" s="719"/>
      <c r="N64" s="753">
        <v>45000</v>
      </c>
      <c r="O64" s="753"/>
      <c r="P64" s="753">
        <v>45000</v>
      </c>
      <c r="Q64" s="719" t="s">
        <v>2018</v>
      </c>
      <c r="R64" s="719" t="s">
        <v>2017</v>
      </c>
    </row>
    <row r="65" spans="1:18" ht="108" customHeight="1" x14ac:dyDescent="0.25">
      <c r="A65" s="719"/>
      <c r="B65" s="719"/>
      <c r="C65" s="719"/>
      <c r="D65" s="719"/>
      <c r="E65" s="719"/>
      <c r="F65" s="719"/>
      <c r="G65" s="719"/>
      <c r="H65" s="425" t="s">
        <v>2016</v>
      </c>
      <c r="I65" s="425">
        <v>50</v>
      </c>
      <c r="J65" s="719"/>
      <c r="K65" s="719"/>
      <c r="L65" s="719"/>
      <c r="M65" s="719"/>
      <c r="N65" s="753"/>
      <c r="O65" s="753"/>
      <c r="P65" s="753"/>
      <c r="Q65" s="719"/>
      <c r="R65" s="719"/>
    </row>
    <row r="66" spans="1:18" x14ac:dyDescent="0.25">
      <c r="A66" s="207"/>
      <c r="B66" s="207"/>
      <c r="C66" s="207"/>
      <c r="D66" s="207"/>
      <c r="E66" s="207"/>
      <c r="F66" s="207"/>
      <c r="G66" s="207"/>
      <c r="H66" s="207"/>
      <c r="I66" s="207"/>
      <c r="J66" s="207"/>
      <c r="K66" s="207"/>
      <c r="L66" s="207"/>
      <c r="M66" s="207"/>
      <c r="N66" s="246"/>
      <c r="O66" s="246"/>
      <c r="P66" s="246"/>
      <c r="Q66" s="207"/>
      <c r="R66" s="207"/>
    </row>
    <row r="67" spans="1:18" x14ac:dyDescent="0.25">
      <c r="L67" s="1042"/>
      <c r="M67" s="903" t="s">
        <v>35</v>
      </c>
      <c r="N67" s="903"/>
      <c r="O67" s="903"/>
      <c r="P67" s="1045"/>
      <c r="Q67" s="1045"/>
    </row>
    <row r="68" spans="1:18" x14ac:dyDescent="0.25">
      <c r="L68" s="1043"/>
      <c r="M68" s="903" t="s">
        <v>36</v>
      </c>
      <c r="N68" s="903" t="s">
        <v>37</v>
      </c>
      <c r="O68" s="903"/>
      <c r="P68" s="20"/>
      <c r="Q68" s="20"/>
    </row>
    <row r="69" spans="1:18" x14ac:dyDescent="0.25">
      <c r="L69" s="1044"/>
      <c r="M69" s="903"/>
      <c r="N69" s="194">
        <v>2020</v>
      </c>
      <c r="O69" s="194">
        <v>2021</v>
      </c>
      <c r="P69" s="20"/>
      <c r="Q69" s="20"/>
    </row>
    <row r="70" spans="1:18" x14ac:dyDescent="0.25">
      <c r="L70" s="260" t="s">
        <v>2931</v>
      </c>
      <c r="M70" s="56">
        <v>33</v>
      </c>
      <c r="N70" s="109">
        <f>M7+M9+M10+M12+M14+M16+M18+M20+M22+M23+M24+M28+M30+M32+M34+M36+M37+M40+M42+M46+M48+M49</f>
        <v>420000</v>
      </c>
      <c r="O70" s="109">
        <f>P24+P41+P51+P52+P53+P54+P57+P59+P60+P61+P63+P64</f>
        <v>1150000</v>
      </c>
      <c r="P70" s="2"/>
    </row>
    <row r="71" spans="1:18" x14ac:dyDescent="0.25">
      <c r="N71" s="2"/>
    </row>
  </sheetData>
  <mergeCells count="325">
    <mergeCell ref="K30:K31"/>
    <mergeCell ref="L30:L31"/>
    <mergeCell ref="M30:M31"/>
    <mergeCell ref="O30:O31"/>
    <mergeCell ref="P30:P31"/>
    <mergeCell ref="Q30:Q31"/>
    <mergeCell ref="N30:N31"/>
    <mergeCell ref="E10:E11"/>
    <mergeCell ref="F10:F11"/>
    <mergeCell ref="J20:J21"/>
    <mergeCell ref="K20:K21"/>
    <mergeCell ref="M10:M11"/>
    <mergeCell ref="Q12:Q13"/>
    <mergeCell ref="P10:P11"/>
    <mergeCell ref="M12:M13"/>
    <mergeCell ref="N12:N13"/>
    <mergeCell ref="O12:O13"/>
    <mergeCell ref="P12:P13"/>
    <mergeCell ref="K18:K19"/>
    <mergeCell ref="N20:N21"/>
    <mergeCell ref="O20:O21"/>
    <mergeCell ref="P20:P21"/>
    <mergeCell ref="E30:E31"/>
    <mergeCell ref="F30:F31"/>
    <mergeCell ref="A10:A11"/>
    <mergeCell ref="B10:B11"/>
    <mergeCell ref="C10:C11"/>
    <mergeCell ref="J10:J11"/>
    <mergeCell ref="K10:K11"/>
    <mergeCell ref="L10:L11"/>
    <mergeCell ref="D10:D11"/>
    <mergeCell ref="A20:A21"/>
    <mergeCell ref="B20:B21"/>
    <mergeCell ref="C20:C21"/>
    <mergeCell ref="D20:D21"/>
    <mergeCell ref="E20:E21"/>
    <mergeCell ref="F20:F21"/>
    <mergeCell ref="A12:A13"/>
    <mergeCell ref="B12:B13"/>
    <mergeCell ref="C12:C13"/>
    <mergeCell ref="D12:D13"/>
    <mergeCell ref="E12:E13"/>
    <mergeCell ref="F12:F13"/>
    <mergeCell ref="K16:K17"/>
    <mergeCell ref="L12:L13"/>
    <mergeCell ref="J14:J15"/>
    <mergeCell ref="A14:A15"/>
    <mergeCell ref="B14:B15"/>
    <mergeCell ref="P7:P8"/>
    <mergeCell ref="Q7:Q8"/>
    <mergeCell ref="R7:R8"/>
    <mergeCell ref="K4:L4"/>
    <mergeCell ref="M4:N4"/>
    <mergeCell ref="O4:P4"/>
    <mergeCell ref="J7:J8"/>
    <mergeCell ref="K7:K8"/>
    <mergeCell ref="L7:L8"/>
    <mergeCell ref="M7:M8"/>
    <mergeCell ref="N7:N8"/>
    <mergeCell ref="O7:O8"/>
    <mergeCell ref="J4:J5"/>
    <mergeCell ref="Q4:Q5"/>
    <mergeCell ref="R4:R5"/>
    <mergeCell ref="R12:R13"/>
    <mergeCell ref="J18:J19"/>
    <mergeCell ref="C16:C17"/>
    <mergeCell ref="A4:A5"/>
    <mergeCell ref="B4:B5"/>
    <mergeCell ref="C4:C5"/>
    <mergeCell ref="D4:D5"/>
    <mergeCell ref="E4:E5"/>
    <mergeCell ref="F4:F5"/>
    <mergeCell ref="G4:G5"/>
    <mergeCell ref="H4:I4"/>
    <mergeCell ref="R10:R11"/>
    <mergeCell ref="Q10:Q11"/>
    <mergeCell ref="A7:A8"/>
    <mergeCell ref="B7:B8"/>
    <mergeCell ref="C7:C8"/>
    <mergeCell ref="D7:D8"/>
    <mergeCell ref="E7:E8"/>
    <mergeCell ref="F7:F8"/>
    <mergeCell ref="G7:G8"/>
    <mergeCell ref="N10:N11"/>
    <mergeCell ref="O10:O11"/>
    <mergeCell ref="J12:J13"/>
    <mergeCell ref="K12:K13"/>
    <mergeCell ref="R16:R17"/>
    <mergeCell ref="L16:L17"/>
    <mergeCell ref="M16:M17"/>
    <mergeCell ref="N16:N17"/>
    <mergeCell ref="O16:O17"/>
    <mergeCell ref="P16:P17"/>
    <mergeCell ref="K14:K15"/>
    <mergeCell ref="L14:L15"/>
    <mergeCell ref="M14:M15"/>
    <mergeCell ref="N14:N15"/>
    <mergeCell ref="O14:O15"/>
    <mergeCell ref="P14:P15"/>
    <mergeCell ref="Q14:Q15"/>
    <mergeCell ref="R14:R15"/>
    <mergeCell ref="C14:C15"/>
    <mergeCell ref="D14:D15"/>
    <mergeCell ref="E14:E15"/>
    <mergeCell ref="F14:F15"/>
    <mergeCell ref="A16:A17"/>
    <mergeCell ref="B16:B17"/>
    <mergeCell ref="Q16:Q17"/>
    <mergeCell ref="D16:D17"/>
    <mergeCell ref="E16:E17"/>
    <mergeCell ref="F16:F17"/>
    <mergeCell ref="J16:J17"/>
    <mergeCell ref="A18:A19"/>
    <mergeCell ref="B18:B19"/>
    <mergeCell ref="C18:C19"/>
    <mergeCell ref="D18:D19"/>
    <mergeCell ref="E18:E19"/>
    <mergeCell ref="F18:F19"/>
    <mergeCell ref="R30:R31"/>
    <mergeCell ref="C30:C31"/>
    <mergeCell ref="D30:D31"/>
    <mergeCell ref="P24:P27"/>
    <mergeCell ref="Q24:Q27"/>
    <mergeCell ref="R24:R27"/>
    <mergeCell ref="Q20:Q21"/>
    <mergeCell ref="Q18:Q19"/>
    <mergeCell ref="R18:R19"/>
    <mergeCell ref="R20:R21"/>
    <mergeCell ref="L20:L21"/>
    <mergeCell ref="M20:M21"/>
    <mergeCell ref="L18:L19"/>
    <mergeCell ref="M18:M19"/>
    <mergeCell ref="N18:N19"/>
    <mergeCell ref="O18:O19"/>
    <mergeCell ref="R28:R29"/>
    <mergeCell ref="P18:P19"/>
    <mergeCell ref="M32:M33"/>
    <mergeCell ref="J24:J27"/>
    <mergeCell ref="K24:K27"/>
    <mergeCell ref="L24:L27"/>
    <mergeCell ref="L28:L29"/>
    <mergeCell ref="J32:J33"/>
    <mergeCell ref="K32:K33"/>
    <mergeCell ref="L32:L33"/>
    <mergeCell ref="A28:A29"/>
    <mergeCell ref="B28:B29"/>
    <mergeCell ref="C28:C29"/>
    <mergeCell ref="A32:A33"/>
    <mergeCell ref="B32:B33"/>
    <mergeCell ref="C32:C33"/>
    <mergeCell ref="D32:D33"/>
    <mergeCell ref="E32:E33"/>
    <mergeCell ref="F32:F33"/>
    <mergeCell ref="D28:D29"/>
    <mergeCell ref="E28:E29"/>
    <mergeCell ref="F28:F29"/>
    <mergeCell ref="J28:J29"/>
    <mergeCell ref="K28:K29"/>
    <mergeCell ref="B30:B31"/>
    <mergeCell ref="J30:J31"/>
    <mergeCell ref="R32:R33"/>
    <mergeCell ref="M24:M27"/>
    <mergeCell ref="N24:N27"/>
    <mergeCell ref="O24:O27"/>
    <mergeCell ref="A24:A27"/>
    <mergeCell ref="A30:A31"/>
    <mergeCell ref="Q42:Q45"/>
    <mergeCell ref="R42:R45"/>
    <mergeCell ref="M46:M47"/>
    <mergeCell ref="N32:N33"/>
    <mergeCell ref="O32:O33"/>
    <mergeCell ref="P32:P33"/>
    <mergeCell ref="Q32:Q33"/>
    <mergeCell ref="B24:B27"/>
    <mergeCell ref="C24:C27"/>
    <mergeCell ref="D24:D27"/>
    <mergeCell ref="E24:E27"/>
    <mergeCell ref="F24:F27"/>
    <mergeCell ref="G24:G25"/>
    <mergeCell ref="M28:M29"/>
    <mergeCell ref="N28:N29"/>
    <mergeCell ref="O28:O29"/>
    <mergeCell ref="P28:P29"/>
    <mergeCell ref="Q28:Q29"/>
    <mergeCell ref="Q37:Q39"/>
    <mergeCell ref="Q34:Q35"/>
    <mergeCell ref="R34:R35"/>
    <mergeCell ref="A37:A39"/>
    <mergeCell ref="B37:B39"/>
    <mergeCell ref="C37:C39"/>
    <mergeCell ref="D37:D39"/>
    <mergeCell ref="E37:E39"/>
    <mergeCell ref="F37:F39"/>
    <mergeCell ref="J37:J39"/>
    <mergeCell ref="K37:K39"/>
    <mergeCell ref="A34:A35"/>
    <mergeCell ref="B34:B35"/>
    <mergeCell ref="C34:C35"/>
    <mergeCell ref="D34:D35"/>
    <mergeCell ref="E34:E35"/>
    <mergeCell ref="F34:F35"/>
    <mergeCell ref="J34:J35"/>
    <mergeCell ref="K34:K35"/>
    <mergeCell ref="L34:L35"/>
    <mergeCell ref="R37:R39"/>
    <mergeCell ref="M34:M35"/>
    <mergeCell ref="N34:N35"/>
    <mergeCell ref="O34:O35"/>
    <mergeCell ref="P34:P35"/>
    <mergeCell ref="J46:J47"/>
    <mergeCell ref="K46:K47"/>
    <mergeCell ref="L46:L47"/>
    <mergeCell ref="L37:L39"/>
    <mergeCell ref="M37:M39"/>
    <mergeCell ref="N37:N39"/>
    <mergeCell ref="O37:O39"/>
    <mergeCell ref="P37:P39"/>
    <mergeCell ref="K42:K45"/>
    <mergeCell ref="L42:L45"/>
    <mergeCell ref="N46:N47"/>
    <mergeCell ref="O46:O47"/>
    <mergeCell ref="P46:P47"/>
    <mergeCell ref="M42:M45"/>
    <mergeCell ref="A42:A45"/>
    <mergeCell ref="B42:B45"/>
    <mergeCell ref="C42:C45"/>
    <mergeCell ref="D42:D45"/>
    <mergeCell ref="E42:E45"/>
    <mergeCell ref="N42:N45"/>
    <mergeCell ref="O42:O45"/>
    <mergeCell ref="P42:P45"/>
    <mergeCell ref="A49:A50"/>
    <mergeCell ref="B49:B50"/>
    <mergeCell ref="C49:C50"/>
    <mergeCell ref="D49:D50"/>
    <mergeCell ref="E49:E50"/>
    <mergeCell ref="F49:F50"/>
    <mergeCell ref="F42:F45"/>
    <mergeCell ref="G42:G43"/>
    <mergeCell ref="J42:J45"/>
    <mergeCell ref="A46:A47"/>
    <mergeCell ref="B46:B47"/>
    <mergeCell ref="C46:C47"/>
    <mergeCell ref="D46:D47"/>
    <mergeCell ref="E46:E47"/>
    <mergeCell ref="F46:F47"/>
    <mergeCell ref="Q46:Q47"/>
    <mergeCell ref="R46:R47"/>
    <mergeCell ref="P49:P50"/>
    <mergeCell ref="Q49:Q50"/>
    <mergeCell ref="R49:R50"/>
    <mergeCell ref="J49:J50"/>
    <mergeCell ref="K49:K50"/>
    <mergeCell ref="L49:L50"/>
    <mergeCell ref="M49:M50"/>
    <mergeCell ref="N49:N50"/>
    <mergeCell ref="O49:O50"/>
    <mergeCell ref="A54:A56"/>
    <mergeCell ref="B54:B56"/>
    <mergeCell ref="C54:C56"/>
    <mergeCell ref="D54:D56"/>
    <mergeCell ref="E54:E56"/>
    <mergeCell ref="F54:F56"/>
    <mergeCell ref="G54:G55"/>
    <mergeCell ref="J54:J56"/>
    <mergeCell ref="K57:K58"/>
    <mergeCell ref="A57:A58"/>
    <mergeCell ref="B57:B58"/>
    <mergeCell ref="C57:C58"/>
    <mergeCell ref="D57:D58"/>
    <mergeCell ref="E57:E58"/>
    <mergeCell ref="F57:F58"/>
    <mergeCell ref="K54:K56"/>
    <mergeCell ref="G57:G58"/>
    <mergeCell ref="J57:J58"/>
    <mergeCell ref="L54:L56"/>
    <mergeCell ref="M54:M56"/>
    <mergeCell ref="N54:N56"/>
    <mergeCell ref="O54:O56"/>
    <mergeCell ref="P54:P56"/>
    <mergeCell ref="Q54:Q56"/>
    <mergeCell ref="Q57:Q58"/>
    <mergeCell ref="R57:R58"/>
    <mergeCell ref="L57:L58"/>
    <mergeCell ref="M57:M58"/>
    <mergeCell ref="N57:N58"/>
    <mergeCell ref="O57:O58"/>
    <mergeCell ref="P57:P58"/>
    <mergeCell ref="R54:R56"/>
    <mergeCell ref="F61:F62"/>
    <mergeCell ref="J61:J62"/>
    <mergeCell ref="K61:K62"/>
    <mergeCell ref="L61:L62"/>
    <mergeCell ref="M61:M62"/>
    <mergeCell ref="N61:N62"/>
    <mergeCell ref="Q64:Q65"/>
    <mergeCell ref="R64:R65"/>
    <mergeCell ref="A61:A62"/>
    <mergeCell ref="B61:B62"/>
    <mergeCell ref="C61:C62"/>
    <mergeCell ref="D61:D62"/>
    <mergeCell ref="E61:E62"/>
    <mergeCell ref="K64:K65"/>
    <mergeCell ref="L64:L65"/>
    <mergeCell ref="M64:M65"/>
    <mergeCell ref="N64:N65"/>
    <mergeCell ref="O64:O65"/>
    <mergeCell ref="P64:P65"/>
    <mergeCell ref="O61:O62"/>
    <mergeCell ref="P61:P62"/>
    <mergeCell ref="Q61:Q62"/>
    <mergeCell ref="R61:R62"/>
    <mergeCell ref="L67:L69"/>
    <mergeCell ref="M67:O67"/>
    <mergeCell ref="P67:Q67"/>
    <mergeCell ref="M68:M69"/>
    <mergeCell ref="N68:O68"/>
    <mergeCell ref="A64:A65"/>
    <mergeCell ref="B64:B65"/>
    <mergeCell ref="C64:C65"/>
    <mergeCell ref="D64:D65"/>
    <mergeCell ref="E64:E65"/>
    <mergeCell ref="F64:F65"/>
    <mergeCell ref="G64:G65"/>
    <mergeCell ref="J64:J6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13112-C145-47D7-9FD9-C25A44BB8F3C}">
  <dimension ref="A2:R53"/>
  <sheetViews>
    <sheetView topLeftCell="A43" zoomScale="50" zoomScaleNormal="50" workbookViewId="0">
      <selection activeCell="F56" sqref="F56"/>
    </sheetView>
  </sheetViews>
  <sheetFormatPr defaultColWidth="9.140625" defaultRowHeight="15.75" x14ac:dyDescent="0.25"/>
  <cols>
    <col min="1" max="1" width="4.7109375" style="21" customWidth="1"/>
    <col min="2" max="2" width="12" style="21" customWidth="1"/>
    <col min="3" max="3" width="11.42578125" style="21" customWidth="1"/>
    <col min="4" max="4" width="11.7109375" style="21" customWidth="1"/>
    <col min="5" max="5" width="45.7109375" style="21" customWidth="1"/>
    <col min="6" max="6" width="75.42578125" style="153" customWidth="1"/>
    <col min="7" max="7" width="36.42578125" style="21" customWidth="1"/>
    <col min="8" max="8" width="26" style="21" customWidth="1"/>
    <col min="9" max="9" width="15.28515625" style="21" customWidth="1"/>
    <col min="10" max="10" width="39.42578125" style="21" customWidth="1"/>
    <col min="11" max="11" width="13" style="21" customWidth="1"/>
    <col min="12" max="12" width="12.7109375" style="21" customWidth="1"/>
    <col min="13" max="13" width="17.85546875" style="21" customWidth="1"/>
    <col min="14" max="14" width="17.28515625" style="21" customWidth="1"/>
    <col min="15" max="16" width="18" style="21" customWidth="1"/>
    <col min="17" max="17" width="21.28515625" style="21" customWidth="1"/>
    <col min="18" max="18" width="19" style="21" customWidth="1"/>
    <col min="19" max="16384" width="9.140625" style="21"/>
  </cols>
  <sheetData>
    <row r="2" spans="1:18" x14ac:dyDescent="0.25">
      <c r="A2" s="274" t="s">
        <v>2904</v>
      </c>
      <c r="B2" s="123"/>
      <c r="C2" s="123"/>
      <c r="D2" s="123"/>
      <c r="E2" s="151"/>
      <c r="F2" s="151"/>
      <c r="G2" s="151"/>
      <c r="H2" s="151"/>
      <c r="I2" s="151"/>
      <c r="J2" s="123"/>
      <c r="K2" s="123"/>
      <c r="L2" s="123"/>
      <c r="M2" s="123"/>
      <c r="N2" s="123"/>
      <c r="O2" s="123"/>
      <c r="P2" s="123"/>
      <c r="Q2" s="123"/>
      <c r="R2" s="123"/>
    </row>
    <row r="3" spans="1:18" x14ac:dyDescent="0.25">
      <c r="E3" s="153"/>
      <c r="G3" s="153"/>
      <c r="H3" s="153"/>
      <c r="I3" s="153"/>
      <c r="M3" s="22"/>
      <c r="N3" s="22"/>
      <c r="O3" s="22"/>
      <c r="P3" s="22"/>
    </row>
    <row r="4" spans="1:18" ht="57.75" customHeight="1" x14ac:dyDescent="0.25">
      <c r="A4" s="1070" t="s">
        <v>0</v>
      </c>
      <c r="B4" s="1072" t="s">
        <v>1</v>
      </c>
      <c r="C4" s="1072" t="s">
        <v>2</v>
      </c>
      <c r="D4" s="1072" t="s">
        <v>3</v>
      </c>
      <c r="E4" s="1070" t="s">
        <v>4</v>
      </c>
      <c r="F4" s="1070" t="s">
        <v>5</v>
      </c>
      <c r="G4" s="1070" t="s">
        <v>6</v>
      </c>
      <c r="H4" s="844" t="s">
        <v>7</v>
      </c>
      <c r="I4" s="844"/>
      <c r="J4" s="1070" t="s">
        <v>8</v>
      </c>
      <c r="K4" s="1074" t="s">
        <v>9</v>
      </c>
      <c r="L4" s="1035"/>
      <c r="M4" s="845" t="s">
        <v>10</v>
      </c>
      <c r="N4" s="845"/>
      <c r="O4" s="845" t="s">
        <v>11</v>
      </c>
      <c r="P4" s="845"/>
      <c r="Q4" s="1070" t="s">
        <v>12</v>
      </c>
      <c r="R4" s="1072" t="s">
        <v>13</v>
      </c>
    </row>
    <row r="5" spans="1:18" x14ac:dyDescent="0.25">
      <c r="A5" s="1071"/>
      <c r="B5" s="1073"/>
      <c r="C5" s="1073"/>
      <c r="D5" s="1073"/>
      <c r="E5" s="1071"/>
      <c r="F5" s="1071"/>
      <c r="G5" s="1071"/>
      <c r="H5" s="272" t="s">
        <v>14</v>
      </c>
      <c r="I5" s="272" t="s">
        <v>15</v>
      </c>
      <c r="J5" s="1071"/>
      <c r="K5" s="188">
        <v>2020</v>
      </c>
      <c r="L5" s="188">
        <v>2021</v>
      </c>
      <c r="M5" s="162">
        <v>2020</v>
      </c>
      <c r="N5" s="162">
        <v>2021</v>
      </c>
      <c r="O5" s="162">
        <v>2020</v>
      </c>
      <c r="P5" s="162">
        <v>2021</v>
      </c>
      <c r="Q5" s="1071"/>
      <c r="R5" s="1073"/>
    </row>
    <row r="6" spans="1:18" x14ac:dyDescent="0.25">
      <c r="A6" s="273" t="s">
        <v>16</v>
      </c>
      <c r="B6" s="272" t="s">
        <v>17</v>
      </c>
      <c r="C6" s="272" t="s">
        <v>18</v>
      </c>
      <c r="D6" s="272" t="s">
        <v>19</v>
      </c>
      <c r="E6" s="273" t="s">
        <v>20</v>
      </c>
      <c r="F6" s="273" t="s">
        <v>21</v>
      </c>
      <c r="G6" s="273" t="s">
        <v>22</v>
      </c>
      <c r="H6" s="272" t="s">
        <v>23</v>
      </c>
      <c r="I6" s="272" t="s">
        <v>24</v>
      </c>
      <c r="J6" s="273" t="s">
        <v>25</v>
      </c>
      <c r="K6" s="188" t="s">
        <v>26</v>
      </c>
      <c r="L6" s="188" t="s">
        <v>27</v>
      </c>
      <c r="M6" s="189" t="s">
        <v>28</v>
      </c>
      <c r="N6" s="189" t="s">
        <v>29</v>
      </c>
      <c r="O6" s="189" t="s">
        <v>30</v>
      </c>
      <c r="P6" s="189" t="s">
        <v>31</v>
      </c>
      <c r="Q6" s="273" t="s">
        <v>2340</v>
      </c>
      <c r="R6" s="272" t="s">
        <v>32</v>
      </c>
    </row>
    <row r="7" spans="1:18" ht="243.75" customHeight="1" x14ac:dyDescent="0.25">
      <c r="A7" s="118">
        <v>1</v>
      </c>
      <c r="B7" s="118">
        <v>1</v>
      </c>
      <c r="C7" s="118">
        <v>4</v>
      </c>
      <c r="D7" s="118">
        <v>2</v>
      </c>
      <c r="E7" s="525" t="s">
        <v>2339</v>
      </c>
      <c r="F7" s="119" t="s">
        <v>2338</v>
      </c>
      <c r="G7" s="118" t="s">
        <v>2337</v>
      </c>
      <c r="H7" s="119" t="s">
        <v>2238</v>
      </c>
      <c r="I7" s="119" t="s">
        <v>1185</v>
      </c>
      <c r="J7" s="119" t="s">
        <v>2336</v>
      </c>
      <c r="K7" s="118" t="s">
        <v>2331</v>
      </c>
      <c r="L7" s="118" t="s">
        <v>481</v>
      </c>
      <c r="M7" s="120">
        <v>10935</v>
      </c>
      <c r="N7" s="392" t="s">
        <v>481</v>
      </c>
      <c r="O7" s="120">
        <v>10935</v>
      </c>
      <c r="P7" s="120" t="s">
        <v>481</v>
      </c>
      <c r="Q7" s="119" t="s">
        <v>2132</v>
      </c>
      <c r="R7" s="119" t="s">
        <v>2131</v>
      </c>
    </row>
    <row r="8" spans="1:18" ht="171.75" customHeight="1" x14ac:dyDescent="0.25">
      <c r="A8" s="118">
        <v>2</v>
      </c>
      <c r="B8" s="118">
        <v>1</v>
      </c>
      <c r="C8" s="118">
        <v>4</v>
      </c>
      <c r="D8" s="118">
        <v>2</v>
      </c>
      <c r="E8" s="525" t="s">
        <v>2335</v>
      </c>
      <c r="F8" s="119" t="s">
        <v>2334</v>
      </c>
      <c r="G8" s="119" t="s">
        <v>42</v>
      </c>
      <c r="H8" s="119" t="s">
        <v>2333</v>
      </c>
      <c r="I8" s="119" t="s">
        <v>2158</v>
      </c>
      <c r="J8" s="119" t="s">
        <v>2332</v>
      </c>
      <c r="K8" s="118" t="s">
        <v>2331</v>
      </c>
      <c r="L8" s="118" t="s">
        <v>481</v>
      </c>
      <c r="M8" s="120">
        <v>5362.5</v>
      </c>
      <c r="N8" s="120" t="s">
        <v>481</v>
      </c>
      <c r="O8" s="120">
        <v>5362.5</v>
      </c>
      <c r="P8" s="120" t="s">
        <v>481</v>
      </c>
      <c r="Q8" s="119" t="s">
        <v>2132</v>
      </c>
      <c r="R8" s="119" t="s">
        <v>2131</v>
      </c>
    </row>
    <row r="9" spans="1:18" ht="243" customHeight="1" x14ac:dyDescent="0.25">
      <c r="A9" s="118">
        <v>3</v>
      </c>
      <c r="B9" s="119">
        <v>1</v>
      </c>
      <c r="C9" s="118">
        <v>4</v>
      </c>
      <c r="D9" s="119">
        <v>5</v>
      </c>
      <c r="E9" s="525" t="s">
        <v>2330</v>
      </c>
      <c r="F9" s="538" t="s">
        <v>2329</v>
      </c>
      <c r="G9" s="119" t="s">
        <v>1779</v>
      </c>
      <c r="H9" s="399" t="s">
        <v>2328</v>
      </c>
      <c r="I9" s="399" t="s">
        <v>2327</v>
      </c>
      <c r="J9" s="119" t="s">
        <v>2150</v>
      </c>
      <c r="K9" s="539" t="s">
        <v>481</v>
      </c>
      <c r="L9" s="401" t="s">
        <v>45</v>
      </c>
      <c r="M9" s="120" t="s">
        <v>481</v>
      </c>
      <c r="N9" s="534">
        <v>40000</v>
      </c>
      <c r="O9" s="120" t="s">
        <v>481</v>
      </c>
      <c r="P9" s="120">
        <v>40000</v>
      </c>
      <c r="Q9" s="119" t="s">
        <v>2132</v>
      </c>
      <c r="R9" s="119" t="s">
        <v>2137</v>
      </c>
    </row>
    <row r="10" spans="1:18" ht="138" customHeight="1" x14ac:dyDescent="0.25">
      <c r="A10" s="118">
        <v>4</v>
      </c>
      <c r="B10" s="119">
        <v>1</v>
      </c>
      <c r="C10" s="118">
        <v>4</v>
      </c>
      <c r="D10" s="119">
        <v>2</v>
      </c>
      <c r="E10" s="525" t="s">
        <v>2326</v>
      </c>
      <c r="F10" s="119" t="s">
        <v>2325</v>
      </c>
      <c r="G10" s="119" t="s">
        <v>2324</v>
      </c>
      <c r="H10" s="119" t="s">
        <v>2323</v>
      </c>
      <c r="I10" s="399" t="s">
        <v>2322</v>
      </c>
      <c r="J10" s="119" t="s">
        <v>2321</v>
      </c>
      <c r="K10" s="401" t="s">
        <v>43</v>
      </c>
      <c r="L10" s="401" t="s">
        <v>481</v>
      </c>
      <c r="M10" s="120">
        <v>18000</v>
      </c>
      <c r="N10" s="118" t="s">
        <v>481</v>
      </c>
      <c r="O10" s="120">
        <v>18000</v>
      </c>
      <c r="P10" s="120"/>
      <c r="Q10" s="119" t="s">
        <v>2138</v>
      </c>
      <c r="R10" s="119" t="s">
        <v>2137</v>
      </c>
    </row>
    <row r="11" spans="1:18" ht="143.25" customHeight="1" x14ac:dyDescent="0.25">
      <c r="A11" s="118">
        <v>5</v>
      </c>
      <c r="B11" s="118">
        <v>1</v>
      </c>
      <c r="C11" s="118">
        <v>4</v>
      </c>
      <c r="D11" s="119">
        <v>2</v>
      </c>
      <c r="E11" s="525" t="s">
        <v>2320</v>
      </c>
      <c r="F11" s="119" t="s">
        <v>2319</v>
      </c>
      <c r="G11" s="119" t="s">
        <v>2318</v>
      </c>
      <c r="H11" s="119" t="s">
        <v>2317</v>
      </c>
      <c r="I11" s="399" t="s">
        <v>2316</v>
      </c>
      <c r="J11" s="119" t="s">
        <v>2315</v>
      </c>
      <c r="K11" s="401" t="s">
        <v>43</v>
      </c>
      <c r="L11" s="401" t="s">
        <v>481</v>
      </c>
      <c r="M11" s="120">
        <v>15000</v>
      </c>
      <c r="N11" s="118" t="s">
        <v>481</v>
      </c>
      <c r="O11" s="120">
        <v>15000</v>
      </c>
      <c r="P11" s="120"/>
      <c r="Q11" s="119" t="s">
        <v>2138</v>
      </c>
      <c r="R11" s="119" t="s">
        <v>2137</v>
      </c>
    </row>
    <row r="12" spans="1:18" ht="165" customHeight="1" x14ac:dyDescent="0.25">
      <c r="A12" s="118">
        <v>6</v>
      </c>
      <c r="B12" s="118">
        <v>1</v>
      </c>
      <c r="C12" s="118">
        <v>4</v>
      </c>
      <c r="D12" s="118">
        <v>2</v>
      </c>
      <c r="E12" s="525" t="s">
        <v>2314</v>
      </c>
      <c r="F12" s="119" t="s">
        <v>2313</v>
      </c>
      <c r="G12" s="119" t="s">
        <v>2312</v>
      </c>
      <c r="H12" s="119" t="s">
        <v>2311</v>
      </c>
      <c r="I12" s="119" t="s">
        <v>2310</v>
      </c>
      <c r="J12" s="119" t="s">
        <v>2309</v>
      </c>
      <c r="K12" s="118" t="s">
        <v>2308</v>
      </c>
      <c r="L12" s="119" t="s">
        <v>481</v>
      </c>
      <c r="M12" s="120">
        <v>40000</v>
      </c>
      <c r="N12" s="526"/>
      <c r="O12" s="120">
        <v>40000</v>
      </c>
      <c r="P12" s="120"/>
      <c r="Q12" s="119" t="s">
        <v>2138</v>
      </c>
      <c r="R12" s="411" t="s">
        <v>2137</v>
      </c>
    </row>
    <row r="13" spans="1:18" ht="141" customHeight="1" x14ac:dyDescent="0.25">
      <c r="A13" s="119">
        <v>7</v>
      </c>
      <c r="B13" s="119">
        <v>1</v>
      </c>
      <c r="C13" s="119">
        <v>4</v>
      </c>
      <c r="D13" s="119">
        <v>5</v>
      </c>
      <c r="E13" s="525" t="s">
        <v>2307</v>
      </c>
      <c r="F13" s="119" t="s">
        <v>2306</v>
      </c>
      <c r="G13" s="119" t="s">
        <v>2153</v>
      </c>
      <c r="H13" s="119" t="s">
        <v>2152</v>
      </c>
      <c r="I13" s="119" t="s">
        <v>2305</v>
      </c>
      <c r="J13" s="119" t="s">
        <v>2150</v>
      </c>
      <c r="K13" s="119" t="s">
        <v>45</v>
      </c>
      <c r="L13" s="119"/>
      <c r="M13" s="120">
        <v>5860.12</v>
      </c>
      <c r="N13" s="119"/>
      <c r="O13" s="120">
        <v>5860.12</v>
      </c>
      <c r="P13" s="119"/>
      <c r="Q13" s="119" t="s">
        <v>2138</v>
      </c>
      <c r="R13" s="119" t="s">
        <v>2137</v>
      </c>
    </row>
    <row r="14" spans="1:18" ht="312.75" customHeight="1" x14ac:dyDescent="0.25">
      <c r="A14" s="118">
        <v>8</v>
      </c>
      <c r="B14" s="118">
        <v>1</v>
      </c>
      <c r="C14" s="118">
        <v>4</v>
      </c>
      <c r="D14" s="118">
        <v>2</v>
      </c>
      <c r="E14" s="525" t="s">
        <v>2304</v>
      </c>
      <c r="F14" s="119" t="s">
        <v>2303</v>
      </c>
      <c r="G14" s="118" t="s">
        <v>417</v>
      </c>
      <c r="H14" s="119" t="s">
        <v>2302</v>
      </c>
      <c r="I14" s="119" t="s">
        <v>2301</v>
      </c>
      <c r="J14" s="119" t="s">
        <v>2300</v>
      </c>
      <c r="K14" s="118" t="s">
        <v>40</v>
      </c>
      <c r="L14" s="118"/>
      <c r="M14" s="120">
        <v>11800</v>
      </c>
      <c r="N14" s="392"/>
      <c r="O14" s="120">
        <v>11800</v>
      </c>
      <c r="P14" s="118"/>
      <c r="Q14" s="119" t="s">
        <v>2132</v>
      </c>
      <c r="R14" s="119" t="s">
        <v>2131</v>
      </c>
    </row>
    <row r="15" spans="1:18" ht="162.75" customHeight="1" x14ac:dyDescent="0.25">
      <c r="A15" s="118">
        <v>9</v>
      </c>
      <c r="B15" s="118">
        <v>1</v>
      </c>
      <c r="C15" s="118">
        <v>4</v>
      </c>
      <c r="D15" s="118">
        <v>2</v>
      </c>
      <c r="E15" s="525" t="s">
        <v>2299</v>
      </c>
      <c r="F15" s="409" t="s">
        <v>2298</v>
      </c>
      <c r="G15" s="118" t="s">
        <v>2269</v>
      </c>
      <c r="H15" s="416" t="s">
        <v>2260</v>
      </c>
      <c r="I15" s="119" t="s">
        <v>2297</v>
      </c>
      <c r="J15" s="527" t="s">
        <v>2296</v>
      </c>
      <c r="K15" s="414" t="s">
        <v>53</v>
      </c>
      <c r="L15" s="414"/>
      <c r="M15" s="528">
        <v>13260</v>
      </c>
      <c r="N15" s="528"/>
      <c r="O15" s="528">
        <v>13260</v>
      </c>
      <c r="P15" s="528"/>
      <c r="Q15" s="416" t="s">
        <v>2132</v>
      </c>
      <c r="R15" s="416" t="s">
        <v>2131</v>
      </c>
    </row>
    <row r="16" spans="1:18" ht="210.75" customHeight="1" x14ac:dyDescent="0.25">
      <c r="A16" s="118">
        <v>10</v>
      </c>
      <c r="B16" s="118">
        <v>1</v>
      </c>
      <c r="C16" s="118">
        <v>4</v>
      </c>
      <c r="D16" s="118">
        <v>2</v>
      </c>
      <c r="E16" s="525" t="s">
        <v>2295</v>
      </c>
      <c r="F16" s="119" t="s">
        <v>2294</v>
      </c>
      <c r="G16" s="118" t="s">
        <v>2269</v>
      </c>
      <c r="H16" s="416" t="s">
        <v>2260</v>
      </c>
      <c r="I16" s="529" t="s">
        <v>2293</v>
      </c>
      <c r="J16" s="119" t="s">
        <v>2292</v>
      </c>
      <c r="K16" s="119" t="s">
        <v>53</v>
      </c>
      <c r="L16" s="118"/>
      <c r="M16" s="120">
        <v>11660</v>
      </c>
      <c r="N16" s="120"/>
      <c r="O16" s="120">
        <v>11660</v>
      </c>
      <c r="P16" s="120"/>
      <c r="Q16" s="119" t="s">
        <v>2132</v>
      </c>
      <c r="R16" s="119" t="s">
        <v>2131</v>
      </c>
    </row>
    <row r="17" spans="1:18" ht="384" customHeight="1" x14ac:dyDescent="0.25">
      <c r="A17" s="118">
        <v>11</v>
      </c>
      <c r="B17" s="118">
        <v>1</v>
      </c>
      <c r="C17" s="118">
        <v>4</v>
      </c>
      <c r="D17" s="118">
        <v>2</v>
      </c>
      <c r="E17" s="525" t="s">
        <v>2291</v>
      </c>
      <c r="F17" s="119" t="s">
        <v>2290</v>
      </c>
      <c r="G17" s="118" t="s">
        <v>417</v>
      </c>
      <c r="H17" s="119" t="s">
        <v>2289</v>
      </c>
      <c r="I17" s="119" t="s">
        <v>2288</v>
      </c>
      <c r="J17" s="119" t="s">
        <v>2287</v>
      </c>
      <c r="K17" s="118" t="s">
        <v>47</v>
      </c>
      <c r="L17" s="118"/>
      <c r="M17" s="120">
        <v>10714</v>
      </c>
      <c r="N17" s="392"/>
      <c r="O17" s="120">
        <v>10714</v>
      </c>
      <c r="P17" s="120"/>
      <c r="Q17" s="119" t="s">
        <v>2132</v>
      </c>
      <c r="R17" s="119" t="s">
        <v>2131</v>
      </c>
    </row>
    <row r="18" spans="1:18" ht="153" customHeight="1" x14ac:dyDescent="0.25">
      <c r="A18" s="118">
        <v>12</v>
      </c>
      <c r="B18" s="118">
        <v>1</v>
      </c>
      <c r="C18" s="118">
        <v>4</v>
      </c>
      <c r="D18" s="118">
        <v>2</v>
      </c>
      <c r="E18" s="525" t="s">
        <v>2286</v>
      </c>
      <c r="F18" s="119" t="s">
        <v>2285</v>
      </c>
      <c r="G18" s="119" t="s">
        <v>2284</v>
      </c>
      <c r="H18" s="119" t="s">
        <v>2283</v>
      </c>
      <c r="I18" s="119" t="s">
        <v>2282</v>
      </c>
      <c r="J18" s="119" t="s">
        <v>2281</v>
      </c>
      <c r="K18" s="118" t="s">
        <v>53</v>
      </c>
      <c r="L18" s="118" t="s">
        <v>34</v>
      </c>
      <c r="M18" s="120">
        <v>4301</v>
      </c>
      <c r="N18" s="120">
        <v>25500</v>
      </c>
      <c r="O18" s="120">
        <v>4301</v>
      </c>
      <c r="P18" s="120">
        <v>25500</v>
      </c>
      <c r="Q18" s="119" t="s">
        <v>2132</v>
      </c>
      <c r="R18" s="119" t="s">
        <v>2137</v>
      </c>
    </row>
    <row r="19" spans="1:18" ht="222" customHeight="1" x14ac:dyDescent="0.25">
      <c r="A19" s="118">
        <v>13</v>
      </c>
      <c r="B19" s="118">
        <v>1</v>
      </c>
      <c r="C19" s="118">
        <v>4</v>
      </c>
      <c r="D19" s="118">
        <v>5</v>
      </c>
      <c r="E19" s="525" t="s">
        <v>2280</v>
      </c>
      <c r="F19" s="119" t="s">
        <v>2279</v>
      </c>
      <c r="G19" s="118" t="s">
        <v>2278</v>
      </c>
      <c r="H19" s="119" t="s">
        <v>2243</v>
      </c>
      <c r="I19" s="119" t="s">
        <v>2277</v>
      </c>
      <c r="J19" s="119" t="s">
        <v>2276</v>
      </c>
      <c r="K19" s="118" t="s">
        <v>38</v>
      </c>
      <c r="L19" s="530"/>
      <c r="M19" s="120">
        <v>36542.97</v>
      </c>
      <c r="N19" s="412"/>
      <c r="O19" s="120">
        <v>36542.97</v>
      </c>
      <c r="P19" s="412"/>
      <c r="Q19" s="411" t="s">
        <v>2132</v>
      </c>
      <c r="R19" s="411" t="s">
        <v>2137</v>
      </c>
    </row>
    <row r="20" spans="1:18" ht="183" customHeight="1" x14ac:dyDescent="0.25">
      <c r="A20" s="118">
        <v>14</v>
      </c>
      <c r="B20" s="118">
        <v>1</v>
      </c>
      <c r="C20" s="118">
        <v>4</v>
      </c>
      <c r="D20" s="118">
        <v>2</v>
      </c>
      <c r="E20" s="525" t="s">
        <v>2275</v>
      </c>
      <c r="F20" s="119" t="s">
        <v>2274</v>
      </c>
      <c r="G20" s="118" t="s">
        <v>2963</v>
      </c>
      <c r="H20" s="119" t="s">
        <v>2964</v>
      </c>
      <c r="I20" s="119" t="s">
        <v>2273</v>
      </c>
      <c r="J20" s="119" t="s">
        <v>2272</v>
      </c>
      <c r="K20" s="118" t="s">
        <v>34</v>
      </c>
      <c r="L20" s="118" t="s">
        <v>40</v>
      </c>
      <c r="M20" s="120">
        <v>18663</v>
      </c>
      <c r="N20" s="120">
        <v>1600</v>
      </c>
      <c r="O20" s="120">
        <v>18663</v>
      </c>
      <c r="P20" s="392">
        <v>1600</v>
      </c>
      <c r="Q20" s="119" t="s">
        <v>2132</v>
      </c>
      <c r="R20" s="119" t="s">
        <v>2137</v>
      </c>
    </row>
    <row r="21" spans="1:18" ht="189.75" customHeight="1" x14ac:dyDescent="0.25">
      <c r="A21" s="414">
        <v>15</v>
      </c>
      <c r="B21" s="414">
        <v>1</v>
      </c>
      <c r="C21" s="414">
        <v>4</v>
      </c>
      <c r="D21" s="414">
        <v>2</v>
      </c>
      <c r="E21" s="525" t="s">
        <v>2271</v>
      </c>
      <c r="F21" s="416" t="s">
        <v>2270</v>
      </c>
      <c r="G21" s="414" t="s">
        <v>2269</v>
      </c>
      <c r="H21" s="416" t="s">
        <v>2260</v>
      </c>
      <c r="I21" s="416" t="s">
        <v>2268</v>
      </c>
      <c r="J21" s="416" t="s">
        <v>2222</v>
      </c>
      <c r="K21" s="414" t="s">
        <v>53</v>
      </c>
      <c r="L21" s="531"/>
      <c r="M21" s="528">
        <v>12860</v>
      </c>
      <c r="N21" s="414"/>
      <c r="O21" s="528">
        <v>12860</v>
      </c>
      <c r="P21" s="528"/>
      <c r="Q21" s="416" t="s">
        <v>2132</v>
      </c>
      <c r="R21" s="416" t="s">
        <v>2137</v>
      </c>
    </row>
    <row r="22" spans="1:18" ht="144" customHeight="1" x14ac:dyDescent="0.25">
      <c r="A22" s="118">
        <v>16</v>
      </c>
      <c r="B22" s="118">
        <v>1</v>
      </c>
      <c r="C22" s="118">
        <v>4</v>
      </c>
      <c r="D22" s="118">
        <v>2</v>
      </c>
      <c r="E22" s="525" t="s">
        <v>2267</v>
      </c>
      <c r="F22" s="119" t="s">
        <v>2266</v>
      </c>
      <c r="G22" s="119" t="s">
        <v>2265</v>
      </c>
      <c r="H22" s="119" t="s">
        <v>2264</v>
      </c>
      <c r="I22" s="119">
        <v>1</v>
      </c>
      <c r="J22" s="119" t="s">
        <v>2263</v>
      </c>
      <c r="K22" s="118" t="s">
        <v>38</v>
      </c>
      <c r="L22" s="401"/>
      <c r="M22" s="120">
        <v>5092.6000000000004</v>
      </c>
      <c r="N22" s="118"/>
      <c r="O22" s="120">
        <v>5092.6000000000004</v>
      </c>
      <c r="P22" s="120"/>
      <c r="Q22" s="119" t="s">
        <v>2132</v>
      </c>
      <c r="R22" s="119" t="s">
        <v>2137</v>
      </c>
    </row>
    <row r="23" spans="1:18" ht="144.75" customHeight="1" x14ac:dyDescent="0.25">
      <c r="A23" s="118">
        <v>17</v>
      </c>
      <c r="B23" s="118">
        <v>1</v>
      </c>
      <c r="C23" s="118">
        <v>4</v>
      </c>
      <c r="D23" s="118">
        <v>2</v>
      </c>
      <c r="E23" s="525" t="s">
        <v>2262</v>
      </c>
      <c r="F23" s="119" t="s">
        <v>2261</v>
      </c>
      <c r="G23" s="119" t="s">
        <v>2219</v>
      </c>
      <c r="H23" s="119" t="s">
        <v>2260</v>
      </c>
      <c r="I23" s="119" t="s">
        <v>2259</v>
      </c>
      <c r="J23" s="119" t="s">
        <v>2258</v>
      </c>
      <c r="K23" s="118" t="s">
        <v>38</v>
      </c>
      <c r="L23" s="401"/>
      <c r="M23" s="120">
        <v>6450</v>
      </c>
      <c r="N23" s="118"/>
      <c r="O23" s="120">
        <v>6450</v>
      </c>
      <c r="P23" s="120"/>
      <c r="Q23" s="119" t="s">
        <v>2132</v>
      </c>
      <c r="R23" s="119" t="s">
        <v>2137</v>
      </c>
    </row>
    <row r="24" spans="1:18" ht="195" customHeight="1" x14ac:dyDescent="0.25">
      <c r="A24" s="118">
        <v>18</v>
      </c>
      <c r="B24" s="118">
        <v>1</v>
      </c>
      <c r="C24" s="118">
        <v>4</v>
      </c>
      <c r="D24" s="118">
        <v>2</v>
      </c>
      <c r="E24" s="525" t="s">
        <v>2257</v>
      </c>
      <c r="F24" s="119" t="s">
        <v>2256</v>
      </c>
      <c r="G24" s="118" t="s">
        <v>2255</v>
      </c>
      <c r="H24" s="119" t="s">
        <v>2255</v>
      </c>
      <c r="I24" s="118">
        <v>1</v>
      </c>
      <c r="J24" s="119" t="s">
        <v>2242</v>
      </c>
      <c r="K24" s="118" t="s">
        <v>39</v>
      </c>
      <c r="L24" s="530"/>
      <c r="M24" s="120">
        <v>4700</v>
      </c>
      <c r="N24" s="530"/>
      <c r="O24" s="120">
        <v>4700</v>
      </c>
      <c r="P24" s="526"/>
      <c r="Q24" s="119" t="s">
        <v>2132</v>
      </c>
      <c r="R24" s="119" t="s">
        <v>2137</v>
      </c>
    </row>
    <row r="25" spans="1:18" ht="249.75" customHeight="1" x14ac:dyDescent="0.25">
      <c r="A25" s="118">
        <v>19</v>
      </c>
      <c r="B25" s="118">
        <v>1</v>
      </c>
      <c r="C25" s="118">
        <v>4</v>
      </c>
      <c r="D25" s="118">
        <v>2</v>
      </c>
      <c r="E25" s="525" t="s">
        <v>2254</v>
      </c>
      <c r="F25" s="119" t="s">
        <v>2253</v>
      </c>
      <c r="G25" s="118" t="s">
        <v>2252</v>
      </c>
      <c r="H25" s="119" t="s">
        <v>2233</v>
      </c>
      <c r="I25" s="119" t="s">
        <v>2251</v>
      </c>
      <c r="J25" s="119" t="s">
        <v>2242</v>
      </c>
      <c r="K25" s="118" t="s">
        <v>38</v>
      </c>
      <c r="L25" s="530"/>
      <c r="M25" s="120">
        <v>25000</v>
      </c>
      <c r="N25" s="118"/>
      <c r="O25" s="120">
        <v>25000</v>
      </c>
      <c r="P25" s="526"/>
      <c r="Q25" s="119" t="s">
        <v>2132</v>
      </c>
      <c r="R25" s="119" t="s">
        <v>2137</v>
      </c>
    </row>
    <row r="26" spans="1:18" ht="345" customHeight="1" x14ac:dyDescent="0.25">
      <c r="A26" s="118">
        <v>20</v>
      </c>
      <c r="B26" s="118">
        <v>1</v>
      </c>
      <c r="C26" s="118">
        <v>4</v>
      </c>
      <c r="D26" s="118">
        <v>2</v>
      </c>
      <c r="E26" s="525" t="s">
        <v>2250</v>
      </c>
      <c r="F26" s="119" t="s">
        <v>2249</v>
      </c>
      <c r="G26" s="118" t="s">
        <v>1387</v>
      </c>
      <c r="H26" s="119" t="s">
        <v>2248</v>
      </c>
      <c r="I26" s="119" t="s">
        <v>2247</v>
      </c>
      <c r="J26" s="119" t="s">
        <v>2242</v>
      </c>
      <c r="K26" s="118" t="s">
        <v>38</v>
      </c>
      <c r="L26" s="118" t="s">
        <v>89</v>
      </c>
      <c r="M26" s="120">
        <v>21500</v>
      </c>
      <c r="N26" s="120">
        <v>14000</v>
      </c>
      <c r="O26" s="120">
        <v>21500</v>
      </c>
      <c r="P26" s="120">
        <v>14000</v>
      </c>
      <c r="Q26" s="119" t="s">
        <v>2132</v>
      </c>
      <c r="R26" s="119" t="s">
        <v>2137</v>
      </c>
    </row>
    <row r="27" spans="1:18" ht="204" customHeight="1" x14ac:dyDescent="0.25">
      <c r="A27" s="414">
        <v>21</v>
      </c>
      <c r="B27" s="414">
        <v>1</v>
      </c>
      <c r="C27" s="414">
        <v>4</v>
      </c>
      <c r="D27" s="414">
        <v>5</v>
      </c>
      <c r="E27" s="532" t="s">
        <v>2246</v>
      </c>
      <c r="F27" s="416" t="s">
        <v>2245</v>
      </c>
      <c r="G27" s="414" t="s">
        <v>2244</v>
      </c>
      <c r="H27" s="416" t="s">
        <v>2243</v>
      </c>
      <c r="I27" s="409" t="s">
        <v>2158</v>
      </c>
      <c r="J27" s="416" t="s">
        <v>2242</v>
      </c>
      <c r="K27" s="414" t="s">
        <v>38</v>
      </c>
      <c r="L27" s="533"/>
      <c r="M27" s="528">
        <v>14000</v>
      </c>
      <c r="N27" s="533"/>
      <c r="O27" s="528">
        <v>14000</v>
      </c>
      <c r="P27" s="533"/>
      <c r="Q27" s="416" t="s">
        <v>2132</v>
      </c>
      <c r="R27" s="416" t="s">
        <v>2137</v>
      </c>
    </row>
    <row r="28" spans="1:18" ht="255" customHeight="1" x14ac:dyDescent="0.25">
      <c r="A28" s="118">
        <v>22</v>
      </c>
      <c r="B28" s="118">
        <v>1</v>
      </c>
      <c r="C28" s="118">
        <v>4</v>
      </c>
      <c r="D28" s="118">
        <v>2</v>
      </c>
      <c r="E28" s="525" t="s">
        <v>2197</v>
      </c>
      <c r="F28" s="119" t="s">
        <v>2965</v>
      </c>
      <c r="G28" s="119" t="s">
        <v>2241</v>
      </c>
      <c r="H28" s="119" t="s">
        <v>2240</v>
      </c>
      <c r="I28" s="119" t="s">
        <v>2966</v>
      </c>
      <c r="J28" s="119" t="s">
        <v>2239</v>
      </c>
      <c r="K28" s="119" t="s">
        <v>45</v>
      </c>
      <c r="L28" s="119"/>
      <c r="M28" s="120">
        <v>39450</v>
      </c>
      <c r="N28" s="119"/>
      <c r="O28" s="120">
        <v>39450</v>
      </c>
      <c r="P28" s="119"/>
      <c r="Q28" s="119" t="s">
        <v>2138</v>
      </c>
      <c r="R28" s="119" t="s">
        <v>2137</v>
      </c>
    </row>
    <row r="29" spans="1:18" ht="123.75" customHeight="1" x14ac:dyDescent="0.25">
      <c r="A29" s="118">
        <v>23</v>
      </c>
      <c r="B29" s="118">
        <v>1</v>
      </c>
      <c r="C29" s="118">
        <v>4</v>
      </c>
      <c r="D29" s="118">
        <v>2</v>
      </c>
      <c r="E29" s="525" t="s">
        <v>2967</v>
      </c>
      <c r="F29" s="119" t="s">
        <v>2236</v>
      </c>
      <c r="G29" s="119" t="s">
        <v>2235</v>
      </c>
      <c r="H29" s="119" t="s">
        <v>2968</v>
      </c>
      <c r="I29" s="119" t="s">
        <v>2237</v>
      </c>
      <c r="J29" s="119" t="s">
        <v>2234</v>
      </c>
      <c r="K29" s="118" t="s">
        <v>53</v>
      </c>
      <c r="L29" s="118" t="s">
        <v>481</v>
      </c>
      <c r="M29" s="120">
        <v>4600</v>
      </c>
      <c r="N29" s="392" t="s">
        <v>481</v>
      </c>
      <c r="O29" s="120">
        <v>4600</v>
      </c>
      <c r="P29" s="120" t="s">
        <v>481</v>
      </c>
      <c r="Q29" s="119" t="s">
        <v>2132</v>
      </c>
      <c r="R29" s="119" t="s">
        <v>2131</v>
      </c>
    </row>
    <row r="30" spans="1:18" ht="285.75" customHeight="1" x14ac:dyDescent="0.25">
      <c r="A30" s="118">
        <v>24</v>
      </c>
      <c r="B30" s="118">
        <v>1</v>
      </c>
      <c r="C30" s="118">
        <v>4</v>
      </c>
      <c r="D30" s="118">
        <v>2</v>
      </c>
      <c r="E30" s="525" t="s">
        <v>2232</v>
      </c>
      <c r="F30" s="119" t="s">
        <v>2231</v>
      </c>
      <c r="G30" s="118" t="s">
        <v>2969</v>
      </c>
      <c r="H30" s="119" t="s">
        <v>2230</v>
      </c>
      <c r="I30" s="119" t="s">
        <v>2229</v>
      </c>
      <c r="J30" s="119" t="s">
        <v>2228</v>
      </c>
      <c r="K30" s="118" t="s">
        <v>53</v>
      </c>
      <c r="L30" s="530"/>
      <c r="M30" s="120">
        <v>8701</v>
      </c>
      <c r="N30" s="118"/>
      <c r="O30" s="120">
        <v>8701</v>
      </c>
      <c r="P30" s="526"/>
      <c r="Q30" s="119" t="s">
        <v>2132</v>
      </c>
      <c r="R30" s="119" t="s">
        <v>2137</v>
      </c>
    </row>
    <row r="31" spans="1:18" ht="207.75" customHeight="1" x14ac:dyDescent="0.25">
      <c r="A31" s="118">
        <v>25</v>
      </c>
      <c r="B31" s="118">
        <v>1</v>
      </c>
      <c r="C31" s="118">
        <v>4</v>
      </c>
      <c r="D31" s="118">
        <v>2</v>
      </c>
      <c r="E31" s="525" t="s">
        <v>2227</v>
      </c>
      <c r="F31" s="119" t="s">
        <v>2226</v>
      </c>
      <c r="G31" s="119" t="s">
        <v>2225</v>
      </c>
      <c r="H31" s="119" t="s">
        <v>2224</v>
      </c>
      <c r="I31" s="119" t="s">
        <v>2223</v>
      </c>
      <c r="J31" s="119" t="s">
        <v>2222</v>
      </c>
      <c r="K31" s="118"/>
      <c r="L31" s="401" t="s">
        <v>45</v>
      </c>
      <c r="M31" s="120"/>
      <c r="N31" s="534">
        <v>30000</v>
      </c>
      <c r="O31" s="120"/>
      <c r="P31" s="120">
        <v>30000</v>
      </c>
      <c r="Q31" s="119" t="s">
        <v>2132</v>
      </c>
      <c r="R31" s="119" t="s">
        <v>2137</v>
      </c>
    </row>
    <row r="32" spans="1:18" ht="153.75" customHeight="1" x14ac:dyDescent="0.25">
      <c r="A32" s="118">
        <v>26</v>
      </c>
      <c r="B32" s="118">
        <v>1</v>
      </c>
      <c r="C32" s="118">
        <v>4</v>
      </c>
      <c r="D32" s="118">
        <v>2</v>
      </c>
      <c r="E32" s="525" t="s">
        <v>2221</v>
      </c>
      <c r="F32" s="119" t="s">
        <v>2220</v>
      </c>
      <c r="G32" s="119" t="s">
        <v>2219</v>
      </c>
      <c r="H32" s="416" t="s">
        <v>2218</v>
      </c>
      <c r="I32" s="529" t="s">
        <v>2217</v>
      </c>
      <c r="J32" s="119" t="s">
        <v>2216</v>
      </c>
      <c r="K32" s="118"/>
      <c r="L32" s="401" t="s">
        <v>45</v>
      </c>
      <c r="M32" s="120"/>
      <c r="N32" s="534">
        <v>6100</v>
      </c>
      <c r="O32" s="120"/>
      <c r="P32" s="120">
        <v>6100</v>
      </c>
      <c r="Q32" s="119" t="s">
        <v>2132</v>
      </c>
      <c r="R32" s="119" t="s">
        <v>2137</v>
      </c>
    </row>
    <row r="33" spans="1:18" ht="310.5" customHeight="1" x14ac:dyDescent="0.25">
      <c r="A33" s="118">
        <v>27</v>
      </c>
      <c r="B33" s="118">
        <v>1</v>
      </c>
      <c r="C33" s="118">
        <v>4</v>
      </c>
      <c r="D33" s="118">
        <v>2</v>
      </c>
      <c r="E33" s="525" t="s">
        <v>2215</v>
      </c>
      <c r="F33" s="538" t="s">
        <v>2214</v>
      </c>
      <c r="G33" s="119" t="s">
        <v>2213</v>
      </c>
      <c r="H33" s="119" t="s">
        <v>2212</v>
      </c>
      <c r="I33" s="119" t="s">
        <v>2211</v>
      </c>
      <c r="J33" s="119" t="s">
        <v>2210</v>
      </c>
      <c r="K33" s="118"/>
      <c r="L33" s="118" t="s">
        <v>45</v>
      </c>
      <c r="M33" s="120"/>
      <c r="N33" s="120">
        <v>40000</v>
      </c>
      <c r="O33" s="120"/>
      <c r="P33" s="120">
        <v>40000</v>
      </c>
      <c r="Q33" s="119" t="s">
        <v>2132</v>
      </c>
      <c r="R33" s="119" t="s">
        <v>2137</v>
      </c>
    </row>
    <row r="34" spans="1:18" ht="192.75" customHeight="1" x14ac:dyDescent="0.25">
      <c r="A34" s="118">
        <v>28</v>
      </c>
      <c r="B34" s="118">
        <v>1</v>
      </c>
      <c r="C34" s="118">
        <v>4</v>
      </c>
      <c r="D34" s="118">
        <v>2</v>
      </c>
      <c r="E34" s="525" t="s">
        <v>2209</v>
      </c>
      <c r="F34" s="119" t="s">
        <v>2208</v>
      </c>
      <c r="G34" s="118" t="s">
        <v>2207</v>
      </c>
      <c r="H34" s="119" t="s">
        <v>2206</v>
      </c>
      <c r="I34" s="119" t="s">
        <v>2205</v>
      </c>
      <c r="J34" s="119" t="s">
        <v>2204</v>
      </c>
      <c r="K34" s="118"/>
      <c r="L34" s="118" t="s">
        <v>40</v>
      </c>
      <c r="M34" s="120"/>
      <c r="N34" s="120">
        <v>1600</v>
      </c>
      <c r="O34" s="120"/>
      <c r="P34" s="392">
        <v>1600</v>
      </c>
      <c r="Q34" s="119" t="s">
        <v>2132</v>
      </c>
      <c r="R34" s="119" t="s">
        <v>2137</v>
      </c>
    </row>
    <row r="35" spans="1:18" s="150" customFormat="1" ht="210.75" customHeight="1" x14ac:dyDescent="0.25">
      <c r="A35" s="414">
        <v>29</v>
      </c>
      <c r="B35" s="414">
        <v>1</v>
      </c>
      <c r="C35" s="414">
        <v>4</v>
      </c>
      <c r="D35" s="414">
        <v>2</v>
      </c>
      <c r="E35" s="525" t="s">
        <v>2203</v>
      </c>
      <c r="F35" s="119" t="s">
        <v>2202</v>
      </c>
      <c r="G35" s="119" t="s">
        <v>2201</v>
      </c>
      <c r="H35" s="416" t="s">
        <v>2200</v>
      </c>
      <c r="I35" s="119" t="s">
        <v>2199</v>
      </c>
      <c r="J35" s="119" t="s">
        <v>2198</v>
      </c>
      <c r="K35" s="414"/>
      <c r="L35" s="414" t="s">
        <v>43</v>
      </c>
      <c r="M35" s="540"/>
      <c r="N35" s="528">
        <v>15000</v>
      </c>
      <c r="O35" s="528"/>
      <c r="P35" s="541">
        <v>15000</v>
      </c>
      <c r="Q35" s="119" t="s">
        <v>2132</v>
      </c>
      <c r="R35" s="411" t="s">
        <v>2131</v>
      </c>
    </row>
    <row r="36" spans="1:18" ht="233.25" customHeight="1" x14ac:dyDescent="0.25">
      <c r="A36" s="118">
        <v>30</v>
      </c>
      <c r="B36" s="118">
        <v>1</v>
      </c>
      <c r="C36" s="118">
        <v>4</v>
      </c>
      <c r="D36" s="118">
        <v>2</v>
      </c>
      <c r="E36" s="525" t="s">
        <v>2197</v>
      </c>
      <c r="F36" s="119" t="s">
        <v>2196</v>
      </c>
      <c r="G36" s="119" t="s">
        <v>2195</v>
      </c>
      <c r="H36" s="119" t="s">
        <v>2194</v>
      </c>
      <c r="I36" s="119" t="s">
        <v>2193</v>
      </c>
      <c r="J36" s="119" t="s">
        <v>2182</v>
      </c>
      <c r="K36" s="414"/>
      <c r="L36" s="119" t="s">
        <v>40</v>
      </c>
      <c r="M36" s="120"/>
      <c r="N36" s="535">
        <v>30200</v>
      </c>
      <c r="O36" s="120"/>
      <c r="P36" s="535">
        <v>30200</v>
      </c>
      <c r="Q36" s="119" t="s">
        <v>2138</v>
      </c>
      <c r="R36" s="119" t="s">
        <v>2137</v>
      </c>
    </row>
    <row r="37" spans="1:18" ht="153.75" customHeight="1" x14ac:dyDescent="0.25">
      <c r="A37" s="118">
        <v>31</v>
      </c>
      <c r="B37" s="118">
        <v>1</v>
      </c>
      <c r="C37" s="118">
        <v>4</v>
      </c>
      <c r="D37" s="118">
        <v>2</v>
      </c>
      <c r="E37" s="525" t="s">
        <v>2192</v>
      </c>
      <c r="F37" s="119" t="s">
        <v>2191</v>
      </c>
      <c r="G37" s="119" t="s">
        <v>2190</v>
      </c>
      <c r="H37" s="119" t="s">
        <v>2189</v>
      </c>
      <c r="I37" s="119" t="s">
        <v>2188</v>
      </c>
      <c r="J37" s="119" t="s">
        <v>2182</v>
      </c>
      <c r="K37" s="414"/>
      <c r="L37" s="119" t="s">
        <v>89</v>
      </c>
      <c r="M37" s="120"/>
      <c r="N37" s="535">
        <v>83400</v>
      </c>
      <c r="O37" s="120"/>
      <c r="P37" s="535">
        <v>83400</v>
      </c>
      <c r="Q37" s="119" t="s">
        <v>2138</v>
      </c>
      <c r="R37" s="119" t="s">
        <v>2137</v>
      </c>
    </row>
    <row r="38" spans="1:18" ht="119.45" customHeight="1" x14ac:dyDescent="0.25">
      <c r="A38" s="118">
        <v>32</v>
      </c>
      <c r="B38" s="118">
        <v>1</v>
      </c>
      <c r="C38" s="118">
        <v>4</v>
      </c>
      <c r="D38" s="118">
        <v>2</v>
      </c>
      <c r="E38" s="525" t="s">
        <v>2187</v>
      </c>
      <c r="F38" s="119" t="s">
        <v>2186</v>
      </c>
      <c r="G38" s="119" t="s">
        <v>2185</v>
      </c>
      <c r="H38" s="119" t="s">
        <v>2184</v>
      </c>
      <c r="I38" s="119" t="s">
        <v>2183</v>
      </c>
      <c r="J38" s="119" t="s">
        <v>2182</v>
      </c>
      <c r="K38" s="414"/>
      <c r="L38" s="119" t="s">
        <v>38</v>
      </c>
      <c r="M38" s="120"/>
      <c r="N38" s="535">
        <v>65400</v>
      </c>
      <c r="O38" s="120"/>
      <c r="P38" s="535">
        <v>65400</v>
      </c>
      <c r="Q38" s="119" t="s">
        <v>2138</v>
      </c>
      <c r="R38" s="119" t="s">
        <v>2137</v>
      </c>
    </row>
    <row r="39" spans="1:18" ht="184.5" customHeight="1" x14ac:dyDescent="0.25">
      <c r="A39" s="118">
        <v>33</v>
      </c>
      <c r="B39" s="118">
        <v>1</v>
      </c>
      <c r="C39" s="118">
        <v>4</v>
      </c>
      <c r="D39" s="118">
        <v>2</v>
      </c>
      <c r="E39" s="525" t="s">
        <v>2181</v>
      </c>
      <c r="F39" s="119" t="s">
        <v>2180</v>
      </c>
      <c r="G39" s="119" t="s">
        <v>2179</v>
      </c>
      <c r="H39" s="119" t="s">
        <v>2178</v>
      </c>
      <c r="I39" s="119" t="s">
        <v>2158</v>
      </c>
      <c r="J39" s="416" t="s">
        <v>2177</v>
      </c>
      <c r="K39" s="119"/>
      <c r="L39" s="119" t="s">
        <v>89</v>
      </c>
      <c r="M39" s="542"/>
      <c r="N39" s="120">
        <v>8000</v>
      </c>
      <c r="O39" s="542"/>
      <c r="P39" s="120">
        <v>8000</v>
      </c>
      <c r="Q39" s="119" t="s">
        <v>2132</v>
      </c>
      <c r="R39" s="119" t="s">
        <v>2131</v>
      </c>
    </row>
    <row r="40" spans="1:18" ht="228" customHeight="1" x14ac:dyDescent="0.25">
      <c r="A40" s="414">
        <v>34</v>
      </c>
      <c r="B40" s="118">
        <v>1</v>
      </c>
      <c r="C40" s="118">
        <v>4</v>
      </c>
      <c r="D40" s="118">
        <v>2</v>
      </c>
      <c r="E40" s="532" t="s">
        <v>2176</v>
      </c>
      <c r="F40" s="416" t="s">
        <v>2175</v>
      </c>
      <c r="G40" s="119" t="s">
        <v>2174</v>
      </c>
      <c r="H40" s="119" t="s">
        <v>2173</v>
      </c>
      <c r="I40" s="119" t="s">
        <v>2158</v>
      </c>
      <c r="J40" s="416" t="s">
        <v>2172</v>
      </c>
      <c r="K40" s="119"/>
      <c r="L40" s="119" t="s">
        <v>53</v>
      </c>
      <c r="M40" s="542"/>
      <c r="N40" s="120">
        <v>15000</v>
      </c>
      <c r="O40" s="542"/>
      <c r="P40" s="120">
        <v>15000</v>
      </c>
      <c r="Q40" s="119" t="s">
        <v>2132</v>
      </c>
      <c r="R40" s="119" t="s">
        <v>2131</v>
      </c>
    </row>
    <row r="41" spans="1:18" ht="405.75" customHeight="1" x14ac:dyDescent="0.25">
      <c r="A41" s="118">
        <v>35</v>
      </c>
      <c r="B41" s="118">
        <v>1</v>
      </c>
      <c r="C41" s="118">
        <v>4</v>
      </c>
      <c r="D41" s="118">
        <v>2</v>
      </c>
      <c r="E41" s="525" t="s">
        <v>2171</v>
      </c>
      <c r="F41" s="425" t="s">
        <v>2170</v>
      </c>
      <c r="G41" s="119" t="s">
        <v>2166</v>
      </c>
      <c r="H41" s="119" t="s">
        <v>2165</v>
      </c>
      <c r="I41" s="119" t="s">
        <v>2169</v>
      </c>
      <c r="J41" s="119" t="s">
        <v>2163</v>
      </c>
      <c r="K41" s="118"/>
      <c r="L41" s="536" t="s">
        <v>40</v>
      </c>
      <c r="M41" s="543"/>
      <c r="N41" s="120">
        <v>16000</v>
      </c>
      <c r="O41" s="542"/>
      <c r="P41" s="120">
        <v>16000</v>
      </c>
      <c r="Q41" s="544" t="s">
        <v>2132</v>
      </c>
      <c r="R41" s="545" t="s">
        <v>2131</v>
      </c>
    </row>
    <row r="42" spans="1:18" ht="384" customHeight="1" x14ac:dyDescent="0.25">
      <c r="A42" s="414">
        <v>36</v>
      </c>
      <c r="B42" s="118">
        <v>1</v>
      </c>
      <c r="C42" s="118">
        <v>4</v>
      </c>
      <c r="D42" s="118">
        <v>2</v>
      </c>
      <c r="E42" s="525" t="s">
        <v>2168</v>
      </c>
      <c r="F42" s="546" t="s">
        <v>2167</v>
      </c>
      <c r="G42" s="119" t="s">
        <v>2166</v>
      </c>
      <c r="H42" s="119" t="s">
        <v>2165</v>
      </c>
      <c r="I42" s="119" t="s">
        <v>2164</v>
      </c>
      <c r="J42" s="119" t="s">
        <v>2163</v>
      </c>
      <c r="K42" s="547"/>
      <c r="L42" s="536" t="s">
        <v>47</v>
      </c>
      <c r="M42" s="414"/>
      <c r="N42" s="120">
        <v>15000</v>
      </c>
      <c r="O42" s="541"/>
      <c r="P42" s="120">
        <v>15000</v>
      </c>
      <c r="Q42" s="119" t="s">
        <v>2132</v>
      </c>
      <c r="R42" s="411" t="s">
        <v>2131</v>
      </c>
    </row>
    <row r="43" spans="1:18" s="153" customFormat="1" ht="214.5" customHeight="1" x14ac:dyDescent="0.25">
      <c r="A43" s="118">
        <v>37</v>
      </c>
      <c r="B43" s="118">
        <v>1</v>
      </c>
      <c r="C43" s="118">
        <v>4</v>
      </c>
      <c r="D43" s="118">
        <v>2</v>
      </c>
      <c r="E43" s="525" t="s">
        <v>2162</v>
      </c>
      <c r="F43" s="119" t="s">
        <v>2161</v>
      </c>
      <c r="G43" s="119" t="s">
        <v>2160</v>
      </c>
      <c r="H43" s="119" t="s">
        <v>2159</v>
      </c>
      <c r="I43" s="119" t="s">
        <v>2158</v>
      </c>
      <c r="J43" s="119" t="s">
        <v>2157</v>
      </c>
      <c r="K43" s="118"/>
      <c r="L43" s="118" t="s">
        <v>34</v>
      </c>
      <c r="M43" s="118"/>
      <c r="N43" s="120">
        <v>25000</v>
      </c>
      <c r="O43" s="118"/>
      <c r="P43" s="120">
        <v>25000</v>
      </c>
      <c r="Q43" s="119" t="s">
        <v>2132</v>
      </c>
      <c r="R43" s="119" t="s">
        <v>2156</v>
      </c>
    </row>
    <row r="44" spans="1:18" ht="204" customHeight="1" x14ac:dyDescent="0.25">
      <c r="A44" s="119">
        <v>38</v>
      </c>
      <c r="B44" s="119">
        <v>1</v>
      </c>
      <c r="C44" s="119">
        <v>4</v>
      </c>
      <c r="D44" s="119">
        <v>5</v>
      </c>
      <c r="E44" s="525" t="s">
        <v>2155</v>
      </c>
      <c r="F44" s="119" t="s">
        <v>2154</v>
      </c>
      <c r="G44" s="119" t="s">
        <v>2153</v>
      </c>
      <c r="H44" s="119" t="s">
        <v>2152</v>
      </c>
      <c r="I44" s="119" t="s">
        <v>2151</v>
      </c>
      <c r="J44" s="119" t="s">
        <v>2150</v>
      </c>
      <c r="K44" s="548"/>
      <c r="L44" s="119" t="s">
        <v>45</v>
      </c>
      <c r="M44" s="120"/>
      <c r="N44" s="535">
        <v>5200</v>
      </c>
      <c r="O44" s="120"/>
      <c r="P44" s="535">
        <v>5200</v>
      </c>
      <c r="Q44" s="119" t="s">
        <v>2138</v>
      </c>
      <c r="R44" s="119" t="s">
        <v>2137</v>
      </c>
    </row>
    <row r="45" spans="1:18" ht="163.5" customHeight="1" x14ac:dyDescent="0.25">
      <c r="A45" s="119">
        <v>39</v>
      </c>
      <c r="B45" s="119">
        <v>1</v>
      </c>
      <c r="C45" s="119">
        <v>4</v>
      </c>
      <c r="D45" s="119">
        <v>2</v>
      </c>
      <c r="E45" s="525" t="s">
        <v>2149</v>
      </c>
      <c r="F45" s="538" t="s">
        <v>2148</v>
      </c>
      <c r="G45" s="119" t="s">
        <v>2147</v>
      </c>
      <c r="H45" s="119" t="s">
        <v>2146</v>
      </c>
      <c r="I45" s="119" t="s">
        <v>2145</v>
      </c>
      <c r="J45" s="119" t="s">
        <v>2144</v>
      </c>
      <c r="K45" s="548"/>
      <c r="L45" s="119" t="s">
        <v>45</v>
      </c>
      <c r="M45" s="120"/>
      <c r="N45" s="535">
        <v>38000</v>
      </c>
      <c r="O45" s="120"/>
      <c r="P45" s="535">
        <v>38000</v>
      </c>
      <c r="Q45" s="119" t="s">
        <v>2138</v>
      </c>
      <c r="R45" s="119" t="s">
        <v>2137</v>
      </c>
    </row>
    <row r="46" spans="1:18" ht="210" customHeight="1" x14ac:dyDescent="0.25">
      <c r="A46" s="389">
        <v>40</v>
      </c>
      <c r="B46" s="119">
        <v>1</v>
      </c>
      <c r="C46" s="119">
        <v>4</v>
      </c>
      <c r="D46" s="119">
        <v>2</v>
      </c>
      <c r="E46" s="549" t="s">
        <v>2143</v>
      </c>
      <c r="F46" s="119" t="s">
        <v>2142</v>
      </c>
      <c r="G46" s="119" t="s">
        <v>1779</v>
      </c>
      <c r="H46" s="119" t="s">
        <v>2141</v>
      </c>
      <c r="I46" s="119" t="s">
        <v>2140</v>
      </c>
      <c r="J46" s="411" t="s">
        <v>2139</v>
      </c>
      <c r="K46" s="548"/>
      <c r="L46" s="119" t="s">
        <v>45</v>
      </c>
      <c r="M46" s="550"/>
      <c r="N46" s="535">
        <v>30000</v>
      </c>
      <c r="O46" s="550"/>
      <c r="P46" s="535">
        <v>30000</v>
      </c>
      <c r="Q46" s="119" t="s">
        <v>2138</v>
      </c>
      <c r="R46" s="119" t="s">
        <v>2137</v>
      </c>
    </row>
    <row r="47" spans="1:18" ht="139.5" customHeight="1" x14ac:dyDescent="0.25">
      <c r="A47" s="537">
        <v>41</v>
      </c>
      <c r="B47" s="537">
        <v>1</v>
      </c>
      <c r="C47" s="537">
        <v>4</v>
      </c>
      <c r="D47" s="537">
        <v>2</v>
      </c>
      <c r="E47" s="620" t="s">
        <v>2136</v>
      </c>
      <c r="F47" s="1232" t="s">
        <v>2135</v>
      </c>
      <c r="G47" s="537" t="s">
        <v>1664</v>
      </c>
      <c r="H47" s="409">
        <v>1</v>
      </c>
      <c r="I47" s="409" t="s">
        <v>2134</v>
      </c>
      <c r="J47" s="409" t="s">
        <v>2133</v>
      </c>
      <c r="K47" s="537"/>
      <c r="L47" s="537" t="s">
        <v>39</v>
      </c>
      <c r="M47" s="1233"/>
      <c r="N47" s="621">
        <v>10000</v>
      </c>
      <c r="O47" s="621"/>
      <c r="P47" s="621">
        <v>10000</v>
      </c>
      <c r="Q47" s="409" t="s">
        <v>2132</v>
      </c>
      <c r="R47" s="409" t="s">
        <v>2131</v>
      </c>
    </row>
    <row r="49" spans="13:17" x14ac:dyDescent="0.25">
      <c r="M49" s="1042"/>
      <c r="N49" s="749" t="s">
        <v>35</v>
      </c>
      <c r="O49" s="750"/>
      <c r="P49" s="748"/>
    </row>
    <row r="50" spans="13:17" x14ac:dyDescent="0.25">
      <c r="M50" s="1043"/>
      <c r="N50" s="699" t="s">
        <v>36</v>
      </c>
      <c r="O50" s="749" t="s">
        <v>37</v>
      </c>
      <c r="P50" s="748"/>
    </row>
    <row r="51" spans="13:17" x14ac:dyDescent="0.25">
      <c r="M51" s="1044"/>
      <c r="N51" s="701"/>
      <c r="O51" s="168">
        <v>2020</v>
      </c>
      <c r="P51" s="168">
        <v>2021</v>
      </c>
    </row>
    <row r="52" spans="13:17" x14ac:dyDescent="0.25">
      <c r="M52" s="260" t="s">
        <v>2931</v>
      </c>
      <c r="N52" s="271">
        <v>41</v>
      </c>
      <c r="O52" s="270">
        <f>O7+O8+O10+O11+O12+O13+O14+O15+O16+O17+O18+O19+O20+O21+O22+O23+O24+O25+O26+O27+O28+O29+O30</f>
        <v>344452.19</v>
      </c>
      <c r="P52" s="270">
        <f>P9+P18+P20+P26+P31+P32+P33+P34+P35+P36+P37+P38+P39+P40+P41+P42+P43+P44+P45+P46+P47</f>
        <v>515000</v>
      </c>
      <c r="Q52" s="22"/>
    </row>
    <row r="53" spans="13:17" x14ac:dyDescent="0.25">
      <c r="O53" s="22"/>
      <c r="P53" s="22"/>
    </row>
  </sheetData>
  <mergeCells count="18">
    <mergeCell ref="R4:R5"/>
    <mergeCell ref="Q4:Q5"/>
    <mergeCell ref="D4:D5"/>
    <mergeCell ref="E4:E5"/>
    <mergeCell ref="F4:F5"/>
    <mergeCell ref="G4:G5"/>
    <mergeCell ref="J4:J5"/>
    <mergeCell ref="K4:L4"/>
    <mergeCell ref="M4:N4"/>
    <mergeCell ref="O4:P4"/>
    <mergeCell ref="H4:I4"/>
    <mergeCell ref="M49:M51"/>
    <mergeCell ref="N49:P49"/>
    <mergeCell ref="N50:N51"/>
    <mergeCell ref="O50:P50"/>
    <mergeCell ref="A4:A5"/>
    <mergeCell ref="B4:B5"/>
    <mergeCell ref="C4:C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6C7DB-E12B-45A9-93C3-89042C937941}">
  <dimension ref="A1:X80"/>
  <sheetViews>
    <sheetView topLeftCell="A25" zoomScale="50" zoomScaleNormal="50" workbookViewId="0">
      <selection activeCell="A27" sqref="A27"/>
    </sheetView>
  </sheetViews>
  <sheetFormatPr defaultColWidth="9.140625" defaultRowHeight="15" x14ac:dyDescent="0.25"/>
  <cols>
    <col min="1" max="1" width="5.140625" style="41" customWidth="1"/>
    <col min="2" max="2" width="9.140625" style="41"/>
    <col min="3" max="3" width="7" style="41" customWidth="1"/>
    <col min="4" max="4" width="9" style="85" customWidth="1"/>
    <col min="5" max="5" width="35.42578125" style="41" customWidth="1"/>
    <col min="6" max="6" width="70.42578125" style="41" customWidth="1"/>
    <col min="7" max="7" width="26.28515625" style="41" customWidth="1"/>
    <col min="8" max="8" width="19.85546875" style="94" customWidth="1"/>
    <col min="9" max="9" width="11.140625" style="41" customWidth="1"/>
    <col min="10" max="10" width="42.5703125" style="41" customWidth="1"/>
    <col min="11" max="11" width="14.85546875" style="85" customWidth="1"/>
    <col min="12" max="12" width="15.7109375" style="85" customWidth="1"/>
    <col min="13" max="13" width="17.7109375" style="85" customWidth="1"/>
    <col min="14" max="14" width="16.5703125" style="85" customWidth="1"/>
    <col min="15" max="15" width="18.140625" style="275" customWidth="1"/>
    <col min="16" max="16" width="16.85546875" style="275" customWidth="1"/>
    <col min="17" max="17" width="15.85546875" style="9" customWidth="1"/>
    <col min="18" max="18" width="18.42578125" style="9" customWidth="1"/>
    <col min="19" max="16384" width="9.140625" style="41"/>
  </cols>
  <sheetData>
    <row r="1" spans="1:24" x14ac:dyDescent="0.25">
      <c r="M1" s="276"/>
      <c r="N1" s="276"/>
    </row>
    <row r="2" spans="1:24" x14ac:dyDescent="0.25">
      <c r="A2" s="49" t="s">
        <v>2905</v>
      </c>
      <c r="M2" s="276"/>
      <c r="N2" s="276"/>
    </row>
    <row r="3" spans="1:24" x14ac:dyDescent="0.25">
      <c r="M3" s="276"/>
      <c r="N3" s="276"/>
    </row>
    <row r="4" spans="1:24" s="38" customFormat="1" ht="51" customHeight="1" x14ac:dyDescent="0.25">
      <c r="A4" s="1080" t="s">
        <v>0</v>
      </c>
      <c r="B4" s="708" t="s">
        <v>1</v>
      </c>
      <c r="C4" s="708" t="s">
        <v>2</v>
      </c>
      <c r="D4" s="708" t="s">
        <v>3</v>
      </c>
      <c r="E4" s="708" t="s">
        <v>4</v>
      </c>
      <c r="F4" s="708" t="s">
        <v>5</v>
      </c>
      <c r="G4" s="708" t="s">
        <v>6</v>
      </c>
      <c r="H4" s="708" t="s">
        <v>7</v>
      </c>
      <c r="I4" s="708"/>
      <c r="J4" s="1080" t="s">
        <v>8</v>
      </c>
      <c r="K4" s="708" t="s">
        <v>9</v>
      </c>
      <c r="L4" s="708"/>
      <c r="M4" s="705" t="s">
        <v>10</v>
      </c>
      <c r="N4" s="705"/>
      <c r="O4" s="705" t="s">
        <v>11</v>
      </c>
      <c r="P4" s="705"/>
      <c r="Q4" s="1080" t="s">
        <v>12</v>
      </c>
      <c r="R4" s="708" t="s">
        <v>13</v>
      </c>
      <c r="S4" s="41"/>
      <c r="T4" s="41"/>
      <c r="U4" s="41"/>
      <c r="V4" s="41"/>
      <c r="W4" s="41"/>
      <c r="X4" s="41"/>
    </row>
    <row r="5" spans="1:24" s="38" customFormat="1" x14ac:dyDescent="0.25">
      <c r="A5" s="1080"/>
      <c r="B5" s="708"/>
      <c r="C5" s="708"/>
      <c r="D5" s="708"/>
      <c r="E5" s="708"/>
      <c r="F5" s="708"/>
      <c r="G5" s="708"/>
      <c r="H5" s="176" t="s">
        <v>14</v>
      </c>
      <c r="I5" s="176" t="s">
        <v>15</v>
      </c>
      <c r="J5" s="1080"/>
      <c r="K5" s="176">
        <v>2020</v>
      </c>
      <c r="L5" s="176">
        <v>2021</v>
      </c>
      <c r="M5" s="125">
        <v>2020</v>
      </c>
      <c r="N5" s="125">
        <v>2021</v>
      </c>
      <c r="O5" s="176">
        <v>2020</v>
      </c>
      <c r="P5" s="176">
        <v>2021</v>
      </c>
      <c r="Q5" s="1080"/>
      <c r="R5" s="708"/>
      <c r="S5" s="41"/>
      <c r="T5" s="41"/>
      <c r="U5" s="41"/>
      <c r="V5" s="41"/>
      <c r="W5" s="41"/>
      <c r="X5" s="41"/>
    </row>
    <row r="6" spans="1:24" s="281" customFormat="1" x14ac:dyDescent="0.25">
      <c r="A6" s="282" t="s">
        <v>16</v>
      </c>
      <c r="B6" s="176" t="s">
        <v>17</v>
      </c>
      <c r="C6" s="176" t="s">
        <v>18</v>
      </c>
      <c r="D6" s="176" t="s">
        <v>19</v>
      </c>
      <c r="E6" s="282" t="s">
        <v>20</v>
      </c>
      <c r="F6" s="282" t="s">
        <v>21</v>
      </c>
      <c r="G6" s="282" t="s">
        <v>22</v>
      </c>
      <c r="H6" s="176" t="s">
        <v>23</v>
      </c>
      <c r="I6" s="176" t="s">
        <v>24</v>
      </c>
      <c r="J6" s="282" t="s">
        <v>25</v>
      </c>
      <c r="K6" s="176" t="s">
        <v>26</v>
      </c>
      <c r="L6" s="176" t="s">
        <v>27</v>
      </c>
      <c r="M6" s="175" t="s">
        <v>28</v>
      </c>
      <c r="N6" s="175" t="s">
        <v>29</v>
      </c>
      <c r="O6" s="175" t="s">
        <v>30</v>
      </c>
      <c r="P6" s="175" t="s">
        <v>31</v>
      </c>
      <c r="Q6" s="282" t="s">
        <v>2340</v>
      </c>
      <c r="R6" s="176" t="s">
        <v>32</v>
      </c>
      <c r="S6" s="9"/>
      <c r="T6" s="9"/>
      <c r="U6" s="9"/>
      <c r="V6" s="9"/>
      <c r="W6" s="9"/>
      <c r="X6" s="9"/>
    </row>
    <row r="7" spans="1:24" ht="120" x14ac:dyDescent="0.25">
      <c r="A7" s="280">
        <v>1</v>
      </c>
      <c r="B7" s="425">
        <v>1</v>
      </c>
      <c r="C7" s="425">
        <v>4</v>
      </c>
      <c r="D7" s="425">
        <v>2</v>
      </c>
      <c r="E7" s="280" t="s">
        <v>2401</v>
      </c>
      <c r="F7" s="425" t="s">
        <v>2400</v>
      </c>
      <c r="G7" s="425" t="s">
        <v>2350</v>
      </c>
      <c r="H7" s="425" t="s">
        <v>2349</v>
      </c>
      <c r="I7" s="425" t="s">
        <v>2399</v>
      </c>
      <c r="J7" s="425" t="s">
        <v>2398</v>
      </c>
      <c r="K7" s="425" t="s">
        <v>2331</v>
      </c>
      <c r="L7" s="424"/>
      <c r="M7" s="429">
        <v>53607</v>
      </c>
      <c r="N7" s="424"/>
      <c r="O7" s="429">
        <f>M7</f>
        <v>53607</v>
      </c>
      <c r="P7" s="427"/>
      <c r="Q7" s="425" t="s">
        <v>2342</v>
      </c>
      <c r="R7" s="425" t="s">
        <v>2341</v>
      </c>
    </row>
    <row r="8" spans="1:24" ht="375" x14ac:dyDescent="0.25">
      <c r="A8" s="280">
        <v>2</v>
      </c>
      <c r="B8" s="425">
        <v>1</v>
      </c>
      <c r="C8" s="424">
        <v>1</v>
      </c>
      <c r="D8" s="425">
        <v>2</v>
      </c>
      <c r="E8" s="425" t="s">
        <v>2397</v>
      </c>
      <c r="F8" s="425" t="s">
        <v>2396</v>
      </c>
      <c r="G8" s="425" t="s">
        <v>2395</v>
      </c>
      <c r="H8" s="425" t="s">
        <v>2394</v>
      </c>
      <c r="I8" s="425" t="s">
        <v>2393</v>
      </c>
      <c r="J8" s="425" t="s">
        <v>2392</v>
      </c>
      <c r="K8" s="425" t="s">
        <v>2391</v>
      </c>
      <c r="L8" s="425"/>
      <c r="M8" s="429">
        <v>207848.19</v>
      </c>
      <c r="N8" s="551"/>
      <c r="O8" s="429">
        <f>M8</f>
        <v>207848.19</v>
      </c>
      <c r="P8" s="551"/>
      <c r="Q8" s="425" t="s">
        <v>2342</v>
      </c>
      <c r="R8" s="425" t="s">
        <v>2341</v>
      </c>
    </row>
    <row r="9" spans="1:24" ht="409.5" x14ac:dyDescent="0.25">
      <c r="A9" s="280">
        <v>3</v>
      </c>
      <c r="B9" s="425">
        <v>1</v>
      </c>
      <c r="C9" s="425">
        <v>4</v>
      </c>
      <c r="D9" s="425">
        <v>2</v>
      </c>
      <c r="E9" s="344" t="s">
        <v>2390</v>
      </c>
      <c r="F9" s="425" t="s">
        <v>2389</v>
      </c>
      <c r="G9" s="346" t="s">
        <v>2388</v>
      </c>
      <c r="H9" s="79" t="s">
        <v>2387</v>
      </c>
      <c r="I9" s="551" t="s">
        <v>2386</v>
      </c>
      <c r="J9" s="425" t="s">
        <v>2385</v>
      </c>
      <c r="K9" s="424" t="s">
        <v>2384</v>
      </c>
      <c r="L9" s="424"/>
      <c r="M9" s="427">
        <v>151793.28</v>
      </c>
      <c r="N9" s="346"/>
      <c r="O9" s="427">
        <f>M9</f>
        <v>151793.28</v>
      </c>
      <c r="P9" s="425"/>
      <c r="Q9" s="425" t="s">
        <v>2342</v>
      </c>
      <c r="R9" s="425" t="s">
        <v>2341</v>
      </c>
    </row>
    <row r="10" spans="1:24" x14ac:dyDescent="0.25">
      <c r="A10" s="1081">
        <v>4</v>
      </c>
      <c r="B10" s="719">
        <v>1</v>
      </c>
      <c r="C10" s="720">
        <v>4</v>
      </c>
      <c r="D10" s="719">
        <v>2</v>
      </c>
      <c r="E10" s="1081" t="s">
        <v>1711</v>
      </c>
      <c r="F10" s="719" t="s">
        <v>1757</v>
      </c>
      <c r="G10" s="719" t="s">
        <v>2383</v>
      </c>
      <c r="H10" s="425" t="s">
        <v>1318</v>
      </c>
      <c r="I10" s="425">
        <v>5</v>
      </c>
      <c r="J10" s="719" t="s">
        <v>1677</v>
      </c>
      <c r="K10" s="719" t="s">
        <v>45</v>
      </c>
      <c r="L10" s="719"/>
      <c r="M10" s="753">
        <v>29756.78</v>
      </c>
      <c r="N10" s="753"/>
      <c r="O10" s="753">
        <f>M10</f>
        <v>29756.78</v>
      </c>
      <c r="P10" s="753"/>
      <c r="Q10" s="719" t="s">
        <v>2342</v>
      </c>
      <c r="R10" s="719" t="s">
        <v>2341</v>
      </c>
    </row>
    <row r="11" spans="1:24" x14ac:dyDescent="0.25">
      <c r="A11" s="1081"/>
      <c r="B11" s="719"/>
      <c r="C11" s="720"/>
      <c r="D11" s="719"/>
      <c r="E11" s="1081"/>
      <c r="F11" s="719"/>
      <c r="G11" s="719"/>
      <c r="H11" s="425" t="s">
        <v>693</v>
      </c>
      <c r="I11" s="425">
        <v>115</v>
      </c>
      <c r="J11" s="719"/>
      <c r="K11" s="719"/>
      <c r="L11" s="719"/>
      <c r="M11" s="753"/>
      <c r="N11" s="753"/>
      <c r="O11" s="753"/>
      <c r="P11" s="753"/>
      <c r="Q11" s="719"/>
      <c r="R11" s="719"/>
    </row>
    <row r="12" spans="1:24" x14ac:dyDescent="0.25">
      <c r="A12" s="1081"/>
      <c r="B12" s="719"/>
      <c r="C12" s="720"/>
      <c r="D12" s="719"/>
      <c r="E12" s="1081"/>
      <c r="F12" s="719"/>
      <c r="G12" s="424" t="s">
        <v>1345</v>
      </c>
      <c r="H12" s="424" t="s">
        <v>991</v>
      </c>
      <c r="I12" s="424">
        <v>1</v>
      </c>
      <c r="J12" s="719"/>
      <c r="K12" s="719"/>
      <c r="L12" s="719"/>
      <c r="M12" s="753"/>
      <c r="N12" s="753"/>
      <c r="O12" s="753"/>
      <c r="P12" s="753"/>
      <c r="Q12" s="719"/>
      <c r="R12" s="719"/>
    </row>
    <row r="13" spans="1:24" x14ac:dyDescent="0.25">
      <c r="A13" s="1082">
        <v>5</v>
      </c>
      <c r="B13" s="720">
        <v>1</v>
      </c>
      <c r="C13" s="720">
        <v>4</v>
      </c>
      <c r="D13" s="719">
        <v>2</v>
      </c>
      <c r="E13" s="1081" t="s">
        <v>1070</v>
      </c>
      <c r="F13" s="1083" t="s">
        <v>2382</v>
      </c>
      <c r="G13" s="1083" t="s">
        <v>2381</v>
      </c>
      <c r="H13" s="425" t="s">
        <v>1001</v>
      </c>
      <c r="I13" s="425">
        <v>2</v>
      </c>
      <c r="J13" s="719" t="s">
        <v>2380</v>
      </c>
      <c r="K13" s="719" t="s">
        <v>1408</v>
      </c>
      <c r="L13" s="719"/>
      <c r="M13" s="753">
        <v>86254.25</v>
      </c>
      <c r="N13" s="753"/>
      <c r="O13" s="753">
        <f>M13</f>
        <v>86254.25</v>
      </c>
      <c r="P13" s="753"/>
      <c r="Q13" s="719" t="s">
        <v>2342</v>
      </c>
      <c r="R13" s="1079" t="s">
        <v>2341</v>
      </c>
    </row>
    <row r="14" spans="1:24" x14ac:dyDescent="0.25">
      <c r="A14" s="1082"/>
      <c r="B14" s="720"/>
      <c r="C14" s="720"/>
      <c r="D14" s="719"/>
      <c r="E14" s="1081"/>
      <c r="F14" s="1083"/>
      <c r="G14" s="1083"/>
      <c r="H14" s="425" t="s">
        <v>56</v>
      </c>
      <c r="I14" s="425">
        <v>160</v>
      </c>
      <c r="J14" s="719"/>
      <c r="K14" s="719"/>
      <c r="L14" s="719"/>
      <c r="M14" s="753"/>
      <c r="N14" s="753"/>
      <c r="O14" s="753"/>
      <c r="P14" s="753"/>
      <c r="Q14" s="719"/>
      <c r="R14" s="1079"/>
    </row>
    <row r="15" spans="1:24" ht="30" x14ac:dyDescent="0.25">
      <c r="A15" s="1082"/>
      <c r="B15" s="720"/>
      <c r="C15" s="720"/>
      <c r="D15" s="719"/>
      <c r="E15" s="1081"/>
      <c r="F15" s="1083"/>
      <c r="G15" s="505" t="s">
        <v>2379</v>
      </c>
      <c r="H15" s="425" t="s">
        <v>922</v>
      </c>
      <c r="I15" s="79" t="s">
        <v>759</v>
      </c>
      <c r="J15" s="719"/>
      <c r="K15" s="719"/>
      <c r="L15" s="719"/>
      <c r="M15" s="753"/>
      <c r="N15" s="753"/>
      <c r="O15" s="753"/>
      <c r="P15" s="753"/>
      <c r="Q15" s="719"/>
      <c r="R15" s="1079"/>
    </row>
    <row r="16" spans="1:24" ht="30" x14ac:dyDescent="0.25">
      <c r="A16" s="1082"/>
      <c r="B16" s="720"/>
      <c r="C16" s="720"/>
      <c r="D16" s="719"/>
      <c r="E16" s="1081"/>
      <c r="F16" s="1083"/>
      <c r="G16" s="425" t="s">
        <v>1839</v>
      </c>
      <c r="H16" s="425" t="s">
        <v>58</v>
      </c>
      <c r="I16" s="79" t="s">
        <v>41</v>
      </c>
      <c r="J16" s="719"/>
      <c r="K16" s="719"/>
      <c r="L16" s="719"/>
      <c r="M16" s="753"/>
      <c r="N16" s="753"/>
      <c r="O16" s="753"/>
      <c r="P16" s="753"/>
      <c r="Q16" s="719"/>
      <c r="R16" s="1079"/>
    </row>
    <row r="17" spans="1:19" ht="30" x14ac:dyDescent="0.25">
      <c r="A17" s="1082"/>
      <c r="B17" s="720"/>
      <c r="C17" s="720"/>
      <c r="D17" s="719"/>
      <c r="E17" s="1081"/>
      <c r="F17" s="1083"/>
      <c r="G17" s="425" t="s">
        <v>2378</v>
      </c>
      <c r="H17" s="425" t="s">
        <v>401</v>
      </c>
      <c r="I17" s="425">
        <v>1</v>
      </c>
      <c r="J17" s="719"/>
      <c r="K17" s="719"/>
      <c r="L17" s="719"/>
      <c r="M17" s="753"/>
      <c r="N17" s="753"/>
      <c r="O17" s="753"/>
      <c r="P17" s="753"/>
      <c r="Q17" s="719"/>
      <c r="R17" s="1079"/>
    </row>
    <row r="18" spans="1:19" ht="165" x14ac:dyDescent="0.25">
      <c r="A18" s="344">
        <v>6</v>
      </c>
      <c r="B18" s="424">
        <v>1</v>
      </c>
      <c r="C18" s="424">
        <v>4</v>
      </c>
      <c r="D18" s="425">
        <v>2</v>
      </c>
      <c r="E18" s="280" t="s">
        <v>2377</v>
      </c>
      <c r="F18" s="425" t="s">
        <v>2376</v>
      </c>
      <c r="G18" s="425" t="s">
        <v>1709</v>
      </c>
      <c r="H18" s="425" t="s">
        <v>2375</v>
      </c>
      <c r="I18" s="79" t="s">
        <v>1588</v>
      </c>
      <c r="J18" s="425" t="s">
        <v>2374</v>
      </c>
      <c r="K18" s="439" t="s">
        <v>2373</v>
      </c>
      <c r="L18" s="439"/>
      <c r="M18" s="427">
        <v>3600</v>
      </c>
      <c r="N18" s="424"/>
      <c r="O18" s="427">
        <f>M18</f>
        <v>3600</v>
      </c>
      <c r="P18" s="427"/>
      <c r="Q18" s="425" t="s">
        <v>2342</v>
      </c>
      <c r="R18" s="425" t="s">
        <v>2341</v>
      </c>
    </row>
    <row r="19" spans="1:19" ht="255" x14ac:dyDescent="0.25">
      <c r="A19" s="424">
        <v>7</v>
      </c>
      <c r="B19" s="424">
        <v>1</v>
      </c>
      <c r="C19" s="424">
        <v>4</v>
      </c>
      <c r="D19" s="424">
        <v>5</v>
      </c>
      <c r="E19" s="280" t="s">
        <v>2372</v>
      </c>
      <c r="F19" s="425" t="s">
        <v>2371</v>
      </c>
      <c r="G19" s="346" t="s">
        <v>670</v>
      </c>
      <c r="H19" s="425" t="s">
        <v>2370</v>
      </c>
      <c r="I19" s="425">
        <v>100</v>
      </c>
      <c r="J19" s="425" t="s">
        <v>2369</v>
      </c>
      <c r="K19" s="424" t="s">
        <v>684</v>
      </c>
      <c r="L19" s="424"/>
      <c r="M19" s="427">
        <v>47787.09</v>
      </c>
      <c r="N19" s="427"/>
      <c r="O19" s="427">
        <f>M19</f>
        <v>47787.09</v>
      </c>
      <c r="P19" s="427"/>
      <c r="Q19" s="425" t="s">
        <v>2342</v>
      </c>
      <c r="R19" s="425" t="s">
        <v>2341</v>
      </c>
      <c r="S19" s="207"/>
    </row>
    <row r="20" spans="1:19" ht="135" x14ac:dyDescent="0.25">
      <c r="A20" s="424">
        <v>8</v>
      </c>
      <c r="B20" s="424">
        <v>1</v>
      </c>
      <c r="C20" s="424">
        <v>4</v>
      </c>
      <c r="D20" s="424">
        <v>5</v>
      </c>
      <c r="E20" s="280" t="s">
        <v>2368</v>
      </c>
      <c r="F20" s="425" t="s">
        <v>2367</v>
      </c>
      <c r="G20" s="425" t="s">
        <v>2366</v>
      </c>
      <c r="H20" s="425" t="s">
        <v>693</v>
      </c>
      <c r="I20" s="425">
        <v>20</v>
      </c>
      <c r="J20" s="425" t="s">
        <v>2075</v>
      </c>
      <c r="K20" s="424" t="s">
        <v>53</v>
      </c>
      <c r="L20" s="424"/>
      <c r="M20" s="556">
        <v>59000</v>
      </c>
      <c r="N20" s="344"/>
      <c r="O20" s="556">
        <f>M20</f>
        <v>59000</v>
      </c>
      <c r="P20" s="427"/>
      <c r="Q20" s="425" t="s">
        <v>2342</v>
      </c>
      <c r="R20" s="425" t="s">
        <v>2341</v>
      </c>
    </row>
    <row r="21" spans="1:19" ht="90" customHeight="1" x14ac:dyDescent="0.25">
      <c r="A21" s="720">
        <v>9</v>
      </c>
      <c r="B21" s="720">
        <v>1</v>
      </c>
      <c r="C21" s="720">
        <v>1</v>
      </c>
      <c r="D21" s="719">
        <v>5</v>
      </c>
      <c r="E21" s="719" t="s">
        <v>2365</v>
      </c>
      <c r="F21" s="719" t="s">
        <v>2364</v>
      </c>
      <c r="G21" s="425" t="s">
        <v>2350</v>
      </c>
      <c r="H21" s="436" t="s">
        <v>2363</v>
      </c>
      <c r="I21" s="425" t="s">
        <v>2362</v>
      </c>
      <c r="J21" s="719" t="s">
        <v>2361</v>
      </c>
      <c r="K21" s="719"/>
      <c r="L21" s="719" t="s">
        <v>2360</v>
      </c>
      <c r="M21" s="719"/>
      <c r="N21" s="753">
        <v>135000</v>
      </c>
      <c r="O21" s="738"/>
      <c r="P21" s="753">
        <v>135000</v>
      </c>
      <c r="Q21" s="719" t="s">
        <v>2342</v>
      </c>
      <c r="R21" s="1079" t="s">
        <v>2341</v>
      </c>
    </row>
    <row r="22" spans="1:19" ht="65.25" customHeight="1" x14ac:dyDescent="0.25">
      <c r="A22" s="720"/>
      <c r="B22" s="720"/>
      <c r="C22" s="720"/>
      <c r="D22" s="719"/>
      <c r="E22" s="719"/>
      <c r="F22" s="719"/>
      <c r="G22" s="425" t="s">
        <v>44</v>
      </c>
      <c r="H22" s="436" t="s">
        <v>2359</v>
      </c>
      <c r="I22" s="425" t="s">
        <v>2353</v>
      </c>
      <c r="J22" s="719"/>
      <c r="K22" s="719"/>
      <c r="L22" s="719"/>
      <c r="M22" s="719"/>
      <c r="N22" s="753"/>
      <c r="O22" s="738"/>
      <c r="P22" s="753"/>
      <c r="Q22" s="719"/>
      <c r="R22" s="1079"/>
    </row>
    <row r="23" spans="1:19" ht="82.5" customHeight="1" x14ac:dyDescent="0.25">
      <c r="A23" s="720">
        <v>10</v>
      </c>
      <c r="B23" s="720">
        <v>1</v>
      </c>
      <c r="C23" s="720">
        <v>1</v>
      </c>
      <c r="D23" s="720">
        <v>2</v>
      </c>
      <c r="E23" s="719" t="s">
        <v>2358</v>
      </c>
      <c r="F23" s="719" t="s">
        <v>2357</v>
      </c>
      <c r="G23" s="425" t="s">
        <v>2350</v>
      </c>
      <c r="H23" s="436" t="s">
        <v>2349</v>
      </c>
      <c r="I23" s="425" t="s">
        <v>2356</v>
      </c>
      <c r="J23" s="719" t="s">
        <v>2355</v>
      </c>
      <c r="K23" s="966"/>
      <c r="L23" s="719" t="s">
        <v>45</v>
      </c>
      <c r="M23" s="720"/>
      <c r="N23" s="753">
        <v>135000</v>
      </c>
      <c r="O23" s="738"/>
      <c r="P23" s="753">
        <v>135000</v>
      </c>
      <c r="Q23" s="719" t="s">
        <v>2342</v>
      </c>
      <c r="R23" s="1079" t="s">
        <v>2341</v>
      </c>
    </row>
    <row r="24" spans="1:19" ht="30" x14ac:dyDescent="0.25">
      <c r="A24" s="720"/>
      <c r="B24" s="720"/>
      <c r="C24" s="720"/>
      <c r="D24" s="720"/>
      <c r="E24" s="719"/>
      <c r="F24" s="719"/>
      <c r="G24" s="425" t="s">
        <v>44</v>
      </c>
      <c r="H24" s="436" t="s">
        <v>2354</v>
      </c>
      <c r="I24" s="425" t="s">
        <v>2353</v>
      </c>
      <c r="J24" s="719"/>
      <c r="K24" s="966"/>
      <c r="L24" s="719"/>
      <c r="M24" s="720"/>
      <c r="N24" s="753"/>
      <c r="O24" s="738"/>
      <c r="P24" s="753"/>
      <c r="Q24" s="719"/>
      <c r="R24" s="1079"/>
    </row>
    <row r="25" spans="1:19" ht="195" x14ac:dyDescent="0.25">
      <c r="A25" s="425">
        <v>11</v>
      </c>
      <c r="B25" s="424">
        <v>1</v>
      </c>
      <c r="C25" s="424">
        <v>1</v>
      </c>
      <c r="D25" s="424">
        <v>5</v>
      </c>
      <c r="E25" s="437" t="s">
        <v>2352</v>
      </c>
      <c r="F25" s="436" t="s">
        <v>2351</v>
      </c>
      <c r="G25" s="425" t="s">
        <v>2350</v>
      </c>
      <c r="H25" s="436" t="s">
        <v>2349</v>
      </c>
      <c r="I25" s="425" t="s">
        <v>2348</v>
      </c>
      <c r="J25" s="437" t="s">
        <v>2347</v>
      </c>
      <c r="K25" s="430"/>
      <c r="L25" s="425" t="s">
        <v>110</v>
      </c>
      <c r="M25" s="424"/>
      <c r="N25" s="429">
        <v>55000</v>
      </c>
      <c r="O25" s="427"/>
      <c r="P25" s="429">
        <v>55000</v>
      </c>
      <c r="Q25" s="425" t="s">
        <v>2342</v>
      </c>
      <c r="R25" s="554" t="s">
        <v>2341</v>
      </c>
    </row>
    <row r="26" spans="1:19" ht="255" x14ac:dyDescent="0.25">
      <c r="A26" s="555">
        <v>12</v>
      </c>
      <c r="B26" s="424">
        <v>1</v>
      </c>
      <c r="C26" s="424">
        <v>1</v>
      </c>
      <c r="D26" s="424">
        <v>2</v>
      </c>
      <c r="E26" s="437" t="s">
        <v>2346</v>
      </c>
      <c r="F26" s="437" t="s">
        <v>2345</v>
      </c>
      <c r="G26" s="557" t="s">
        <v>457</v>
      </c>
      <c r="H26" s="436" t="s">
        <v>2344</v>
      </c>
      <c r="I26" s="425" t="s">
        <v>2343</v>
      </c>
      <c r="J26" s="437" t="s">
        <v>1677</v>
      </c>
      <c r="K26" s="424"/>
      <c r="L26" s="425" t="s">
        <v>110</v>
      </c>
      <c r="M26" s="424"/>
      <c r="N26" s="429">
        <v>340000</v>
      </c>
      <c r="O26" s="427"/>
      <c r="P26" s="429">
        <v>340000</v>
      </c>
      <c r="Q26" s="425" t="s">
        <v>2342</v>
      </c>
      <c r="R26" s="554" t="s">
        <v>2341</v>
      </c>
    </row>
    <row r="28" spans="1:19" x14ac:dyDescent="0.25">
      <c r="N28" s="699"/>
      <c r="O28" s="1076" t="s">
        <v>35</v>
      </c>
      <c r="P28" s="1077"/>
      <c r="Q28" s="1078"/>
    </row>
    <row r="29" spans="1:19" x14ac:dyDescent="0.25">
      <c r="N29" s="700"/>
      <c r="O29" s="903" t="s">
        <v>36</v>
      </c>
      <c r="P29" s="903" t="s">
        <v>37</v>
      </c>
      <c r="Q29" s="903"/>
    </row>
    <row r="30" spans="1:19" x14ac:dyDescent="0.25">
      <c r="N30" s="701"/>
      <c r="O30" s="903"/>
      <c r="P30" s="194">
        <v>2020</v>
      </c>
      <c r="Q30" s="194">
        <v>2021</v>
      </c>
    </row>
    <row r="31" spans="1:19" x14ac:dyDescent="0.25">
      <c r="N31" s="279" t="s">
        <v>2931</v>
      </c>
      <c r="O31" s="56">
        <f>8+4</f>
        <v>12</v>
      </c>
      <c r="P31" s="109">
        <f>O7+O8+O9+O10+O13+O18+O19+O20</f>
        <v>639646.59</v>
      </c>
      <c r="Q31" s="109">
        <f>P21+P23+P25+P26</f>
        <v>665000</v>
      </c>
      <c r="R31" s="277"/>
    </row>
    <row r="32" spans="1:19" x14ac:dyDescent="0.25">
      <c r="N32" s="278"/>
      <c r="O32" s="85"/>
      <c r="P32" s="1075"/>
      <c r="Q32" s="1075"/>
    </row>
    <row r="33" spans="15:17" x14ac:dyDescent="0.25">
      <c r="O33" s="276"/>
      <c r="P33" s="276"/>
      <c r="Q33" s="277"/>
    </row>
    <row r="34" spans="15:17" x14ac:dyDescent="0.25">
      <c r="O34" s="276"/>
      <c r="P34" s="276"/>
    </row>
    <row r="35" spans="15:17" x14ac:dyDescent="0.25">
      <c r="O35" s="276"/>
      <c r="P35" s="276"/>
    </row>
    <row r="36" spans="15:17" x14ac:dyDescent="0.25">
      <c r="O36" s="276"/>
      <c r="P36" s="276"/>
    </row>
    <row r="37" spans="15:17" x14ac:dyDescent="0.25">
      <c r="O37" s="276"/>
      <c r="P37" s="276"/>
    </row>
    <row r="38" spans="15:17" x14ac:dyDescent="0.25">
      <c r="O38" s="276"/>
      <c r="P38" s="276"/>
    </row>
    <row r="39" spans="15:17" x14ac:dyDescent="0.25">
      <c r="O39" s="276"/>
      <c r="P39" s="276"/>
    </row>
    <row r="40" spans="15:17" x14ac:dyDescent="0.25">
      <c r="O40" s="276"/>
      <c r="P40" s="276"/>
    </row>
    <row r="41" spans="15:17" x14ac:dyDescent="0.25">
      <c r="O41" s="276"/>
      <c r="P41" s="276"/>
    </row>
    <row r="42" spans="15:17" x14ac:dyDescent="0.25">
      <c r="O42" s="276"/>
      <c r="P42" s="276"/>
    </row>
    <row r="43" spans="15:17" x14ac:dyDescent="0.25">
      <c r="O43" s="276"/>
      <c r="P43" s="276"/>
    </row>
    <row r="44" spans="15:17" x14ac:dyDescent="0.25">
      <c r="O44" s="276"/>
      <c r="P44" s="276"/>
    </row>
    <row r="45" spans="15:17" x14ac:dyDescent="0.25">
      <c r="O45" s="276"/>
      <c r="P45" s="276"/>
    </row>
    <row r="46" spans="15:17" x14ac:dyDescent="0.25">
      <c r="O46" s="276"/>
      <c r="P46" s="276"/>
    </row>
    <row r="47" spans="15:17" x14ac:dyDescent="0.25">
      <c r="O47" s="276"/>
      <c r="P47" s="276"/>
    </row>
    <row r="48" spans="15:17" x14ac:dyDescent="0.25">
      <c r="O48" s="276"/>
      <c r="P48" s="276"/>
    </row>
    <row r="49" spans="15:16" x14ac:dyDescent="0.25">
      <c r="O49" s="276"/>
      <c r="P49" s="276"/>
    </row>
    <row r="50" spans="15:16" x14ac:dyDescent="0.25">
      <c r="O50" s="276"/>
      <c r="P50" s="276"/>
    </row>
    <row r="51" spans="15:16" x14ac:dyDescent="0.25">
      <c r="O51" s="276"/>
      <c r="P51" s="276"/>
    </row>
    <row r="52" spans="15:16" x14ac:dyDescent="0.25">
      <c r="O52" s="276"/>
      <c r="P52" s="276"/>
    </row>
    <row r="53" spans="15:16" x14ac:dyDescent="0.25">
      <c r="O53" s="276"/>
      <c r="P53" s="276"/>
    </row>
    <row r="54" spans="15:16" x14ac:dyDescent="0.25">
      <c r="O54" s="276"/>
      <c r="P54" s="276"/>
    </row>
    <row r="55" spans="15:16" x14ac:dyDescent="0.25">
      <c r="O55" s="276"/>
      <c r="P55" s="276"/>
    </row>
    <row r="56" spans="15:16" x14ac:dyDescent="0.25">
      <c r="O56" s="276"/>
      <c r="P56" s="276"/>
    </row>
    <row r="57" spans="15:16" x14ac:dyDescent="0.25">
      <c r="O57" s="276"/>
      <c r="P57" s="276"/>
    </row>
    <row r="58" spans="15:16" x14ac:dyDescent="0.25">
      <c r="O58" s="276"/>
      <c r="P58" s="276"/>
    </row>
    <row r="59" spans="15:16" x14ac:dyDescent="0.25">
      <c r="O59" s="276"/>
      <c r="P59" s="276"/>
    </row>
    <row r="60" spans="15:16" x14ac:dyDescent="0.25">
      <c r="O60" s="276"/>
      <c r="P60" s="276"/>
    </row>
    <row r="61" spans="15:16" x14ac:dyDescent="0.25">
      <c r="O61" s="276"/>
      <c r="P61" s="276"/>
    </row>
    <row r="62" spans="15:16" x14ac:dyDescent="0.25">
      <c r="O62" s="276"/>
      <c r="P62" s="276"/>
    </row>
    <row r="63" spans="15:16" x14ac:dyDescent="0.25">
      <c r="O63" s="276"/>
      <c r="P63" s="276"/>
    </row>
    <row r="64" spans="15:16" x14ac:dyDescent="0.25">
      <c r="O64" s="276"/>
      <c r="P64" s="276"/>
    </row>
    <row r="65" spans="15:16" x14ac:dyDescent="0.25">
      <c r="O65" s="276"/>
      <c r="P65" s="276"/>
    </row>
    <row r="66" spans="15:16" x14ac:dyDescent="0.25">
      <c r="O66" s="276"/>
      <c r="P66" s="276"/>
    </row>
    <row r="67" spans="15:16" x14ac:dyDescent="0.25">
      <c r="O67" s="276"/>
      <c r="P67" s="276"/>
    </row>
    <row r="68" spans="15:16" x14ac:dyDescent="0.25">
      <c r="O68" s="276"/>
      <c r="P68" s="276"/>
    </row>
    <row r="69" spans="15:16" x14ac:dyDescent="0.25">
      <c r="O69" s="276"/>
      <c r="P69" s="276"/>
    </row>
    <row r="70" spans="15:16" x14ac:dyDescent="0.25">
      <c r="O70" s="276"/>
      <c r="P70" s="276"/>
    </row>
    <row r="71" spans="15:16" x14ac:dyDescent="0.25">
      <c r="O71" s="276"/>
      <c r="P71" s="276"/>
    </row>
    <row r="72" spans="15:16" x14ac:dyDescent="0.25">
      <c r="O72" s="276"/>
      <c r="P72" s="276"/>
    </row>
    <row r="73" spans="15:16" x14ac:dyDescent="0.25">
      <c r="O73" s="276"/>
      <c r="P73" s="276"/>
    </row>
    <row r="74" spans="15:16" x14ac:dyDescent="0.25">
      <c r="O74" s="276"/>
      <c r="P74" s="276"/>
    </row>
    <row r="75" spans="15:16" x14ac:dyDescent="0.25">
      <c r="O75" s="276"/>
      <c r="P75" s="276"/>
    </row>
    <row r="76" spans="15:16" x14ac:dyDescent="0.25">
      <c r="O76" s="276"/>
      <c r="P76" s="276"/>
    </row>
    <row r="77" spans="15:16" x14ac:dyDescent="0.25">
      <c r="O77" s="276"/>
      <c r="P77" s="276"/>
    </row>
    <row r="78" spans="15:16" x14ac:dyDescent="0.25">
      <c r="O78" s="276"/>
      <c r="P78" s="276"/>
    </row>
    <row r="79" spans="15:16" x14ac:dyDescent="0.25">
      <c r="O79" s="276"/>
      <c r="P79" s="276"/>
    </row>
    <row r="80" spans="15:16" x14ac:dyDescent="0.25">
      <c r="O80" s="276"/>
      <c r="P80" s="276"/>
    </row>
  </sheetData>
  <mergeCells count="81">
    <mergeCell ref="F13:F17"/>
    <mergeCell ref="G13:G14"/>
    <mergeCell ref="J13:J17"/>
    <mergeCell ref="P10:P12"/>
    <mergeCell ref="Q10:Q12"/>
    <mergeCell ref="F10:F12"/>
    <mergeCell ref="G10:G11"/>
    <mergeCell ref="J10:J12"/>
    <mergeCell ref="K10:K12"/>
    <mergeCell ref="L10:L12"/>
    <mergeCell ref="M10:M12"/>
    <mergeCell ref="N10:N12"/>
    <mergeCell ref="R4:R5"/>
    <mergeCell ref="O10:O12"/>
    <mergeCell ref="N13:N17"/>
    <mergeCell ref="R13:R17"/>
    <mergeCell ref="O13:O17"/>
    <mergeCell ref="P13:P17"/>
    <mergeCell ref="Q13:Q17"/>
    <mergeCell ref="E13:E17"/>
    <mergeCell ref="A21:A22"/>
    <mergeCell ref="Q4:Q5"/>
    <mergeCell ref="A13:A17"/>
    <mergeCell ref="B13:B17"/>
    <mergeCell ref="C13:C17"/>
    <mergeCell ref="D13:D17"/>
    <mergeCell ref="P21:P22"/>
    <mergeCell ref="Q21:Q22"/>
    <mergeCell ref="B21:B22"/>
    <mergeCell ref="C21:C22"/>
    <mergeCell ref="D21:D22"/>
    <mergeCell ref="E21:E22"/>
    <mergeCell ref="F21:F22"/>
    <mergeCell ref="A4:A5"/>
    <mergeCell ref="B4:B5"/>
    <mergeCell ref="A10:A12"/>
    <mergeCell ref="B10:B12"/>
    <mergeCell ref="C10:C12"/>
    <mergeCell ref="D10:D12"/>
    <mergeCell ref="E10:E12"/>
    <mergeCell ref="F4:F5"/>
    <mergeCell ref="G4:G5"/>
    <mergeCell ref="C4:C5"/>
    <mergeCell ref="D4:D5"/>
    <mergeCell ref="E4:E5"/>
    <mergeCell ref="H4:I4"/>
    <mergeCell ref="J4:J5"/>
    <mergeCell ref="K4:L4"/>
    <mergeCell ref="M4:N4"/>
    <mergeCell ref="R21:R22"/>
    <mergeCell ref="J21:J22"/>
    <mergeCell ref="K21:K22"/>
    <mergeCell ref="L21:L22"/>
    <mergeCell ref="M21:M22"/>
    <mergeCell ref="N21:N22"/>
    <mergeCell ref="O21:O22"/>
    <mergeCell ref="O4:P4"/>
    <mergeCell ref="R10:R12"/>
    <mergeCell ref="K13:K17"/>
    <mergeCell ref="L13:L17"/>
    <mergeCell ref="M13:M17"/>
    <mergeCell ref="A23:A24"/>
    <mergeCell ref="B23:B24"/>
    <mergeCell ref="C23:C24"/>
    <mergeCell ref="D23:D24"/>
    <mergeCell ref="E23:E24"/>
    <mergeCell ref="N23:N24"/>
    <mergeCell ref="O23:O24"/>
    <mergeCell ref="P23:P24"/>
    <mergeCell ref="Q23:Q24"/>
    <mergeCell ref="R23:R24"/>
    <mergeCell ref="F23:F24"/>
    <mergeCell ref="J23:J24"/>
    <mergeCell ref="K23:K24"/>
    <mergeCell ref="L23:L24"/>
    <mergeCell ref="M23:M24"/>
    <mergeCell ref="P32:Q32"/>
    <mergeCell ref="O28:Q28"/>
    <mergeCell ref="N28:N30"/>
    <mergeCell ref="O29:O30"/>
    <mergeCell ref="P29:Q29"/>
  </mergeCells>
  <pageMargins left="0.7" right="0.7" top="0.75" bottom="0.75" header="0.3" footer="0.3"/>
  <pageSetup paperSize="9"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S27"/>
  <sheetViews>
    <sheetView topLeftCell="A22" zoomScale="80" zoomScaleNormal="80" workbookViewId="0">
      <selection activeCell="G37" sqref="G37"/>
    </sheetView>
  </sheetViews>
  <sheetFormatPr defaultRowHeight="15" x14ac:dyDescent="0.25"/>
  <cols>
    <col min="1" max="1" width="4.7109375" style="41" customWidth="1"/>
    <col min="2" max="2" width="9.140625" style="41" customWidth="1"/>
    <col min="3" max="3" width="7" style="41" customWidth="1"/>
    <col min="4" max="4" width="11.5703125" style="41" customWidth="1"/>
    <col min="5" max="5" width="21.85546875" style="41" customWidth="1"/>
    <col min="6" max="6" width="39.5703125" style="41" customWidth="1"/>
    <col min="7" max="7" width="15.7109375" style="41" customWidth="1"/>
    <col min="8" max="8" width="11.5703125" style="41" customWidth="1"/>
    <col min="9" max="9" width="10.7109375" style="41" customWidth="1"/>
    <col min="10" max="10" width="22.5703125" style="41" customWidth="1"/>
    <col min="11" max="11" width="10.42578125" style="41" customWidth="1"/>
    <col min="12" max="12" width="9.85546875" style="41" customWidth="1"/>
    <col min="13" max="13" width="15.85546875" style="41" customWidth="1"/>
    <col min="14" max="14" width="12.5703125" style="41" customWidth="1"/>
    <col min="15" max="15" width="13.85546875" style="41" customWidth="1"/>
    <col min="16" max="16" width="12.42578125" style="41" customWidth="1"/>
    <col min="17" max="17" width="17.42578125" style="41" customWidth="1"/>
    <col min="18" max="18" width="15.140625" style="41" customWidth="1"/>
    <col min="19" max="19" width="19.5703125" style="23" customWidth="1"/>
    <col min="20" max="258" width="9.140625" style="41"/>
    <col min="259" max="259" width="4.7109375" style="41" bestFit="1" customWidth="1"/>
    <col min="260" max="260" width="9.7109375" style="41" bestFit="1" customWidth="1"/>
    <col min="261" max="261" width="10" style="41" bestFit="1" customWidth="1"/>
    <col min="262" max="262" width="8.85546875" style="41" bestFit="1" customWidth="1"/>
    <col min="263" max="263" width="22.85546875" style="41" customWidth="1"/>
    <col min="264" max="264" width="59.7109375" style="41" bestFit="1" customWidth="1"/>
    <col min="265" max="265" width="57.85546875" style="41" bestFit="1" customWidth="1"/>
    <col min="266" max="266" width="35.28515625" style="41" bestFit="1" customWidth="1"/>
    <col min="267" max="267" width="28.140625" style="41" bestFit="1" customWidth="1"/>
    <col min="268" max="268" width="33.140625" style="41" bestFit="1" customWidth="1"/>
    <col min="269" max="269" width="26" style="41" bestFit="1" customWidth="1"/>
    <col min="270" max="270" width="19.140625" style="41" bestFit="1" customWidth="1"/>
    <col min="271" max="271" width="10.42578125" style="41" customWidth="1"/>
    <col min="272" max="272" width="11.85546875" style="41" customWidth="1"/>
    <col min="273" max="273" width="14.7109375" style="41" customWidth="1"/>
    <col min="274" max="274" width="9" style="41" bestFit="1" customWidth="1"/>
    <col min="275" max="514" width="9.140625" style="41"/>
    <col min="515" max="515" width="4.7109375" style="41" bestFit="1" customWidth="1"/>
    <col min="516" max="516" width="9.7109375" style="41" bestFit="1" customWidth="1"/>
    <col min="517" max="517" width="10" style="41" bestFit="1" customWidth="1"/>
    <col min="518" max="518" width="8.85546875" style="41" bestFit="1" customWidth="1"/>
    <col min="519" max="519" width="22.85546875" style="41" customWidth="1"/>
    <col min="520" max="520" width="59.7109375" style="41" bestFit="1" customWidth="1"/>
    <col min="521" max="521" width="57.85546875" style="41" bestFit="1" customWidth="1"/>
    <col min="522" max="522" width="35.28515625" style="41" bestFit="1" customWidth="1"/>
    <col min="523" max="523" width="28.140625" style="41" bestFit="1" customWidth="1"/>
    <col min="524" max="524" width="33.140625" style="41" bestFit="1" customWidth="1"/>
    <col min="525" max="525" width="26" style="41" bestFit="1" customWidth="1"/>
    <col min="526" max="526" width="19.140625" style="41" bestFit="1" customWidth="1"/>
    <col min="527" max="527" width="10.42578125" style="41" customWidth="1"/>
    <col min="528" max="528" width="11.85546875" style="41" customWidth="1"/>
    <col min="529" max="529" width="14.7109375" style="41" customWidth="1"/>
    <col min="530" max="530" width="9" style="41" bestFit="1" customWidth="1"/>
    <col min="531" max="770" width="9.140625" style="41"/>
    <col min="771" max="771" width="4.7109375" style="41" bestFit="1" customWidth="1"/>
    <col min="772" max="772" width="9.7109375" style="41" bestFit="1" customWidth="1"/>
    <col min="773" max="773" width="10" style="41" bestFit="1" customWidth="1"/>
    <col min="774" max="774" width="8.85546875" style="41" bestFit="1" customWidth="1"/>
    <col min="775" max="775" width="22.85546875" style="41" customWidth="1"/>
    <col min="776" max="776" width="59.7109375" style="41" bestFit="1" customWidth="1"/>
    <col min="777" max="777" width="57.85546875" style="41" bestFit="1" customWidth="1"/>
    <col min="778" max="778" width="35.28515625" style="41" bestFit="1" customWidth="1"/>
    <col min="779" max="779" width="28.140625" style="41" bestFit="1" customWidth="1"/>
    <col min="780" max="780" width="33.140625" style="41" bestFit="1" customWidth="1"/>
    <col min="781" max="781" width="26" style="41" bestFit="1" customWidth="1"/>
    <col min="782" max="782" width="19.140625" style="41" bestFit="1" customWidth="1"/>
    <col min="783" max="783" width="10.42578125" style="41" customWidth="1"/>
    <col min="784" max="784" width="11.85546875" style="41" customWidth="1"/>
    <col min="785" max="785" width="14.7109375" style="41" customWidth="1"/>
    <col min="786" max="786" width="9" style="41" bestFit="1" customWidth="1"/>
    <col min="787" max="1026" width="9.140625" style="41"/>
    <col min="1027" max="1027" width="4.7109375" style="41" bestFit="1" customWidth="1"/>
    <col min="1028" max="1028" width="9.7109375" style="41" bestFit="1" customWidth="1"/>
    <col min="1029" max="1029" width="10" style="41" bestFit="1" customWidth="1"/>
    <col min="1030" max="1030" width="8.85546875" style="41" bestFit="1" customWidth="1"/>
    <col min="1031" max="1031" width="22.85546875" style="41" customWidth="1"/>
    <col min="1032" max="1032" width="59.7109375" style="41" bestFit="1" customWidth="1"/>
    <col min="1033" max="1033" width="57.85546875" style="41" bestFit="1" customWidth="1"/>
    <col min="1034" max="1034" width="35.28515625" style="41" bestFit="1" customWidth="1"/>
    <col min="1035" max="1035" width="28.140625" style="41" bestFit="1" customWidth="1"/>
    <col min="1036" max="1036" width="33.140625" style="41" bestFit="1" customWidth="1"/>
    <col min="1037" max="1037" width="26" style="41" bestFit="1" customWidth="1"/>
    <col min="1038" max="1038" width="19.140625" style="41" bestFit="1" customWidth="1"/>
    <col min="1039" max="1039" width="10.42578125" style="41" customWidth="1"/>
    <col min="1040" max="1040" width="11.85546875" style="41" customWidth="1"/>
    <col min="1041" max="1041" width="14.7109375" style="41" customWidth="1"/>
    <col min="1042" max="1042" width="9" style="41" bestFit="1" customWidth="1"/>
    <col min="1043" max="1282" width="9.140625" style="41"/>
    <col min="1283" max="1283" width="4.7109375" style="41" bestFit="1" customWidth="1"/>
    <col min="1284" max="1284" width="9.7109375" style="41" bestFit="1" customWidth="1"/>
    <col min="1285" max="1285" width="10" style="41" bestFit="1" customWidth="1"/>
    <col min="1286" max="1286" width="8.85546875" style="41" bestFit="1" customWidth="1"/>
    <col min="1287" max="1287" width="22.85546875" style="41" customWidth="1"/>
    <col min="1288" max="1288" width="59.7109375" style="41" bestFit="1" customWidth="1"/>
    <col min="1289" max="1289" width="57.85546875" style="41" bestFit="1" customWidth="1"/>
    <col min="1290" max="1290" width="35.28515625" style="41" bestFit="1" customWidth="1"/>
    <col min="1291" max="1291" width="28.140625" style="41" bestFit="1" customWidth="1"/>
    <col min="1292" max="1292" width="33.140625" style="41" bestFit="1" customWidth="1"/>
    <col min="1293" max="1293" width="26" style="41" bestFit="1" customWidth="1"/>
    <col min="1294" max="1294" width="19.140625" style="41" bestFit="1" customWidth="1"/>
    <col min="1295" max="1295" width="10.42578125" style="41" customWidth="1"/>
    <col min="1296" max="1296" width="11.85546875" style="41" customWidth="1"/>
    <col min="1297" max="1297" width="14.7109375" style="41" customWidth="1"/>
    <col min="1298" max="1298" width="9" style="41" bestFit="1" customWidth="1"/>
    <col min="1299" max="1538" width="9.140625" style="41"/>
    <col min="1539" max="1539" width="4.7109375" style="41" bestFit="1" customWidth="1"/>
    <col min="1540" max="1540" width="9.7109375" style="41" bestFit="1" customWidth="1"/>
    <col min="1541" max="1541" width="10" style="41" bestFit="1" customWidth="1"/>
    <col min="1542" max="1542" width="8.85546875" style="41" bestFit="1" customWidth="1"/>
    <col min="1543" max="1543" width="22.85546875" style="41" customWidth="1"/>
    <col min="1544" max="1544" width="59.7109375" style="41" bestFit="1" customWidth="1"/>
    <col min="1545" max="1545" width="57.85546875" style="41" bestFit="1" customWidth="1"/>
    <col min="1546" max="1546" width="35.28515625" style="41" bestFit="1" customWidth="1"/>
    <col min="1547" max="1547" width="28.140625" style="41" bestFit="1" customWidth="1"/>
    <col min="1548" max="1548" width="33.140625" style="41" bestFit="1" customWidth="1"/>
    <col min="1549" max="1549" width="26" style="41" bestFit="1" customWidth="1"/>
    <col min="1550" max="1550" width="19.140625" style="41" bestFit="1" customWidth="1"/>
    <col min="1551" max="1551" width="10.42578125" style="41" customWidth="1"/>
    <col min="1552" max="1552" width="11.85546875" style="41" customWidth="1"/>
    <col min="1553" max="1553" width="14.7109375" style="41" customWidth="1"/>
    <col min="1554" max="1554" width="9" style="41" bestFit="1" customWidth="1"/>
    <col min="1555" max="1794" width="9.140625" style="41"/>
    <col min="1795" max="1795" width="4.7109375" style="41" bestFit="1" customWidth="1"/>
    <col min="1796" max="1796" width="9.7109375" style="41" bestFit="1" customWidth="1"/>
    <col min="1797" max="1797" width="10" style="41" bestFit="1" customWidth="1"/>
    <col min="1798" max="1798" width="8.85546875" style="41" bestFit="1" customWidth="1"/>
    <col min="1799" max="1799" width="22.85546875" style="41" customWidth="1"/>
    <col min="1800" max="1800" width="59.7109375" style="41" bestFit="1" customWidth="1"/>
    <col min="1801" max="1801" width="57.85546875" style="41" bestFit="1" customWidth="1"/>
    <col min="1802" max="1802" width="35.28515625" style="41" bestFit="1" customWidth="1"/>
    <col min="1803" max="1803" width="28.140625" style="41" bestFit="1" customWidth="1"/>
    <col min="1804" max="1804" width="33.140625" style="41" bestFit="1" customWidth="1"/>
    <col min="1805" max="1805" width="26" style="41" bestFit="1" customWidth="1"/>
    <col min="1806" max="1806" width="19.140625" style="41" bestFit="1" customWidth="1"/>
    <col min="1807" max="1807" width="10.42578125" style="41" customWidth="1"/>
    <col min="1808" max="1808" width="11.85546875" style="41" customWidth="1"/>
    <col min="1809" max="1809" width="14.7109375" style="41" customWidth="1"/>
    <col min="1810" max="1810" width="9" style="41" bestFit="1" customWidth="1"/>
    <col min="1811" max="2050" width="9.140625" style="41"/>
    <col min="2051" max="2051" width="4.7109375" style="41" bestFit="1" customWidth="1"/>
    <col min="2052" max="2052" width="9.7109375" style="41" bestFit="1" customWidth="1"/>
    <col min="2053" max="2053" width="10" style="41" bestFit="1" customWidth="1"/>
    <col min="2054" max="2054" width="8.85546875" style="41" bestFit="1" customWidth="1"/>
    <col min="2055" max="2055" width="22.85546875" style="41" customWidth="1"/>
    <col min="2056" max="2056" width="59.7109375" style="41" bestFit="1" customWidth="1"/>
    <col min="2057" max="2057" width="57.85546875" style="41" bestFit="1" customWidth="1"/>
    <col min="2058" max="2058" width="35.28515625" style="41" bestFit="1" customWidth="1"/>
    <col min="2059" max="2059" width="28.140625" style="41" bestFit="1" customWidth="1"/>
    <col min="2060" max="2060" width="33.140625" style="41" bestFit="1" customWidth="1"/>
    <col min="2061" max="2061" width="26" style="41" bestFit="1" customWidth="1"/>
    <col min="2062" max="2062" width="19.140625" style="41" bestFit="1" customWidth="1"/>
    <col min="2063" max="2063" width="10.42578125" style="41" customWidth="1"/>
    <col min="2064" max="2064" width="11.85546875" style="41" customWidth="1"/>
    <col min="2065" max="2065" width="14.7109375" style="41" customWidth="1"/>
    <col min="2066" max="2066" width="9" style="41" bestFit="1" customWidth="1"/>
    <col min="2067" max="2306" width="9.140625" style="41"/>
    <col min="2307" max="2307" width="4.7109375" style="41" bestFit="1" customWidth="1"/>
    <col min="2308" max="2308" width="9.7109375" style="41" bestFit="1" customWidth="1"/>
    <col min="2309" max="2309" width="10" style="41" bestFit="1" customWidth="1"/>
    <col min="2310" max="2310" width="8.85546875" style="41" bestFit="1" customWidth="1"/>
    <col min="2311" max="2311" width="22.85546875" style="41" customWidth="1"/>
    <col min="2312" max="2312" width="59.7109375" style="41" bestFit="1" customWidth="1"/>
    <col min="2313" max="2313" width="57.85546875" style="41" bestFit="1" customWidth="1"/>
    <col min="2314" max="2314" width="35.28515625" style="41" bestFit="1" customWidth="1"/>
    <col min="2315" max="2315" width="28.140625" style="41" bestFit="1" customWidth="1"/>
    <col min="2316" max="2316" width="33.140625" style="41" bestFit="1" customWidth="1"/>
    <col min="2317" max="2317" width="26" style="41" bestFit="1" customWidth="1"/>
    <col min="2318" max="2318" width="19.140625" style="41" bestFit="1" customWidth="1"/>
    <col min="2319" max="2319" width="10.42578125" style="41" customWidth="1"/>
    <col min="2320" max="2320" width="11.85546875" style="41" customWidth="1"/>
    <col min="2321" max="2321" width="14.7109375" style="41" customWidth="1"/>
    <col min="2322" max="2322" width="9" style="41" bestFit="1" customWidth="1"/>
    <col min="2323" max="2562" width="9.140625" style="41"/>
    <col min="2563" max="2563" width="4.7109375" style="41" bestFit="1" customWidth="1"/>
    <col min="2564" max="2564" width="9.7109375" style="41" bestFit="1" customWidth="1"/>
    <col min="2565" max="2565" width="10" style="41" bestFit="1" customWidth="1"/>
    <col min="2566" max="2566" width="8.85546875" style="41" bestFit="1" customWidth="1"/>
    <col min="2567" max="2567" width="22.85546875" style="41" customWidth="1"/>
    <col min="2568" max="2568" width="59.7109375" style="41" bestFit="1" customWidth="1"/>
    <col min="2569" max="2569" width="57.85546875" style="41" bestFit="1" customWidth="1"/>
    <col min="2570" max="2570" width="35.28515625" style="41" bestFit="1" customWidth="1"/>
    <col min="2571" max="2571" width="28.140625" style="41" bestFit="1" customWidth="1"/>
    <col min="2572" max="2572" width="33.140625" style="41" bestFit="1" customWidth="1"/>
    <col min="2573" max="2573" width="26" style="41" bestFit="1" customWidth="1"/>
    <col min="2574" max="2574" width="19.140625" style="41" bestFit="1" customWidth="1"/>
    <col min="2575" max="2575" width="10.42578125" style="41" customWidth="1"/>
    <col min="2576" max="2576" width="11.85546875" style="41" customWidth="1"/>
    <col min="2577" max="2577" width="14.7109375" style="41" customWidth="1"/>
    <col min="2578" max="2578" width="9" style="41" bestFit="1" customWidth="1"/>
    <col min="2579" max="2818" width="9.140625" style="41"/>
    <col min="2819" max="2819" width="4.7109375" style="41" bestFit="1" customWidth="1"/>
    <col min="2820" max="2820" width="9.7109375" style="41" bestFit="1" customWidth="1"/>
    <col min="2821" max="2821" width="10" style="41" bestFit="1" customWidth="1"/>
    <col min="2822" max="2822" width="8.85546875" style="41" bestFit="1" customWidth="1"/>
    <col min="2823" max="2823" width="22.85546875" style="41" customWidth="1"/>
    <col min="2824" max="2824" width="59.7109375" style="41" bestFit="1" customWidth="1"/>
    <col min="2825" max="2825" width="57.85546875" style="41" bestFit="1" customWidth="1"/>
    <col min="2826" max="2826" width="35.28515625" style="41" bestFit="1" customWidth="1"/>
    <col min="2827" max="2827" width="28.140625" style="41" bestFit="1" customWidth="1"/>
    <col min="2828" max="2828" width="33.140625" style="41" bestFit="1" customWidth="1"/>
    <col min="2829" max="2829" width="26" style="41" bestFit="1" customWidth="1"/>
    <col min="2830" max="2830" width="19.140625" style="41" bestFit="1" customWidth="1"/>
    <col min="2831" max="2831" width="10.42578125" style="41" customWidth="1"/>
    <col min="2832" max="2832" width="11.85546875" style="41" customWidth="1"/>
    <col min="2833" max="2833" width="14.7109375" style="41" customWidth="1"/>
    <col min="2834" max="2834" width="9" style="41" bestFit="1" customWidth="1"/>
    <col min="2835" max="3074" width="9.140625" style="41"/>
    <col min="3075" max="3075" width="4.7109375" style="41" bestFit="1" customWidth="1"/>
    <col min="3076" max="3076" width="9.7109375" style="41" bestFit="1" customWidth="1"/>
    <col min="3077" max="3077" width="10" style="41" bestFit="1" customWidth="1"/>
    <col min="3078" max="3078" width="8.85546875" style="41" bestFit="1" customWidth="1"/>
    <col min="3079" max="3079" width="22.85546875" style="41" customWidth="1"/>
    <col min="3080" max="3080" width="59.7109375" style="41" bestFit="1" customWidth="1"/>
    <col min="3081" max="3081" width="57.85546875" style="41" bestFit="1" customWidth="1"/>
    <col min="3082" max="3082" width="35.28515625" style="41" bestFit="1" customWidth="1"/>
    <col min="3083" max="3083" width="28.140625" style="41" bestFit="1" customWidth="1"/>
    <col min="3084" max="3084" width="33.140625" style="41" bestFit="1" customWidth="1"/>
    <col min="3085" max="3085" width="26" style="41" bestFit="1" customWidth="1"/>
    <col min="3086" max="3086" width="19.140625" style="41" bestFit="1" customWidth="1"/>
    <col min="3087" max="3087" width="10.42578125" style="41" customWidth="1"/>
    <col min="3088" max="3088" width="11.85546875" style="41" customWidth="1"/>
    <col min="3089" max="3089" width="14.7109375" style="41" customWidth="1"/>
    <col min="3090" max="3090" width="9" style="41" bestFit="1" customWidth="1"/>
    <col min="3091" max="3330" width="9.140625" style="41"/>
    <col min="3331" max="3331" width="4.7109375" style="41" bestFit="1" customWidth="1"/>
    <col min="3332" max="3332" width="9.7109375" style="41" bestFit="1" customWidth="1"/>
    <col min="3333" max="3333" width="10" style="41" bestFit="1" customWidth="1"/>
    <col min="3334" max="3334" width="8.85546875" style="41" bestFit="1" customWidth="1"/>
    <col min="3335" max="3335" width="22.85546875" style="41" customWidth="1"/>
    <col min="3336" max="3336" width="59.7109375" style="41" bestFit="1" customWidth="1"/>
    <col min="3337" max="3337" width="57.85546875" style="41" bestFit="1" customWidth="1"/>
    <col min="3338" max="3338" width="35.28515625" style="41" bestFit="1" customWidth="1"/>
    <col min="3339" max="3339" width="28.140625" style="41" bestFit="1" customWidth="1"/>
    <col min="3340" max="3340" width="33.140625" style="41" bestFit="1" customWidth="1"/>
    <col min="3341" max="3341" width="26" style="41" bestFit="1" customWidth="1"/>
    <col min="3342" max="3342" width="19.140625" style="41" bestFit="1" customWidth="1"/>
    <col min="3343" max="3343" width="10.42578125" style="41" customWidth="1"/>
    <col min="3344" max="3344" width="11.85546875" style="41" customWidth="1"/>
    <col min="3345" max="3345" width="14.7109375" style="41" customWidth="1"/>
    <col min="3346" max="3346" width="9" style="41" bestFit="1" customWidth="1"/>
    <col min="3347" max="3586" width="9.140625" style="41"/>
    <col min="3587" max="3587" width="4.7109375" style="41" bestFit="1" customWidth="1"/>
    <col min="3588" max="3588" width="9.7109375" style="41" bestFit="1" customWidth="1"/>
    <col min="3589" max="3589" width="10" style="41" bestFit="1" customWidth="1"/>
    <col min="3590" max="3590" width="8.85546875" style="41" bestFit="1" customWidth="1"/>
    <col min="3591" max="3591" width="22.85546875" style="41" customWidth="1"/>
    <col min="3592" max="3592" width="59.7109375" style="41" bestFit="1" customWidth="1"/>
    <col min="3593" max="3593" width="57.85546875" style="41" bestFit="1" customWidth="1"/>
    <col min="3594" max="3594" width="35.28515625" style="41" bestFit="1" customWidth="1"/>
    <col min="3595" max="3595" width="28.140625" style="41" bestFit="1" customWidth="1"/>
    <col min="3596" max="3596" width="33.140625" style="41" bestFit="1" customWidth="1"/>
    <col min="3597" max="3597" width="26" style="41" bestFit="1" customWidth="1"/>
    <col min="3598" max="3598" width="19.140625" style="41" bestFit="1" customWidth="1"/>
    <col min="3599" max="3599" width="10.42578125" style="41" customWidth="1"/>
    <col min="3600" max="3600" width="11.85546875" style="41" customWidth="1"/>
    <col min="3601" max="3601" width="14.7109375" style="41" customWidth="1"/>
    <col min="3602" max="3602" width="9" style="41" bestFit="1" customWidth="1"/>
    <col min="3603" max="3842" width="9.140625" style="41"/>
    <col min="3843" max="3843" width="4.7109375" style="41" bestFit="1" customWidth="1"/>
    <col min="3844" max="3844" width="9.7109375" style="41" bestFit="1" customWidth="1"/>
    <col min="3845" max="3845" width="10" style="41" bestFit="1" customWidth="1"/>
    <col min="3846" max="3846" width="8.85546875" style="41" bestFit="1" customWidth="1"/>
    <col min="3847" max="3847" width="22.85546875" style="41" customWidth="1"/>
    <col min="3848" max="3848" width="59.7109375" style="41" bestFit="1" customWidth="1"/>
    <col min="3849" max="3849" width="57.85546875" style="41" bestFit="1" customWidth="1"/>
    <col min="3850" max="3850" width="35.28515625" style="41" bestFit="1" customWidth="1"/>
    <col min="3851" max="3851" width="28.140625" style="41" bestFit="1" customWidth="1"/>
    <col min="3852" max="3852" width="33.140625" style="41" bestFit="1" customWidth="1"/>
    <col min="3853" max="3853" width="26" style="41" bestFit="1" customWidth="1"/>
    <col min="3854" max="3854" width="19.140625" style="41" bestFit="1" customWidth="1"/>
    <col min="3855" max="3855" width="10.42578125" style="41" customWidth="1"/>
    <col min="3856" max="3856" width="11.85546875" style="41" customWidth="1"/>
    <col min="3857" max="3857" width="14.7109375" style="41" customWidth="1"/>
    <col min="3858" max="3858" width="9" style="41" bestFit="1" customWidth="1"/>
    <col min="3859" max="4098" width="9.140625" style="41"/>
    <col min="4099" max="4099" width="4.7109375" style="41" bestFit="1" customWidth="1"/>
    <col min="4100" max="4100" width="9.7109375" style="41" bestFit="1" customWidth="1"/>
    <col min="4101" max="4101" width="10" style="41" bestFit="1" customWidth="1"/>
    <col min="4102" max="4102" width="8.85546875" style="41" bestFit="1" customWidth="1"/>
    <col min="4103" max="4103" width="22.85546875" style="41" customWidth="1"/>
    <col min="4104" max="4104" width="59.7109375" style="41" bestFit="1" customWidth="1"/>
    <col min="4105" max="4105" width="57.85546875" style="41" bestFit="1" customWidth="1"/>
    <col min="4106" max="4106" width="35.28515625" style="41" bestFit="1" customWidth="1"/>
    <col min="4107" max="4107" width="28.140625" style="41" bestFit="1" customWidth="1"/>
    <col min="4108" max="4108" width="33.140625" style="41" bestFit="1" customWidth="1"/>
    <col min="4109" max="4109" width="26" style="41" bestFit="1" customWidth="1"/>
    <col min="4110" max="4110" width="19.140625" style="41" bestFit="1" customWidth="1"/>
    <col min="4111" max="4111" width="10.42578125" style="41" customWidth="1"/>
    <col min="4112" max="4112" width="11.85546875" style="41" customWidth="1"/>
    <col min="4113" max="4113" width="14.7109375" style="41" customWidth="1"/>
    <col min="4114" max="4114" width="9" style="41" bestFit="1" customWidth="1"/>
    <col min="4115" max="4354" width="9.140625" style="41"/>
    <col min="4355" max="4355" width="4.7109375" style="41" bestFit="1" customWidth="1"/>
    <col min="4356" max="4356" width="9.7109375" style="41" bestFit="1" customWidth="1"/>
    <col min="4357" max="4357" width="10" style="41" bestFit="1" customWidth="1"/>
    <col min="4358" max="4358" width="8.85546875" style="41" bestFit="1" customWidth="1"/>
    <col min="4359" max="4359" width="22.85546875" style="41" customWidth="1"/>
    <col min="4360" max="4360" width="59.7109375" style="41" bestFit="1" customWidth="1"/>
    <col min="4361" max="4361" width="57.85546875" style="41" bestFit="1" customWidth="1"/>
    <col min="4362" max="4362" width="35.28515625" style="41" bestFit="1" customWidth="1"/>
    <col min="4363" max="4363" width="28.140625" style="41" bestFit="1" customWidth="1"/>
    <col min="4364" max="4364" width="33.140625" style="41" bestFit="1" customWidth="1"/>
    <col min="4365" max="4365" width="26" style="41" bestFit="1" customWidth="1"/>
    <col min="4366" max="4366" width="19.140625" style="41" bestFit="1" customWidth="1"/>
    <col min="4367" max="4367" width="10.42578125" style="41" customWidth="1"/>
    <col min="4368" max="4368" width="11.85546875" style="41" customWidth="1"/>
    <col min="4369" max="4369" width="14.7109375" style="41" customWidth="1"/>
    <col min="4370" max="4370" width="9" style="41" bestFit="1" customWidth="1"/>
    <col min="4371" max="4610" width="9.140625" style="41"/>
    <col min="4611" max="4611" width="4.7109375" style="41" bestFit="1" customWidth="1"/>
    <col min="4612" max="4612" width="9.7109375" style="41" bestFit="1" customWidth="1"/>
    <col min="4613" max="4613" width="10" style="41" bestFit="1" customWidth="1"/>
    <col min="4614" max="4614" width="8.85546875" style="41" bestFit="1" customWidth="1"/>
    <col min="4615" max="4615" width="22.85546875" style="41" customWidth="1"/>
    <col min="4616" max="4616" width="59.7109375" style="41" bestFit="1" customWidth="1"/>
    <col min="4617" max="4617" width="57.85546875" style="41" bestFit="1" customWidth="1"/>
    <col min="4618" max="4618" width="35.28515625" style="41" bestFit="1" customWidth="1"/>
    <col min="4619" max="4619" width="28.140625" style="41" bestFit="1" customWidth="1"/>
    <col min="4620" max="4620" width="33.140625" style="41" bestFit="1" customWidth="1"/>
    <col min="4621" max="4621" width="26" style="41" bestFit="1" customWidth="1"/>
    <col min="4622" max="4622" width="19.140625" style="41" bestFit="1" customWidth="1"/>
    <col min="4623" max="4623" width="10.42578125" style="41" customWidth="1"/>
    <col min="4624" max="4624" width="11.85546875" style="41" customWidth="1"/>
    <col min="4625" max="4625" width="14.7109375" style="41" customWidth="1"/>
    <col min="4626" max="4626" width="9" style="41" bestFit="1" customWidth="1"/>
    <col min="4627" max="4866" width="9.140625" style="41"/>
    <col min="4867" max="4867" width="4.7109375" style="41" bestFit="1" customWidth="1"/>
    <col min="4868" max="4868" width="9.7109375" style="41" bestFit="1" customWidth="1"/>
    <col min="4869" max="4869" width="10" style="41" bestFit="1" customWidth="1"/>
    <col min="4870" max="4870" width="8.85546875" style="41" bestFit="1" customWidth="1"/>
    <col min="4871" max="4871" width="22.85546875" style="41" customWidth="1"/>
    <col min="4872" max="4872" width="59.7109375" style="41" bestFit="1" customWidth="1"/>
    <col min="4873" max="4873" width="57.85546875" style="41" bestFit="1" customWidth="1"/>
    <col min="4874" max="4874" width="35.28515625" style="41" bestFit="1" customWidth="1"/>
    <col min="4875" max="4875" width="28.140625" style="41" bestFit="1" customWidth="1"/>
    <col min="4876" max="4876" width="33.140625" style="41" bestFit="1" customWidth="1"/>
    <col min="4877" max="4877" width="26" style="41" bestFit="1" customWidth="1"/>
    <col min="4878" max="4878" width="19.140625" style="41" bestFit="1" customWidth="1"/>
    <col min="4879" max="4879" width="10.42578125" style="41" customWidth="1"/>
    <col min="4880" max="4880" width="11.85546875" style="41" customWidth="1"/>
    <col min="4881" max="4881" width="14.7109375" style="41" customWidth="1"/>
    <col min="4882" max="4882" width="9" style="41" bestFit="1" customWidth="1"/>
    <col min="4883" max="5122" width="9.140625" style="41"/>
    <col min="5123" max="5123" width="4.7109375" style="41" bestFit="1" customWidth="1"/>
    <col min="5124" max="5124" width="9.7109375" style="41" bestFit="1" customWidth="1"/>
    <col min="5125" max="5125" width="10" style="41" bestFit="1" customWidth="1"/>
    <col min="5126" max="5126" width="8.85546875" style="41" bestFit="1" customWidth="1"/>
    <col min="5127" max="5127" width="22.85546875" style="41" customWidth="1"/>
    <col min="5128" max="5128" width="59.7109375" style="41" bestFit="1" customWidth="1"/>
    <col min="5129" max="5129" width="57.85546875" style="41" bestFit="1" customWidth="1"/>
    <col min="5130" max="5130" width="35.28515625" style="41" bestFit="1" customWidth="1"/>
    <col min="5131" max="5131" width="28.140625" style="41" bestFit="1" customWidth="1"/>
    <col min="5132" max="5132" width="33.140625" style="41" bestFit="1" customWidth="1"/>
    <col min="5133" max="5133" width="26" style="41" bestFit="1" customWidth="1"/>
    <col min="5134" max="5134" width="19.140625" style="41" bestFit="1" customWidth="1"/>
    <col min="5135" max="5135" width="10.42578125" style="41" customWidth="1"/>
    <col min="5136" max="5136" width="11.85546875" style="41" customWidth="1"/>
    <col min="5137" max="5137" width="14.7109375" style="41" customWidth="1"/>
    <col min="5138" max="5138" width="9" style="41" bestFit="1" customWidth="1"/>
    <col min="5139" max="5378" width="9.140625" style="41"/>
    <col min="5379" max="5379" width="4.7109375" style="41" bestFit="1" customWidth="1"/>
    <col min="5380" max="5380" width="9.7109375" style="41" bestFit="1" customWidth="1"/>
    <col min="5381" max="5381" width="10" style="41" bestFit="1" customWidth="1"/>
    <col min="5382" max="5382" width="8.85546875" style="41" bestFit="1" customWidth="1"/>
    <col min="5383" max="5383" width="22.85546875" style="41" customWidth="1"/>
    <col min="5384" max="5384" width="59.7109375" style="41" bestFit="1" customWidth="1"/>
    <col min="5385" max="5385" width="57.85546875" style="41" bestFit="1" customWidth="1"/>
    <col min="5386" max="5386" width="35.28515625" style="41" bestFit="1" customWidth="1"/>
    <col min="5387" max="5387" width="28.140625" style="41" bestFit="1" customWidth="1"/>
    <col min="5388" max="5388" width="33.140625" style="41" bestFit="1" customWidth="1"/>
    <col min="5389" max="5389" width="26" style="41" bestFit="1" customWidth="1"/>
    <col min="5390" max="5390" width="19.140625" style="41" bestFit="1" customWidth="1"/>
    <col min="5391" max="5391" width="10.42578125" style="41" customWidth="1"/>
    <col min="5392" max="5392" width="11.85546875" style="41" customWidth="1"/>
    <col min="5393" max="5393" width="14.7109375" style="41" customWidth="1"/>
    <col min="5394" max="5394" width="9" style="41" bestFit="1" customWidth="1"/>
    <col min="5395" max="5634" width="9.140625" style="41"/>
    <col min="5635" max="5635" width="4.7109375" style="41" bestFit="1" customWidth="1"/>
    <col min="5636" max="5636" width="9.7109375" style="41" bestFit="1" customWidth="1"/>
    <col min="5637" max="5637" width="10" style="41" bestFit="1" customWidth="1"/>
    <col min="5638" max="5638" width="8.85546875" style="41" bestFit="1" customWidth="1"/>
    <col min="5639" max="5639" width="22.85546875" style="41" customWidth="1"/>
    <col min="5640" max="5640" width="59.7109375" style="41" bestFit="1" customWidth="1"/>
    <col min="5641" max="5641" width="57.85546875" style="41" bestFit="1" customWidth="1"/>
    <col min="5642" max="5642" width="35.28515625" style="41" bestFit="1" customWidth="1"/>
    <col min="5643" max="5643" width="28.140625" style="41" bestFit="1" customWidth="1"/>
    <col min="5644" max="5644" width="33.140625" style="41" bestFit="1" customWidth="1"/>
    <col min="5645" max="5645" width="26" style="41" bestFit="1" customWidth="1"/>
    <col min="5646" max="5646" width="19.140625" style="41" bestFit="1" customWidth="1"/>
    <col min="5647" max="5647" width="10.42578125" style="41" customWidth="1"/>
    <col min="5648" max="5648" width="11.85546875" style="41" customWidth="1"/>
    <col min="5649" max="5649" width="14.7109375" style="41" customWidth="1"/>
    <col min="5650" max="5650" width="9" style="41" bestFit="1" customWidth="1"/>
    <col min="5651" max="5890" width="9.140625" style="41"/>
    <col min="5891" max="5891" width="4.7109375" style="41" bestFit="1" customWidth="1"/>
    <col min="5892" max="5892" width="9.7109375" style="41" bestFit="1" customWidth="1"/>
    <col min="5893" max="5893" width="10" style="41" bestFit="1" customWidth="1"/>
    <col min="5894" max="5894" width="8.85546875" style="41" bestFit="1" customWidth="1"/>
    <col min="5895" max="5895" width="22.85546875" style="41" customWidth="1"/>
    <col min="5896" max="5896" width="59.7109375" style="41" bestFit="1" customWidth="1"/>
    <col min="5897" max="5897" width="57.85546875" style="41" bestFit="1" customWidth="1"/>
    <col min="5898" max="5898" width="35.28515625" style="41" bestFit="1" customWidth="1"/>
    <col min="5899" max="5899" width="28.140625" style="41" bestFit="1" customWidth="1"/>
    <col min="5900" max="5900" width="33.140625" style="41" bestFit="1" customWidth="1"/>
    <col min="5901" max="5901" width="26" style="41" bestFit="1" customWidth="1"/>
    <col min="5902" max="5902" width="19.140625" style="41" bestFit="1" customWidth="1"/>
    <col min="5903" max="5903" width="10.42578125" style="41" customWidth="1"/>
    <col min="5904" max="5904" width="11.85546875" style="41" customWidth="1"/>
    <col min="5905" max="5905" width="14.7109375" style="41" customWidth="1"/>
    <col min="5906" max="5906" width="9" style="41" bestFit="1" customWidth="1"/>
    <col min="5907" max="6146" width="9.140625" style="41"/>
    <col min="6147" max="6147" width="4.7109375" style="41" bestFit="1" customWidth="1"/>
    <col min="6148" max="6148" width="9.7109375" style="41" bestFit="1" customWidth="1"/>
    <col min="6149" max="6149" width="10" style="41" bestFit="1" customWidth="1"/>
    <col min="6150" max="6150" width="8.85546875" style="41" bestFit="1" customWidth="1"/>
    <col min="6151" max="6151" width="22.85546875" style="41" customWidth="1"/>
    <col min="6152" max="6152" width="59.7109375" style="41" bestFit="1" customWidth="1"/>
    <col min="6153" max="6153" width="57.85546875" style="41" bestFit="1" customWidth="1"/>
    <col min="6154" max="6154" width="35.28515625" style="41" bestFit="1" customWidth="1"/>
    <col min="6155" max="6155" width="28.140625" style="41" bestFit="1" customWidth="1"/>
    <col min="6156" max="6156" width="33.140625" style="41" bestFit="1" customWidth="1"/>
    <col min="6157" max="6157" width="26" style="41" bestFit="1" customWidth="1"/>
    <col min="6158" max="6158" width="19.140625" style="41" bestFit="1" customWidth="1"/>
    <col min="6159" max="6159" width="10.42578125" style="41" customWidth="1"/>
    <col min="6160" max="6160" width="11.85546875" style="41" customWidth="1"/>
    <col min="6161" max="6161" width="14.7109375" style="41" customWidth="1"/>
    <col min="6162" max="6162" width="9" style="41" bestFit="1" customWidth="1"/>
    <col min="6163" max="6402" width="9.140625" style="41"/>
    <col min="6403" max="6403" width="4.7109375" style="41" bestFit="1" customWidth="1"/>
    <col min="6404" max="6404" width="9.7109375" style="41" bestFit="1" customWidth="1"/>
    <col min="6405" max="6405" width="10" style="41" bestFit="1" customWidth="1"/>
    <col min="6406" max="6406" width="8.85546875" style="41" bestFit="1" customWidth="1"/>
    <col min="6407" max="6407" width="22.85546875" style="41" customWidth="1"/>
    <col min="6408" max="6408" width="59.7109375" style="41" bestFit="1" customWidth="1"/>
    <col min="6409" max="6409" width="57.85546875" style="41" bestFit="1" customWidth="1"/>
    <col min="6410" max="6410" width="35.28515625" style="41" bestFit="1" customWidth="1"/>
    <col min="6411" max="6411" width="28.140625" style="41" bestFit="1" customWidth="1"/>
    <col min="6412" max="6412" width="33.140625" style="41" bestFit="1" customWidth="1"/>
    <col min="6413" max="6413" width="26" style="41" bestFit="1" customWidth="1"/>
    <col min="6414" max="6414" width="19.140625" style="41" bestFit="1" customWidth="1"/>
    <col min="6415" max="6415" width="10.42578125" style="41" customWidth="1"/>
    <col min="6416" max="6416" width="11.85546875" style="41" customWidth="1"/>
    <col min="6417" max="6417" width="14.7109375" style="41" customWidth="1"/>
    <col min="6418" max="6418" width="9" style="41" bestFit="1" customWidth="1"/>
    <col min="6419" max="6658" width="9.140625" style="41"/>
    <col min="6659" max="6659" width="4.7109375" style="41" bestFit="1" customWidth="1"/>
    <col min="6660" max="6660" width="9.7109375" style="41" bestFit="1" customWidth="1"/>
    <col min="6661" max="6661" width="10" style="41" bestFit="1" customWidth="1"/>
    <col min="6662" max="6662" width="8.85546875" style="41" bestFit="1" customWidth="1"/>
    <col min="6663" max="6663" width="22.85546875" style="41" customWidth="1"/>
    <col min="6664" max="6664" width="59.7109375" style="41" bestFit="1" customWidth="1"/>
    <col min="6665" max="6665" width="57.85546875" style="41" bestFit="1" customWidth="1"/>
    <col min="6666" max="6666" width="35.28515625" style="41" bestFit="1" customWidth="1"/>
    <col min="6667" max="6667" width="28.140625" style="41" bestFit="1" customWidth="1"/>
    <col min="6668" max="6668" width="33.140625" style="41" bestFit="1" customWidth="1"/>
    <col min="6669" max="6669" width="26" style="41" bestFit="1" customWidth="1"/>
    <col min="6670" max="6670" width="19.140625" style="41" bestFit="1" customWidth="1"/>
    <col min="6671" max="6671" width="10.42578125" style="41" customWidth="1"/>
    <col min="6672" max="6672" width="11.85546875" style="41" customWidth="1"/>
    <col min="6673" max="6673" width="14.7109375" style="41" customWidth="1"/>
    <col min="6674" max="6674" width="9" style="41" bestFit="1" customWidth="1"/>
    <col min="6675" max="6914" width="9.140625" style="41"/>
    <col min="6915" max="6915" width="4.7109375" style="41" bestFit="1" customWidth="1"/>
    <col min="6916" max="6916" width="9.7109375" style="41" bestFit="1" customWidth="1"/>
    <col min="6917" max="6917" width="10" style="41" bestFit="1" customWidth="1"/>
    <col min="6918" max="6918" width="8.85546875" style="41" bestFit="1" customWidth="1"/>
    <col min="6919" max="6919" width="22.85546875" style="41" customWidth="1"/>
    <col min="6920" max="6920" width="59.7109375" style="41" bestFit="1" customWidth="1"/>
    <col min="6921" max="6921" width="57.85546875" style="41" bestFit="1" customWidth="1"/>
    <col min="6922" max="6922" width="35.28515625" style="41" bestFit="1" customWidth="1"/>
    <col min="6923" max="6923" width="28.140625" style="41" bestFit="1" customWidth="1"/>
    <col min="6924" max="6924" width="33.140625" style="41" bestFit="1" customWidth="1"/>
    <col min="6925" max="6925" width="26" style="41" bestFit="1" customWidth="1"/>
    <col min="6926" max="6926" width="19.140625" style="41" bestFit="1" customWidth="1"/>
    <col min="6927" max="6927" width="10.42578125" style="41" customWidth="1"/>
    <col min="6928" max="6928" width="11.85546875" style="41" customWidth="1"/>
    <col min="6929" max="6929" width="14.7109375" style="41" customWidth="1"/>
    <col min="6930" max="6930" width="9" style="41" bestFit="1" customWidth="1"/>
    <col min="6931" max="7170" width="9.140625" style="41"/>
    <col min="7171" max="7171" width="4.7109375" style="41" bestFit="1" customWidth="1"/>
    <col min="7172" max="7172" width="9.7109375" style="41" bestFit="1" customWidth="1"/>
    <col min="7173" max="7173" width="10" style="41" bestFit="1" customWidth="1"/>
    <col min="7174" max="7174" width="8.85546875" style="41" bestFit="1" customWidth="1"/>
    <col min="7175" max="7175" width="22.85546875" style="41" customWidth="1"/>
    <col min="7176" max="7176" width="59.7109375" style="41" bestFit="1" customWidth="1"/>
    <col min="7177" max="7177" width="57.85546875" style="41" bestFit="1" customWidth="1"/>
    <col min="7178" max="7178" width="35.28515625" style="41" bestFit="1" customWidth="1"/>
    <col min="7179" max="7179" width="28.140625" style="41" bestFit="1" customWidth="1"/>
    <col min="7180" max="7180" width="33.140625" style="41" bestFit="1" customWidth="1"/>
    <col min="7181" max="7181" width="26" style="41" bestFit="1" customWidth="1"/>
    <col min="7182" max="7182" width="19.140625" style="41" bestFit="1" customWidth="1"/>
    <col min="7183" max="7183" width="10.42578125" style="41" customWidth="1"/>
    <col min="7184" max="7184" width="11.85546875" style="41" customWidth="1"/>
    <col min="7185" max="7185" width="14.7109375" style="41" customWidth="1"/>
    <col min="7186" max="7186" width="9" style="41" bestFit="1" customWidth="1"/>
    <col min="7187" max="7426" width="9.140625" style="41"/>
    <col min="7427" max="7427" width="4.7109375" style="41" bestFit="1" customWidth="1"/>
    <col min="7428" max="7428" width="9.7109375" style="41" bestFit="1" customWidth="1"/>
    <col min="7429" max="7429" width="10" style="41" bestFit="1" customWidth="1"/>
    <col min="7430" max="7430" width="8.85546875" style="41" bestFit="1" customWidth="1"/>
    <col min="7431" max="7431" width="22.85546875" style="41" customWidth="1"/>
    <col min="7432" max="7432" width="59.7109375" style="41" bestFit="1" customWidth="1"/>
    <col min="7433" max="7433" width="57.85546875" style="41" bestFit="1" customWidth="1"/>
    <col min="7434" max="7434" width="35.28515625" style="41" bestFit="1" customWidth="1"/>
    <col min="7435" max="7435" width="28.140625" style="41" bestFit="1" customWidth="1"/>
    <col min="7436" max="7436" width="33.140625" style="41" bestFit="1" customWidth="1"/>
    <col min="7437" max="7437" width="26" style="41" bestFit="1" customWidth="1"/>
    <col min="7438" max="7438" width="19.140625" style="41" bestFit="1" customWidth="1"/>
    <col min="7439" max="7439" width="10.42578125" style="41" customWidth="1"/>
    <col min="7440" max="7440" width="11.85546875" style="41" customWidth="1"/>
    <col min="7441" max="7441" width="14.7109375" style="41" customWidth="1"/>
    <col min="7442" max="7442" width="9" style="41" bestFit="1" customWidth="1"/>
    <col min="7443" max="7682" width="9.140625" style="41"/>
    <col min="7683" max="7683" width="4.7109375" style="41" bestFit="1" customWidth="1"/>
    <col min="7684" max="7684" width="9.7109375" style="41" bestFit="1" customWidth="1"/>
    <col min="7685" max="7685" width="10" style="41" bestFit="1" customWidth="1"/>
    <col min="7686" max="7686" width="8.85546875" style="41" bestFit="1" customWidth="1"/>
    <col min="7687" max="7687" width="22.85546875" style="41" customWidth="1"/>
    <col min="7688" max="7688" width="59.7109375" style="41" bestFit="1" customWidth="1"/>
    <col min="7689" max="7689" width="57.85546875" style="41" bestFit="1" customWidth="1"/>
    <col min="7690" max="7690" width="35.28515625" style="41" bestFit="1" customWidth="1"/>
    <col min="7691" max="7691" width="28.140625" style="41" bestFit="1" customWidth="1"/>
    <col min="7692" max="7692" width="33.140625" style="41" bestFit="1" customWidth="1"/>
    <col min="7693" max="7693" width="26" style="41" bestFit="1" customWidth="1"/>
    <col min="7694" max="7694" width="19.140625" style="41" bestFit="1" customWidth="1"/>
    <col min="7695" max="7695" width="10.42578125" style="41" customWidth="1"/>
    <col min="7696" max="7696" width="11.85546875" style="41" customWidth="1"/>
    <col min="7697" max="7697" width="14.7109375" style="41" customWidth="1"/>
    <col min="7698" max="7698" width="9" style="41" bestFit="1" customWidth="1"/>
    <col min="7699" max="7938" width="9.140625" style="41"/>
    <col min="7939" max="7939" width="4.7109375" style="41" bestFit="1" customWidth="1"/>
    <col min="7940" max="7940" width="9.7109375" style="41" bestFit="1" customWidth="1"/>
    <col min="7941" max="7941" width="10" style="41" bestFit="1" customWidth="1"/>
    <col min="7942" max="7942" width="8.85546875" style="41" bestFit="1" customWidth="1"/>
    <col min="7943" max="7943" width="22.85546875" style="41" customWidth="1"/>
    <col min="7944" max="7944" width="59.7109375" style="41" bestFit="1" customWidth="1"/>
    <col min="7945" max="7945" width="57.85546875" style="41" bestFit="1" customWidth="1"/>
    <col min="7946" max="7946" width="35.28515625" style="41" bestFit="1" customWidth="1"/>
    <col min="7947" max="7947" width="28.140625" style="41" bestFit="1" customWidth="1"/>
    <col min="7948" max="7948" width="33.140625" style="41" bestFit="1" customWidth="1"/>
    <col min="7949" max="7949" width="26" style="41" bestFit="1" customWidth="1"/>
    <col min="7950" max="7950" width="19.140625" style="41" bestFit="1" customWidth="1"/>
    <col min="7951" max="7951" width="10.42578125" style="41" customWidth="1"/>
    <col min="7952" max="7952" width="11.85546875" style="41" customWidth="1"/>
    <col min="7953" max="7953" width="14.7109375" style="41" customWidth="1"/>
    <col min="7954" max="7954" width="9" style="41" bestFit="1" customWidth="1"/>
    <col min="7955" max="8194" width="9.140625" style="41"/>
    <col min="8195" max="8195" width="4.7109375" style="41" bestFit="1" customWidth="1"/>
    <col min="8196" max="8196" width="9.7109375" style="41" bestFit="1" customWidth="1"/>
    <col min="8197" max="8197" width="10" style="41" bestFit="1" customWidth="1"/>
    <col min="8198" max="8198" width="8.85546875" style="41" bestFit="1" customWidth="1"/>
    <col min="8199" max="8199" width="22.85546875" style="41" customWidth="1"/>
    <col min="8200" max="8200" width="59.7109375" style="41" bestFit="1" customWidth="1"/>
    <col min="8201" max="8201" width="57.85546875" style="41" bestFit="1" customWidth="1"/>
    <col min="8202" max="8202" width="35.28515625" style="41" bestFit="1" customWidth="1"/>
    <col min="8203" max="8203" width="28.140625" style="41" bestFit="1" customWidth="1"/>
    <col min="8204" max="8204" width="33.140625" style="41" bestFit="1" customWidth="1"/>
    <col min="8205" max="8205" width="26" style="41" bestFit="1" customWidth="1"/>
    <col min="8206" max="8206" width="19.140625" style="41" bestFit="1" customWidth="1"/>
    <col min="8207" max="8207" width="10.42578125" style="41" customWidth="1"/>
    <col min="8208" max="8208" width="11.85546875" style="41" customWidth="1"/>
    <col min="8209" max="8209" width="14.7109375" style="41" customWidth="1"/>
    <col min="8210" max="8210" width="9" style="41" bestFit="1" customWidth="1"/>
    <col min="8211" max="8450" width="9.140625" style="41"/>
    <col min="8451" max="8451" width="4.7109375" style="41" bestFit="1" customWidth="1"/>
    <col min="8452" max="8452" width="9.7109375" style="41" bestFit="1" customWidth="1"/>
    <col min="8453" max="8453" width="10" style="41" bestFit="1" customWidth="1"/>
    <col min="8454" max="8454" width="8.85546875" style="41" bestFit="1" customWidth="1"/>
    <col min="8455" max="8455" width="22.85546875" style="41" customWidth="1"/>
    <col min="8456" max="8456" width="59.7109375" style="41" bestFit="1" customWidth="1"/>
    <col min="8457" max="8457" width="57.85546875" style="41" bestFit="1" customWidth="1"/>
    <col min="8458" max="8458" width="35.28515625" style="41" bestFit="1" customWidth="1"/>
    <col min="8459" max="8459" width="28.140625" style="41" bestFit="1" customWidth="1"/>
    <col min="8460" max="8460" width="33.140625" style="41" bestFit="1" customWidth="1"/>
    <col min="8461" max="8461" width="26" style="41" bestFit="1" customWidth="1"/>
    <col min="8462" max="8462" width="19.140625" style="41" bestFit="1" customWidth="1"/>
    <col min="8463" max="8463" width="10.42578125" style="41" customWidth="1"/>
    <col min="8464" max="8464" width="11.85546875" style="41" customWidth="1"/>
    <col min="8465" max="8465" width="14.7109375" style="41" customWidth="1"/>
    <col min="8466" max="8466" width="9" style="41" bestFit="1" customWidth="1"/>
    <col min="8467" max="8706" width="9.140625" style="41"/>
    <col min="8707" max="8707" width="4.7109375" style="41" bestFit="1" customWidth="1"/>
    <col min="8708" max="8708" width="9.7109375" style="41" bestFit="1" customWidth="1"/>
    <col min="8709" max="8709" width="10" style="41" bestFit="1" customWidth="1"/>
    <col min="8710" max="8710" width="8.85546875" style="41" bestFit="1" customWidth="1"/>
    <col min="8711" max="8711" width="22.85546875" style="41" customWidth="1"/>
    <col min="8712" max="8712" width="59.7109375" style="41" bestFit="1" customWidth="1"/>
    <col min="8713" max="8713" width="57.85546875" style="41" bestFit="1" customWidth="1"/>
    <col min="8714" max="8714" width="35.28515625" style="41" bestFit="1" customWidth="1"/>
    <col min="8715" max="8715" width="28.140625" style="41" bestFit="1" customWidth="1"/>
    <col min="8716" max="8716" width="33.140625" style="41" bestFit="1" customWidth="1"/>
    <col min="8717" max="8717" width="26" style="41" bestFit="1" customWidth="1"/>
    <col min="8718" max="8718" width="19.140625" style="41" bestFit="1" customWidth="1"/>
    <col min="8719" max="8719" width="10.42578125" style="41" customWidth="1"/>
    <col min="8720" max="8720" width="11.85546875" style="41" customWidth="1"/>
    <col min="8721" max="8721" width="14.7109375" style="41" customWidth="1"/>
    <col min="8722" max="8722" width="9" style="41" bestFit="1" customWidth="1"/>
    <col min="8723" max="8962" width="9.140625" style="41"/>
    <col min="8963" max="8963" width="4.7109375" style="41" bestFit="1" customWidth="1"/>
    <col min="8964" max="8964" width="9.7109375" style="41" bestFit="1" customWidth="1"/>
    <col min="8965" max="8965" width="10" style="41" bestFit="1" customWidth="1"/>
    <col min="8966" max="8966" width="8.85546875" style="41" bestFit="1" customWidth="1"/>
    <col min="8967" max="8967" width="22.85546875" style="41" customWidth="1"/>
    <col min="8968" max="8968" width="59.7109375" style="41" bestFit="1" customWidth="1"/>
    <col min="8969" max="8969" width="57.85546875" style="41" bestFit="1" customWidth="1"/>
    <col min="8970" max="8970" width="35.28515625" style="41" bestFit="1" customWidth="1"/>
    <col min="8971" max="8971" width="28.140625" style="41" bestFit="1" customWidth="1"/>
    <col min="8972" max="8972" width="33.140625" style="41" bestFit="1" customWidth="1"/>
    <col min="8973" max="8973" width="26" style="41" bestFit="1" customWidth="1"/>
    <col min="8974" max="8974" width="19.140625" style="41" bestFit="1" customWidth="1"/>
    <col min="8975" max="8975" width="10.42578125" style="41" customWidth="1"/>
    <col min="8976" max="8976" width="11.85546875" style="41" customWidth="1"/>
    <col min="8977" max="8977" width="14.7109375" style="41" customWidth="1"/>
    <col min="8978" max="8978" width="9" style="41" bestFit="1" customWidth="1"/>
    <col min="8979" max="9218" width="9.140625" style="41"/>
    <col min="9219" max="9219" width="4.7109375" style="41" bestFit="1" customWidth="1"/>
    <col min="9220" max="9220" width="9.7109375" style="41" bestFit="1" customWidth="1"/>
    <col min="9221" max="9221" width="10" style="41" bestFit="1" customWidth="1"/>
    <col min="9222" max="9222" width="8.85546875" style="41" bestFit="1" customWidth="1"/>
    <col min="9223" max="9223" width="22.85546875" style="41" customWidth="1"/>
    <col min="9224" max="9224" width="59.7109375" style="41" bestFit="1" customWidth="1"/>
    <col min="9225" max="9225" width="57.85546875" style="41" bestFit="1" customWidth="1"/>
    <col min="9226" max="9226" width="35.28515625" style="41" bestFit="1" customWidth="1"/>
    <col min="9227" max="9227" width="28.140625" style="41" bestFit="1" customWidth="1"/>
    <col min="9228" max="9228" width="33.140625" style="41" bestFit="1" customWidth="1"/>
    <col min="9229" max="9229" width="26" style="41" bestFit="1" customWidth="1"/>
    <col min="9230" max="9230" width="19.140625" style="41" bestFit="1" customWidth="1"/>
    <col min="9231" max="9231" width="10.42578125" style="41" customWidth="1"/>
    <col min="9232" max="9232" width="11.85546875" style="41" customWidth="1"/>
    <col min="9233" max="9233" width="14.7109375" style="41" customWidth="1"/>
    <col min="9234" max="9234" width="9" style="41" bestFit="1" customWidth="1"/>
    <col min="9235" max="9474" width="9.140625" style="41"/>
    <col min="9475" max="9475" width="4.7109375" style="41" bestFit="1" customWidth="1"/>
    <col min="9476" max="9476" width="9.7109375" style="41" bestFit="1" customWidth="1"/>
    <col min="9477" max="9477" width="10" style="41" bestFit="1" customWidth="1"/>
    <col min="9478" max="9478" width="8.85546875" style="41" bestFit="1" customWidth="1"/>
    <col min="9479" max="9479" width="22.85546875" style="41" customWidth="1"/>
    <col min="9480" max="9480" width="59.7109375" style="41" bestFit="1" customWidth="1"/>
    <col min="9481" max="9481" width="57.85546875" style="41" bestFit="1" customWidth="1"/>
    <col min="9482" max="9482" width="35.28515625" style="41" bestFit="1" customWidth="1"/>
    <col min="9483" max="9483" width="28.140625" style="41" bestFit="1" customWidth="1"/>
    <col min="9484" max="9484" width="33.140625" style="41" bestFit="1" customWidth="1"/>
    <col min="9485" max="9485" width="26" style="41" bestFit="1" customWidth="1"/>
    <col min="9486" max="9486" width="19.140625" style="41" bestFit="1" customWidth="1"/>
    <col min="9487" max="9487" width="10.42578125" style="41" customWidth="1"/>
    <col min="9488" max="9488" width="11.85546875" style="41" customWidth="1"/>
    <col min="9489" max="9489" width="14.7109375" style="41" customWidth="1"/>
    <col min="9490" max="9490" width="9" style="41" bestFit="1" customWidth="1"/>
    <col min="9491" max="9730" width="9.140625" style="41"/>
    <col min="9731" max="9731" width="4.7109375" style="41" bestFit="1" customWidth="1"/>
    <col min="9732" max="9732" width="9.7109375" style="41" bestFit="1" customWidth="1"/>
    <col min="9733" max="9733" width="10" style="41" bestFit="1" customWidth="1"/>
    <col min="9734" max="9734" width="8.85546875" style="41" bestFit="1" customWidth="1"/>
    <col min="9735" max="9735" width="22.85546875" style="41" customWidth="1"/>
    <col min="9736" max="9736" width="59.7109375" style="41" bestFit="1" customWidth="1"/>
    <col min="9737" max="9737" width="57.85546875" style="41" bestFit="1" customWidth="1"/>
    <col min="9738" max="9738" width="35.28515625" style="41" bestFit="1" customWidth="1"/>
    <col min="9739" max="9739" width="28.140625" style="41" bestFit="1" customWidth="1"/>
    <col min="9740" max="9740" width="33.140625" style="41" bestFit="1" customWidth="1"/>
    <col min="9741" max="9741" width="26" style="41" bestFit="1" customWidth="1"/>
    <col min="9742" max="9742" width="19.140625" style="41" bestFit="1" customWidth="1"/>
    <col min="9743" max="9743" width="10.42578125" style="41" customWidth="1"/>
    <col min="9744" max="9744" width="11.85546875" style="41" customWidth="1"/>
    <col min="9745" max="9745" width="14.7109375" style="41" customWidth="1"/>
    <col min="9746" max="9746" width="9" style="41" bestFit="1" customWidth="1"/>
    <col min="9747" max="9986" width="9.140625" style="41"/>
    <col min="9987" max="9987" width="4.7109375" style="41" bestFit="1" customWidth="1"/>
    <col min="9988" max="9988" width="9.7109375" style="41" bestFit="1" customWidth="1"/>
    <col min="9989" max="9989" width="10" style="41" bestFit="1" customWidth="1"/>
    <col min="9990" max="9990" width="8.85546875" style="41" bestFit="1" customWidth="1"/>
    <col min="9991" max="9991" width="22.85546875" style="41" customWidth="1"/>
    <col min="9992" max="9992" width="59.7109375" style="41" bestFit="1" customWidth="1"/>
    <col min="9993" max="9993" width="57.85546875" style="41" bestFit="1" customWidth="1"/>
    <col min="9994" max="9994" width="35.28515625" style="41" bestFit="1" customWidth="1"/>
    <col min="9995" max="9995" width="28.140625" style="41" bestFit="1" customWidth="1"/>
    <col min="9996" max="9996" width="33.140625" style="41" bestFit="1" customWidth="1"/>
    <col min="9997" max="9997" width="26" style="41" bestFit="1" customWidth="1"/>
    <col min="9998" max="9998" width="19.140625" style="41" bestFit="1" customWidth="1"/>
    <col min="9999" max="9999" width="10.42578125" style="41" customWidth="1"/>
    <col min="10000" max="10000" width="11.85546875" style="41" customWidth="1"/>
    <col min="10001" max="10001" width="14.7109375" style="41" customWidth="1"/>
    <col min="10002" max="10002" width="9" style="41" bestFit="1" customWidth="1"/>
    <col min="10003" max="10242" width="9.140625" style="41"/>
    <col min="10243" max="10243" width="4.7109375" style="41" bestFit="1" customWidth="1"/>
    <col min="10244" max="10244" width="9.7109375" style="41" bestFit="1" customWidth="1"/>
    <col min="10245" max="10245" width="10" style="41" bestFit="1" customWidth="1"/>
    <col min="10246" max="10246" width="8.85546875" style="41" bestFit="1" customWidth="1"/>
    <col min="10247" max="10247" width="22.85546875" style="41" customWidth="1"/>
    <col min="10248" max="10248" width="59.7109375" style="41" bestFit="1" customWidth="1"/>
    <col min="10249" max="10249" width="57.85546875" style="41" bestFit="1" customWidth="1"/>
    <col min="10250" max="10250" width="35.28515625" style="41" bestFit="1" customWidth="1"/>
    <col min="10251" max="10251" width="28.140625" style="41" bestFit="1" customWidth="1"/>
    <col min="10252" max="10252" width="33.140625" style="41" bestFit="1" customWidth="1"/>
    <col min="10253" max="10253" width="26" style="41" bestFit="1" customWidth="1"/>
    <col min="10254" max="10254" width="19.140625" style="41" bestFit="1" customWidth="1"/>
    <col min="10255" max="10255" width="10.42578125" style="41" customWidth="1"/>
    <col min="10256" max="10256" width="11.85546875" style="41" customWidth="1"/>
    <col min="10257" max="10257" width="14.7109375" style="41" customWidth="1"/>
    <col min="10258" max="10258" width="9" style="41" bestFit="1" customWidth="1"/>
    <col min="10259" max="10498" width="9.140625" style="41"/>
    <col min="10499" max="10499" width="4.7109375" style="41" bestFit="1" customWidth="1"/>
    <col min="10500" max="10500" width="9.7109375" style="41" bestFit="1" customWidth="1"/>
    <col min="10501" max="10501" width="10" style="41" bestFit="1" customWidth="1"/>
    <col min="10502" max="10502" width="8.85546875" style="41" bestFit="1" customWidth="1"/>
    <col min="10503" max="10503" width="22.85546875" style="41" customWidth="1"/>
    <col min="10504" max="10504" width="59.7109375" style="41" bestFit="1" customWidth="1"/>
    <col min="10505" max="10505" width="57.85546875" style="41" bestFit="1" customWidth="1"/>
    <col min="10506" max="10506" width="35.28515625" style="41" bestFit="1" customWidth="1"/>
    <col min="10507" max="10507" width="28.140625" style="41" bestFit="1" customWidth="1"/>
    <col min="10508" max="10508" width="33.140625" style="41" bestFit="1" customWidth="1"/>
    <col min="10509" max="10509" width="26" style="41" bestFit="1" customWidth="1"/>
    <col min="10510" max="10510" width="19.140625" style="41" bestFit="1" customWidth="1"/>
    <col min="10511" max="10511" width="10.42578125" style="41" customWidth="1"/>
    <col min="10512" max="10512" width="11.85546875" style="41" customWidth="1"/>
    <col min="10513" max="10513" width="14.7109375" style="41" customWidth="1"/>
    <col min="10514" max="10514" width="9" style="41" bestFit="1" customWidth="1"/>
    <col min="10515" max="10754" width="9.140625" style="41"/>
    <col min="10755" max="10755" width="4.7109375" style="41" bestFit="1" customWidth="1"/>
    <col min="10756" max="10756" width="9.7109375" style="41" bestFit="1" customWidth="1"/>
    <col min="10757" max="10757" width="10" style="41" bestFit="1" customWidth="1"/>
    <col min="10758" max="10758" width="8.85546875" style="41" bestFit="1" customWidth="1"/>
    <col min="10759" max="10759" width="22.85546875" style="41" customWidth="1"/>
    <col min="10760" max="10760" width="59.7109375" style="41" bestFit="1" customWidth="1"/>
    <col min="10761" max="10761" width="57.85546875" style="41" bestFit="1" customWidth="1"/>
    <col min="10762" max="10762" width="35.28515625" style="41" bestFit="1" customWidth="1"/>
    <col min="10763" max="10763" width="28.140625" style="41" bestFit="1" customWidth="1"/>
    <col min="10764" max="10764" width="33.140625" style="41" bestFit="1" customWidth="1"/>
    <col min="10765" max="10765" width="26" style="41" bestFit="1" customWidth="1"/>
    <col min="10766" max="10766" width="19.140625" style="41" bestFit="1" customWidth="1"/>
    <col min="10767" max="10767" width="10.42578125" style="41" customWidth="1"/>
    <col min="10768" max="10768" width="11.85546875" style="41" customWidth="1"/>
    <col min="10769" max="10769" width="14.7109375" style="41" customWidth="1"/>
    <col min="10770" max="10770" width="9" style="41" bestFit="1" customWidth="1"/>
    <col min="10771" max="11010" width="9.140625" style="41"/>
    <col min="11011" max="11011" width="4.7109375" style="41" bestFit="1" customWidth="1"/>
    <col min="11012" max="11012" width="9.7109375" style="41" bestFit="1" customWidth="1"/>
    <col min="11013" max="11013" width="10" style="41" bestFit="1" customWidth="1"/>
    <col min="11014" max="11014" width="8.85546875" style="41" bestFit="1" customWidth="1"/>
    <col min="11015" max="11015" width="22.85546875" style="41" customWidth="1"/>
    <col min="11016" max="11016" width="59.7109375" style="41" bestFit="1" customWidth="1"/>
    <col min="11017" max="11017" width="57.85546875" style="41" bestFit="1" customWidth="1"/>
    <col min="11018" max="11018" width="35.28515625" style="41" bestFit="1" customWidth="1"/>
    <col min="11019" max="11019" width="28.140625" style="41" bestFit="1" customWidth="1"/>
    <col min="11020" max="11020" width="33.140625" style="41" bestFit="1" customWidth="1"/>
    <col min="11021" max="11021" width="26" style="41" bestFit="1" customWidth="1"/>
    <col min="11022" max="11022" width="19.140625" style="41" bestFit="1" customWidth="1"/>
    <col min="11023" max="11023" width="10.42578125" style="41" customWidth="1"/>
    <col min="11024" max="11024" width="11.85546875" style="41" customWidth="1"/>
    <col min="11025" max="11025" width="14.7109375" style="41" customWidth="1"/>
    <col min="11026" max="11026" width="9" style="41" bestFit="1" customWidth="1"/>
    <col min="11027" max="11266" width="9.140625" style="41"/>
    <col min="11267" max="11267" width="4.7109375" style="41" bestFit="1" customWidth="1"/>
    <col min="11268" max="11268" width="9.7109375" style="41" bestFit="1" customWidth="1"/>
    <col min="11269" max="11269" width="10" style="41" bestFit="1" customWidth="1"/>
    <col min="11270" max="11270" width="8.85546875" style="41" bestFit="1" customWidth="1"/>
    <col min="11271" max="11271" width="22.85546875" style="41" customWidth="1"/>
    <col min="11272" max="11272" width="59.7109375" style="41" bestFit="1" customWidth="1"/>
    <col min="11273" max="11273" width="57.85546875" style="41" bestFit="1" customWidth="1"/>
    <col min="11274" max="11274" width="35.28515625" style="41" bestFit="1" customWidth="1"/>
    <col min="11275" max="11275" width="28.140625" style="41" bestFit="1" customWidth="1"/>
    <col min="11276" max="11276" width="33.140625" style="41" bestFit="1" customWidth="1"/>
    <col min="11277" max="11277" width="26" style="41" bestFit="1" customWidth="1"/>
    <col min="11278" max="11278" width="19.140625" style="41" bestFit="1" customWidth="1"/>
    <col min="11279" max="11279" width="10.42578125" style="41" customWidth="1"/>
    <col min="11280" max="11280" width="11.85546875" style="41" customWidth="1"/>
    <col min="11281" max="11281" width="14.7109375" style="41" customWidth="1"/>
    <col min="11282" max="11282" width="9" style="41" bestFit="1" customWidth="1"/>
    <col min="11283" max="11522" width="9.140625" style="41"/>
    <col min="11523" max="11523" width="4.7109375" style="41" bestFit="1" customWidth="1"/>
    <col min="11524" max="11524" width="9.7109375" style="41" bestFit="1" customWidth="1"/>
    <col min="11525" max="11525" width="10" style="41" bestFit="1" customWidth="1"/>
    <col min="11526" max="11526" width="8.85546875" style="41" bestFit="1" customWidth="1"/>
    <col min="11527" max="11527" width="22.85546875" style="41" customWidth="1"/>
    <col min="11528" max="11528" width="59.7109375" style="41" bestFit="1" customWidth="1"/>
    <col min="11529" max="11529" width="57.85546875" style="41" bestFit="1" customWidth="1"/>
    <col min="11530" max="11530" width="35.28515625" style="41" bestFit="1" customWidth="1"/>
    <col min="11531" max="11531" width="28.140625" style="41" bestFit="1" customWidth="1"/>
    <col min="11532" max="11532" width="33.140625" style="41" bestFit="1" customWidth="1"/>
    <col min="11533" max="11533" width="26" style="41" bestFit="1" customWidth="1"/>
    <col min="11534" max="11534" width="19.140625" style="41" bestFit="1" customWidth="1"/>
    <col min="11535" max="11535" width="10.42578125" style="41" customWidth="1"/>
    <col min="11536" max="11536" width="11.85546875" style="41" customWidth="1"/>
    <col min="11537" max="11537" width="14.7109375" style="41" customWidth="1"/>
    <col min="11538" max="11538" width="9" style="41" bestFit="1" customWidth="1"/>
    <col min="11539" max="11778" width="9.140625" style="41"/>
    <col min="11779" max="11779" width="4.7109375" style="41" bestFit="1" customWidth="1"/>
    <col min="11780" max="11780" width="9.7109375" style="41" bestFit="1" customWidth="1"/>
    <col min="11781" max="11781" width="10" style="41" bestFit="1" customWidth="1"/>
    <col min="11782" max="11782" width="8.85546875" style="41" bestFit="1" customWidth="1"/>
    <col min="11783" max="11783" width="22.85546875" style="41" customWidth="1"/>
    <col min="11784" max="11784" width="59.7109375" style="41" bestFit="1" customWidth="1"/>
    <col min="11785" max="11785" width="57.85546875" style="41" bestFit="1" customWidth="1"/>
    <col min="11786" max="11786" width="35.28515625" style="41" bestFit="1" customWidth="1"/>
    <col min="11787" max="11787" width="28.140625" style="41" bestFit="1" customWidth="1"/>
    <col min="11788" max="11788" width="33.140625" style="41" bestFit="1" customWidth="1"/>
    <col min="11789" max="11789" width="26" style="41" bestFit="1" customWidth="1"/>
    <col min="11790" max="11790" width="19.140625" style="41" bestFit="1" customWidth="1"/>
    <col min="11791" max="11791" width="10.42578125" style="41" customWidth="1"/>
    <col min="11792" max="11792" width="11.85546875" style="41" customWidth="1"/>
    <col min="11793" max="11793" width="14.7109375" style="41" customWidth="1"/>
    <col min="11794" max="11794" width="9" style="41" bestFit="1" customWidth="1"/>
    <col min="11795" max="12034" width="9.140625" style="41"/>
    <col min="12035" max="12035" width="4.7109375" style="41" bestFit="1" customWidth="1"/>
    <col min="12036" max="12036" width="9.7109375" style="41" bestFit="1" customWidth="1"/>
    <col min="12037" max="12037" width="10" style="41" bestFit="1" customWidth="1"/>
    <col min="12038" max="12038" width="8.85546875" style="41" bestFit="1" customWidth="1"/>
    <col min="12039" max="12039" width="22.85546875" style="41" customWidth="1"/>
    <col min="12040" max="12040" width="59.7109375" style="41" bestFit="1" customWidth="1"/>
    <col min="12041" max="12041" width="57.85546875" style="41" bestFit="1" customWidth="1"/>
    <col min="12042" max="12042" width="35.28515625" style="41" bestFit="1" customWidth="1"/>
    <col min="12043" max="12043" width="28.140625" style="41" bestFit="1" customWidth="1"/>
    <col min="12044" max="12044" width="33.140625" style="41" bestFit="1" customWidth="1"/>
    <col min="12045" max="12045" width="26" style="41" bestFit="1" customWidth="1"/>
    <col min="12046" max="12046" width="19.140625" style="41" bestFit="1" customWidth="1"/>
    <col min="12047" max="12047" width="10.42578125" style="41" customWidth="1"/>
    <col min="12048" max="12048" width="11.85546875" style="41" customWidth="1"/>
    <col min="12049" max="12049" width="14.7109375" style="41" customWidth="1"/>
    <col min="12050" max="12050" width="9" style="41" bestFit="1" customWidth="1"/>
    <col min="12051" max="12290" width="9.140625" style="41"/>
    <col min="12291" max="12291" width="4.7109375" style="41" bestFit="1" customWidth="1"/>
    <col min="12292" max="12292" width="9.7109375" style="41" bestFit="1" customWidth="1"/>
    <col min="12293" max="12293" width="10" style="41" bestFit="1" customWidth="1"/>
    <col min="12294" max="12294" width="8.85546875" style="41" bestFit="1" customWidth="1"/>
    <col min="12295" max="12295" width="22.85546875" style="41" customWidth="1"/>
    <col min="12296" max="12296" width="59.7109375" style="41" bestFit="1" customWidth="1"/>
    <col min="12297" max="12297" width="57.85546875" style="41" bestFit="1" customWidth="1"/>
    <col min="12298" max="12298" width="35.28515625" style="41" bestFit="1" customWidth="1"/>
    <col min="12299" max="12299" width="28.140625" style="41" bestFit="1" customWidth="1"/>
    <col min="12300" max="12300" width="33.140625" style="41" bestFit="1" customWidth="1"/>
    <col min="12301" max="12301" width="26" style="41" bestFit="1" customWidth="1"/>
    <col min="12302" max="12302" width="19.140625" style="41" bestFit="1" customWidth="1"/>
    <col min="12303" max="12303" width="10.42578125" style="41" customWidth="1"/>
    <col min="12304" max="12304" width="11.85546875" style="41" customWidth="1"/>
    <col min="12305" max="12305" width="14.7109375" style="41" customWidth="1"/>
    <col min="12306" max="12306" width="9" style="41" bestFit="1" customWidth="1"/>
    <col min="12307" max="12546" width="9.140625" style="41"/>
    <col min="12547" max="12547" width="4.7109375" style="41" bestFit="1" customWidth="1"/>
    <col min="12548" max="12548" width="9.7109375" style="41" bestFit="1" customWidth="1"/>
    <col min="12549" max="12549" width="10" style="41" bestFit="1" customWidth="1"/>
    <col min="12550" max="12550" width="8.85546875" style="41" bestFit="1" customWidth="1"/>
    <col min="12551" max="12551" width="22.85546875" style="41" customWidth="1"/>
    <col min="12552" max="12552" width="59.7109375" style="41" bestFit="1" customWidth="1"/>
    <col min="12553" max="12553" width="57.85546875" style="41" bestFit="1" customWidth="1"/>
    <col min="12554" max="12554" width="35.28515625" style="41" bestFit="1" customWidth="1"/>
    <col min="12555" max="12555" width="28.140625" style="41" bestFit="1" customWidth="1"/>
    <col min="12556" max="12556" width="33.140625" style="41" bestFit="1" customWidth="1"/>
    <col min="12557" max="12557" width="26" style="41" bestFit="1" customWidth="1"/>
    <col min="12558" max="12558" width="19.140625" style="41" bestFit="1" customWidth="1"/>
    <col min="12559" max="12559" width="10.42578125" style="41" customWidth="1"/>
    <col min="12560" max="12560" width="11.85546875" style="41" customWidth="1"/>
    <col min="12561" max="12561" width="14.7109375" style="41" customWidth="1"/>
    <col min="12562" max="12562" width="9" style="41" bestFit="1" customWidth="1"/>
    <col min="12563" max="12802" width="9.140625" style="41"/>
    <col min="12803" max="12803" width="4.7109375" style="41" bestFit="1" customWidth="1"/>
    <col min="12804" max="12804" width="9.7109375" style="41" bestFit="1" customWidth="1"/>
    <col min="12805" max="12805" width="10" style="41" bestFit="1" customWidth="1"/>
    <col min="12806" max="12806" width="8.85546875" style="41" bestFit="1" customWidth="1"/>
    <col min="12807" max="12807" width="22.85546875" style="41" customWidth="1"/>
    <col min="12808" max="12808" width="59.7109375" style="41" bestFit="1" customWidth="1"/>
    <col min="12809" max="12809" width="57.85546875" style="41" bestFit="1" customWidth="1"/>
    <col min="12810" max="12810" width="35.28515625" style="41" bestFit="1" customWidth="1"/>
    <col min="12811" max="12811" width="28.140625" style="41" bestFit="1" customWidth="1"/>
    <col min="12812" max="12812" width="33.140625" style="41" bestFit="1" customWidth="1"/>
    <col min="12813" max="12813" width="26" style="41" bestFit="1" customWidth="1"/>
    <col min="12814" max="12814" width="19.140625" style="41" bestFit="1" customWidth="1"/>
    <col min="12815" max="12815" width="10.42578125" style="41" customWidth="1"/>
    <col min="12816" max="12816" width="11.85546875" style="41" customWidth="1"/>
    <col min="12817" max="12817" width="14.7109375" style="41" customWidth="1"/>
    <col min="12818" max="12818" width="9" style="41" bestFit="1" customWidth="1"/>
    <col min="12819" max="13058" width="9.140625" style="41"/>
    <col min="13059" max="13059" width="4.7109375" style="41" bestFit="1" customWidth="1"/>
    <col min="13060" max="13060" width="9.7109375" style="41" bestFit="1" customWidth="1"/>
    <col min="13061" max="13061" width="10" style="41" bestFit="1" customWidth="1"/>
    <col min="13062" max="13062" width="8.85546875" style="41" bestFit="1" customWidth="1"/>
    <col min="13063" max="13063" width="22.85546875" style="41" customWidth="1"/>
    <col min="13064" max="13064" width="59.7109375" style="41" bestFit="1" customWidth="1"/>
    <col min="13065" max="13065" width="57.85546875" style="41" bestFit="1" customWidth="1"/>
    <col min="13066" max="13066" width="35.28515625" style="41" bestFit="1" customWidth="1"/>
    <col min="13067" max="13067" width="28.140625" style="41" bestFit="1" customWidth="1"/>
    <col min="13068" max="13068" width="33.140625" style="41" bestFit="1" customWidth="1"/>
    <col min="13069" max="13069" width="26" style="41" bestFit="1" customWidth="1"/>
    <col min="13070" max="13070" width="19.140625" style="41" bestFit="1" customWidth="1"/>
    <col min="13071" max="13071" width="10.42578125" style="41" customWidth="1"/>
    <col min="13072" max="13072" width="11.85546875" style="41" customWidth="1"/>
    <col min="13073" max="13073" width="14.7109375" style="41" customWidth="1"/>
    <col min="13074" max="13074" width="9" style="41" bestFit="1" customWidth="1"/>
    <col min="13075" max="13314" width="9.140625" style="41"/>
    <col min="13315" max="13315" width="4.7109375" style="41" bestFit="1" customWidth="1"/>
    <col min="13316" max="13316" width="9.7109375" style="41" bestFit="1" customWidth="1"/>
    <col min="13317" max="13317" width="10" style="41" bestFit="1" customWidth="1"/>
    <col min="13318" max="13318" width="8.85546875" style="41" bestFit="1" customWidth="1"/>
    <col min="13319" max="13319" width="22.85546875" style="41" customWidth="1"/>
    <col min="13320" max="13320" width="59.7109375" style="41" bestFit="1" customWidth="1"/>
    <col min="13321" max="13321" width="57.85546875" style="41" bestFit="1" customWidth="1"/>
    <col min="13322" max="13322" width="35.28515625" style="41" bestFit="1" customWidth="1"/>
    <col min="13323" max="13323" width="28.140625" style="41" bestFit="1" customWidth="1"/>
    <col min="13324" max="13324" width="33.140625" style="41" bestFit="1" customWidth="1"/>
    <col min="13325" max="13325" width="26" style="41" bestFit="1" customWidth="1"/>
    <col min="13326" max="13326" width="19.140625" style="41" bestFit="1" customWidth="1"/>
    <col min="13327" max="13327" width="10.42578125" style="41" customWidth="1"/>
    <col min="13328" max="13328" width="11.85546875" style="41" customWidth="1"/>
    <col min="13329" max="13329" width="14.7109375" style="41" customWidth="1"/>
    <col min="13330" max="13330" width="9" style="41" bestFit="1" customWidth="1"/>
    <col min="13331" max="13570" width="9.140625" style="41"/>
    <col min="13571" max="13571" width="4.7109375" style="41" bestFit="1" customWidth="1"/>
    <col min="13572" max="13572" width="9.7109375" style="41" bestFit="1" customWidth="1"/>
    <col min="13573" max="13573" width="10" style="41" bestFit="1" customWidth="1"/>
    <col min="13574" max="13574" width="8.85546875" style="41" bestFit="1" customWidth="1"/>
    <col min="13575" max="13575" width="22.85546875" style="41" customWidth="1"/>
    <col min="13576" max="13576" width="59.7109375" style="41" bestFit="1" customWidth="1"/>
    <col min="13577" max="13577" width="57.85546875" style="41" bestFit="1" customWidth="1"/>
    <col min="13578" max="13578" width="35.28515625" style="41" bestFit="1" customWidth="1"/>
    <col min="13579" max="13579" width="28.140625" style="41" bestFit="1" customWidth="1"/>
    <col min="13580" max="13580" width="33.140625" style="41" bestFit="1" customWidth="1"/>
    <col min="13581" max="13581" width="26" style="41" bestFit="1" customWidth="1"/>
    <col min="13582" max="13582" width="19.140625" style="41" bestFit="1" customWidth="1"/>
    <col min="13583" max="13583" width="10.42578125" style="41" customWidth="1"/>
    <col min="13584" max="13584" width="11.85546875" style="41" customWidth="1"/>
    <col min="13585" max="13585" width="14.7109375" style="41" customWidth="1"/>
    <col min="13586" max="13586" width="9" style="41" bestFit="1" customWidth="1"/>
    <col min="13587" max="13826" width="9.140625" style="41"/>
    <col min="13827" max="13827" width="4.7109375" style="41" bestFit="1" customWidth="1"/>
    <col min="13828" max="13828" width="9.7109375" style="41" bestFit="1" customWidth="1"/>
    <col min="13829" max="13829" width="10" style="41" bestFit="1" customWidth="1"/>
    <col min="13830" max="13830" width="8.85546875" style="41" bestFit="1" customWidth="1"/>
    <col min="13831" max="13831" width="22.85546875" style="41" customWidth="1"/>
    <col min="13832" max="13832" width="59.7109375" style="41" bestFit="1" customWidth="1"/>
    <col min="13833" max="13833" width="57.85546875" style="41" bestFit="1" customWidth="1"/>
    <col min="13834" max="13834" width="35.28515625" style="41" bestFit="1" customWidth="1"/>
    <col min="13835" max="13835" width="28.140625" style="41" bestFit="1" customWidth="1"/>
    <col min="13836" max="13836" width="33.140625" style="41" bestFit="1" customWidth="1"/>
    <col min="13837" max="13837" width="26" style="41" bestFit="1" customWidth="1"/>
    <col min="13838" max="13838" width="19.140625" style="41" bestFit="1" customWidth="1"/>
    <col min="13839" max="13839" width="10.42578125" style="41" customWidth="1"/>
    <col min="13840" max="13840" width="11.85546875" style="41" customWidth="1"/>
    <col min="13841" max="13841" width="14.7109375" style="41" customWidth="1"/>
    <col min="13842" max="13842" width="9" style="41" bestFit="1" customWidth="1"/>
    <col min="13843" max="14082" width="9.140625" style="41"/>
    <col min="14083" max="14083" width="4.7109375" style="41" bestFit="1" customWidth="1"/>
    <col min="14084" max="14084" width="9.7109375" style="41" bestFit="1" customWidth="1"/>
    <col min="14085" max="14085" width="10" style="41" bestFit="1" customWidth="1"/>
    <col min="14086" max="14086" width="8.85546875" style="41" bestFit="1" customWidth="1"/>
    <col min="14087" max="14087" width="22.85546875" style="41" customWidth="1"/>
    <col min="14088" max="14088" width="59.7109375" style="41" bestFit="1" customWidth="1"/>
    <col min="14089" max="14089" width="57.85546875" style="41" bestFit="1" customWidth="1"/>
    <col min="14090" max="14090" width="35.28515625" style="41" bestFit="1" customWidth="1"/>
    <col min="14091" max="14091" width="28.140625" style="41" bestFit="1" customWidth="1"/>
    <col min="14092" max="14092" width="33.140625" style="41" bestFit="1" customWidth="1"/>
    <col min="14093" max="14093" width="26" style="41" bestFit="1" customWidth="1"/>
    <col min="14094" max="14094" width="19.140625" style="41" bestFit="1" customWidth="1"/>
    <col min="14095" max="14095" width="10.42578125" style="41" customWidth="1"/>
    <col min="14096" max="14096" width="11.85546875" style="41" customWidth="1"/>
    <col min="14097" max="14097" width="14.7109375" style="41" customWidth="1"/>
    <col min="14098" max="14098" width="9" style="41" bestFit="1" customWidth="1"/>
    <col min="14099" max="14338" width="9.140625" style="41"/>
    <col min="14339" max="14339" width="4.7109375" style="41" bestFit="1" customWidth="1"/>
    <col min="14340" max="14340" width="9.7109375" style="41" bestFit="1" customWidth="1"/>
    <col min="14341" max="14341" width="10" style="41" bestFit="1" customWidth="1"/>
    <col min="14342" max="14342" width="8.85546875" style="41" bestFit="1" customWidth="1"/>
    <col min="14343" max="14343" width="22.85546875" style="41" customWidth="1"/>
    <col min="14344" max="14344" width="59.7109375" style="41" bestFit="1" customWidth="1"/>
    <col min="14345" max="14345" width="57.85546875" style="41" bestFit="1" customWidth="1"/>
    <col min="14346" max="14346" width="35.28515625" style="41" bestFit="1" customWidth="1"/>
    <col min="14347" max="14347" width="28.140625" style="41" bestFit="1" customWidth="1"/>
    <col min="14348" max="14348" width="33.140625" style="41" bestFit="1" customWidth="1"/>
    <col min="14349" max="14349" width="26" style="41" bestFit="1" customWidth="1"/>
    <col min="14350" max="14350" width="19.140625" style="41" bestFit="1" customWidth="1"/>
    <col min="14351" max="14351" width="10.42578125" style="41" customWidth="1"/>
    <col min="14352" max="14352" width="11.85546875" style="41" customWidth="1"/>
    <col min="14353" max="14353" width="14.7109375" style="41" customWidth="1"/>
    <col min="14354" max="14354" width="9" style="41" bestFit="1" customWidth="1"/>
    <col min="14355" max="14594" width="9.140625" style="41"/>
    <col min="14595" max="14595" width="4.7109375" style="41" bestFit="1" customWidth="1"/>
    <col min="14596" max="14596" width="9.7109375" style="41" bestFit="1" customWidth="1"/>
    <col min="14597" max="14597" width="10" style="41" bestFit="1" customWidth="1"/>
    <col min="14598" max="14598" width="8.85546875" style="41" bestFit="1" customWidth="1"/>
    <col min="14599" max="14599" width="22.85546875" style="41" customWidth="1"/>
    <col min="14600" max="14600" width="59.7109375" style="41" bestFit="1" customWidth="1"/>
    <col min="14601" max="14601" width="57.85546875" style="41" bestFit="1" customWidth="1"/>
    <col min="14602" max="14602" width="35.28515625" style="41" bestFit="1" customWidth="1"/>
    <col min="14603" max="14603" width="28.140625" style="41" bestFit="1" customWidth="1"/>
    <col min="14604" max="14604" width="33.140625" style="41" bestFit="1" customWidth="1"/>
    <col min="14605" max="14605" width="26" style="41" bestFit="1" customWidth="1"/>
    <col min="14606" max="14606" width="19.140625" style="41" bestFit="1" customWidth="1"/>
    <col min="14607" max="14607" width="10.42578125" style="41" customWidth="1"/>
    <col min="14608" max="14608" width="11.85546875" style="41" customWidth="1"/>
    <col min="14609" max="14609" width="14.7109375" style="41" customWidth="1"/>
    <col min="14610" max="14610" width="9" style="41" bestFit="1" customWidth="1"/>
    <col min="14611" max="14850" width="9.140625" style="41"/>
    <col min="14851" max="14851" width="4.7109375" style="41" bestFit="1" customWidth="1"/>
    <col min="14852" max="14852" width="9.7109375" style="41" bestFit="1" customWidth="1"/>
    <col min="14853" max="14853" width="10" style="41" bestFit="1" customWidth="1"/>
    <col min="14854" max="14854" width="8.85546875" style="41" bestFit="1" customWidth="1"/>
    <col min="14855" max="14855" width="22.85546875" style="41" customWidth="1"/>
    <col min="14856" max="14856" width="59.7109375" style="41" bestFit="1" customWidth="1"/>
    <col min="14857" max="14857" width="57.85546875" style="41" bestFit="1" customWidth="1"/>
    <col min="14858" max="14858" width="35.28515625" style="41" bestFit="1" customWidth="1"/>
    <col min="14859" max="14859" width="28.140625" style="41" bestFit="1" customWidth="1"/>
    <col min="14860" max="14860" width="33.140625" style="41" bestFit="1" customWidth="1"/>
    <col min="14861" max="14861" width="26" style="41" bestFit="1" customWidth="1"/>
    <col min="14862" max="14862" width="19.140625" style="41" bestFit="1" customWidth="1"/>
    <col min="14863" max="14863" width="10.42578125" style="41" customWidth="1"/>
    <col min="14864" max="14864" width="11.85546875" style="41" customWidth="1"/>
    <col min="14865" max="14865" width="14.7109375" style="41" customWidth="1"/>
    <col min="14866" max="14866" width="9" style="41" bestFit="1" customWidth="1"/>
    <col min="14867" max="15106" width="9.140625" style="41"/>
    <col min="15107" max="15107" width="4.7109375" style="41" bestFit="1" customWidth="1"/>
    <col min="15108" max="15108" width="9.7109375" style="41" bestFit="1" customWidth="1"/>
    <col min="15109" max="15109" width="10" style="41" bestFit="1" customWidth="1"/>
    <col min="15110" max="15110" width="8.85546875" style="41" bestFit="1" customWidth="1"/>
    <col min="15111" max="15111" width="22.85546875" style="41" customWidth="1"/>
    <col min="15112" max="15112" width="59.7109375" style="41" bestFit="1" customWidth="1"/>
    <col min="15113" max="15113" width="57.85546875" style="41" bestFit="1" customWidth="1"/>
    <col min="15114" max="15114" width="35.28515625" style="41" bestFit="1" customWidth="1"/>
    <col min="15115" max="15115" width="28.140625" style="41" bestFit="1" customWidth="1"/>
    <col min="15116" max="15116" width="33.140625" style="41" bestFit="1" customWidth="1"/>
    <col min="15117" max="15117" width="26" style="41" bestFit="1" customWidth="1"/>
    <col min="15118" max="15118" width="19.140625" style="41" bestFit="1" customWidth="1"/>
    <col min="15119" max="15119" width="10.42578125" style="41" customWidth="1"/>
    <col min="15120" max="15120" width="11.85546875" style="41" customWidth="1"/>
    <col min="15121" max="15121" width="14.7109375" style="41" customWidth="1"/>
    <col min="15122" max="15122" width="9" style="41" bestFit="1" customWidth="1"/>
    <col min="15123" max="15362" width="9.140625" style="41"/>
    <col min="15363" max="15363" width="4.7109375" style="41" bestFit="1" customWidth="1"/>
    <col min="15364" max="15364" width="9.7109375" style="41" bestFit="1" customWidth="1"/>
    <col min="15365" max="15365" width="10" style="41" bestFit="1" customWidth="1"/>
    <col min="15366" max="15366" width="8.85546875" style="41" bestFit="1" customWidth="1"/>
    <col min="15367" max="15367" width="22.85546875" style="41" customWidth="1"/>
    <col min="15368" max="15368" width="59.7109375" style="41" bestFit="1" customWidth="1"/>
    <col min="15369" max="15369" width="57.85546875" style="41" bestFit="1" customWidth="1"/>
    <col min="15370" max="15370" width="35.28515625" style="41" bestFit="1" customWidth="1"/>
    <col min="15371" max="15371" width="28.140625" style="41" bestFit="1" customWidth="1"/>
    <col min="15372" max="15372" width="33.140625" style="41" bestFit="1" customWidth="1"/>
    <col min="15373" max="15373" width="26" style="41" bestFit="1" customWidth="1"/>
    <col min="15374" max="15374" width="19.140625" style="41" bestFit="1" customWidth="1"/>
    <col min="15375" max="15375" width="10.42578125" style="41" customWidth="1"/>
    <col min="15376" max="15376" width="11.85546875" style="41" customWidth="1"/>
    <col min="15377" max="15377" width="14.7109375" style="41" customWidth="1"/>
    <col min="15378" max="15378" width="9" style="41" bestFit="1" customWidth="1"/>
    <col min="15379" max="15618" width="9.140625" style="41"/>
    <col min="15619" max="15619" width="4.7109375" style="41" bestFit="1" customWidth="1"/>
    <col min="15620" max="15620" width="9.7109375" style="41" bestFit="1" customWidth="1"/>
    <col min="15621" max="15621" width="10" style="41" bestFit="1" customWidth="1"/>
    <col min="15622" max="15622" width="8.85546875" style="41" bestFit="1" customWidth="1"/>
    <col min="15623" max="15623" width="22.85546875" style="41" customWidth="1"/>
    <col min="15624" max="15624" width="59.7109375" style="41" bestFit="1" customWidth="1"/>
    <col min="15625" max="15625" width="57.85546875" style="41" bestFit="1" customWidth="1"/>
    <col min="15626" max="15626" width="35.28515625" style="41" bestFit="1" customWidth="1"/>
    <col min="15627" max="15627" width="28.140625" style="41" bestFit="1" customWidth="1"/>
    <col min="15628" max="15628" width="33.140625" style="41" bestFit="1" customWidth="1"/>
    <col min="15629" max="15629" width="26" style="41" bestFit="1" customWidth="1"/>
    <col min="15630" max="15630" width="19.140625" style="41" bestFit="1" customWidth="1"/>
    <col min="15631" max="15631" width="10.42578125" style="41" customWidth="1"/>
    <col min="15632" max="15632" width="11.85546875" style="41" customWidth="1"/>
    <col min="15633" max="15633" width="14.7109375" style="41" customWidth="1"/>
    <col min="15634" max="15634" width="9" style="41" bestFit="1" customWidth="1"/>
    <col min="15635" max="15874" width="9.140625" style="41"/>
    <col min="15875" max="15875" width="4.7109375" style="41" bestFit="1" customWidth="1"/>
    <col min="15876" max="15876" width="9.7109375" style="41" bestFit="1" customWidth="1"/>
    <col min="15877" max="15877" width="10" style="41" bestFit="1" customWidth="1"/>
    <col min="15878" max="15878" width="8.85546875" style="41" bestFit="1" customWidth="1"/>
    <col min="15879" max="15879" width="22.85546875" style="41" customWidth="1"/>
    <col min="15880" max="15880" width="59.7109375" style="41" bestFit="1" customWidth="1"/>
    <col min="15881" max="15881" width="57.85546875" style="41" bestFit="1" customWidth="1"/>
    <col min="15882" max="15882" width="35.28515625" style="41" bestFit="1" customWidth="1"/>
    <col min="15883" max="15883" width="28.140625" style="41" bestFit="1" customWidth="1"/>
    <col min="15884" max="15884" width="33.140625" style="41" bestFit="1" customWidth="1"/>
    <col min="15885" max="15885" width="26" style="41" bestFit="1" customWidth="1"/>
    <col min="15886" max="15886" width="19.140625" style="41" bestFit="1" customWidth="1"/>
    <col min="15887" max="15887" width="10.42578125" style="41" customWidth="1"/>
    <col min="15888" max="15888" width="11.85546875" style="41" customWidth="1"/>
    <col min="15889" max="15889" width="14.7109375" style="41" customWidth="1"/>
    <col min="15890" max="15890" width="9" style="41" bestFit="1" customWidth="1"/>
    <col min="15891" max="16130" width="9.140625" style="41"/>
    <col min="16131" max="16131" width="4.7109375" style="41" bestFit="1" customWidth="1"/>
    <col min="16132" max="16132" width="9.7109375" style="41" bestFit="1" customWidth="1"/>
    <col min="16133" max="16133" width="10" style="41" bestFit="1" customWidth="1"/>
    <col min="16134" max="16134" width="8.85546875" style="41" bestFit="1" customWidth="1"/>
    <col min="16135" max="16135" width="22.85546875" style="41" customWidth="1"/>
    <col min="16136" max="16136" width="59.7109375" style="41" bestFit="1" customWidth="1"/>
    <col min="16137" max="16137" width="57.85546875" style="41" bestFit="1" customWidth="1"/>
    <col min="16138" max="16138" width="35.28515625" style="41" bestFit="1" customWidth="1"/>
    <col min="16139" max="16139" width="28.140625" style="41" bestFit="1" customWidth="1"/>
    <col min="16140" max="16140" width="33.140625" style="41" bestFit="1" customWidth="1"/>
    <col min="16141" max="16141" width="26" style="41" bestFit="1" customWidth="1"/>
    <col min="16142" max="16142" width="19.140625" style="41" bestFit="1" customWidth="1"/>
    <col min="16143" max="16143" width="10.42578125" style="41" customWidth="1"/>
    <col min="16144" max="16144" width="11.85546875" style="41" customWidth="1"/>
    <col min="16145" max="16145" width="14.7109375" style="41" customWidth="1"/>
    <col min="16146" max="16146" width="9" style="41" bestFit="1" customWidth="1"/>
    <col min="16147" max="16384" width="9.140625" style="41"/>
  </cols>
  <sheetData>
    <row r="2" spans="1:19" x14ac:dyDescent="0.25">
      <c r="A2" s="711" t="s">
        <v>1242</v>
      </c>
      <c r="B2" s="711"/>
      <c r="C2" s="711"/>
      <c r="D2" s="711"/>
      <c r="E2" s="711"/>
      <c r="F2" s="711"/>
      <c r="G2" s="711"/>
      <c r="H2" s="711"/>
      <c r="I2" s="711"/>
      <c r="J2" s="711"/>
      <c r="K2" s="711"/>
      <c r="L2" s="711"/>
      <c r="M2" s="711"/>
      <c r="N2" s="711"/>
      <c r="O2" s="711"/>
      <c r="P2" s="711"/>
      <c r="Q2" s="711"/>
    </row>
    <row r="4" spans="1:19" s="4" customFormat="1" ht="61.5" customHeight="1" x14ac:dyDescent="0.25">
      <c r="A4" s="706" t="s">
        <v>0</v>
      </c>
      <c r="B4" s="703" t="s">
        <v>1</v>
      </c>
      <c r="C4" s="703" t="s">
        <v>2</v>
      </c>
      <c r="D4" s="703" t="s">
        <v>3</v>
      </c>
      <c r="E4" s="706" t="s">
        <v>4</v>
      </c>
      <c r="F4" s="706" t="s">
        <v>5</v>
      </c>
      <c r="G4" s="703" t="s">
        <v>6</v>
      </c>
      <c r="H4" s="708" t="s">
        <v>7</v>
      </c>
      <c r="I4" s="708"/>
      <c r="J4" s="706" t="s">
        <v>8</v>
      </c>
      <c r="K4" s="709" t="s">
        <v>9</v>
      </c>
      <c r="L4" s="710"/>
      <c r="M4" s="705" t="s">
        <v>10</v>
      </c>
      <c r="N4" s="705"/>
      <c r="O4" s="705" t="s">
        <v>11</v>
      </c>
      <c r="P4" s="705"/>
      <c r="Q4" s="706" t="s">
        <v>12</v>
      </c>
      <c r="R4" s="703" t="s">
        <v>13</v>
      </c>
      <c r="S4" s="40"/>
    </row>
    <row r="5" spans="1:19" s="4" customFormat="1" x14ac:dyDescent="0.2">
      <c r="A5" s="707"/>
      <c r="B5" s="704"/>
      <c r="C5" s="704"/>
      <c r="D5" s="704"/>
      <c r="E5" s="707"/>
      <c r="F5" s="707"/>
      <c r="G5" s="704"/>
      <c r="H5" s="51" t="s">
        <v>14</v>
      </c>
      <c r="I5" s="51" t="s">
        <v>15</v>
      </c>
      <c r="J5" s="707"/>
      <c r="K5" s="53">
        <v>2020</v>
      </c>
      <c r="L5" s="53">
        <v>2021</v>
      </c>
      <c r="M5" s="53">
        <v>2020</v>
      </c>
      <c r="N5" s="53">
        <v>2021</v>
      </c>
      <c r="O5" s="53">
        <v>2020</v>
      </c>
      <c r="P5" s="53">
        <v>2021</v>
      </c>
      <c r="Q5" s="707"/>
      <c r="R5" s="704"/>
      <c r="S5" s="40"/>
    </row>
    <row r="6" spans="1:19" s="4" customFormat="1" x14ac:dyDescent="0.2">
      <c r="A6" s="50" t="s">
        <v>16</v>
      </c>
      <c r="B6" s="51" t="s">
        <v>17</v>
      </c>
      <c r="C6" s="51" t="s">
        <v>18</v>
      </c>
      <c r="D6" s="51" t="s">
        <v>19</v>
      </c>
      <c r="E6" s="50" t="s">
        <v>20</v>
      </c>
      <c r="F6" s="50" t="s">
        <v>21</v>
      </c>
      <c r="G6" s="50" t="s">
        <v>22</v>
      </c>
      <c r="H6" s="51" t="s">
        <v>23</v>
      </c>
      <c r="I6" s="51" t="s">
        <v>24</v>
      </c>
      <c r="J6" s="50" t="s">
        <v>25</v>
      </c>
      <c r="K6" s="53" t="s">
        <v>26</v>
      </c>
      <c r="L6" s="53" t="s">
        <v>27</v>
      </c>
      <c r="M6" s="54" t="s">
        <v>28</v>
      </c>
      <c r="N6" s="54" t="s">
        <v>29</v>
      </c>
      <c r="O6" s="54" t="s">
        <v>30</v>
      </c>
      <c r="P6" s="54" t="s">
        <v>31</v>
      </c>
      <c r="Q6" s="50" t="s">
        <v>32</v>
      </c>
      <c r="R6" s="51" t="s">
        <v>33</v>
      </c>
      <c r="S6" s="40"/>
    </row>
    <row r="7" spans="1:19" s="39" customFormat="1" ht="105" x14ac:dyDescent="0.25">
      <c r="A7" s="326">
        <v>1</v>
      </c>
      <c r="B7" s="312">
        <v>6</v>
      </c>
      <c r="C7" s="312">
        <v>1</v>
      </c>
      <c r="D7" s="311">
        <v>3</v>
      </c>
      <c r="E7" s="313" t="s">
        <v>97</v>
      </c>
      <c r="F7" s="311" t="s">
        <v>98</v>
      </c>
      <c r="G7" s="311" t="s">
        <v>57</v>
      </c>
      <c r="H7" s="79" t="s">
        <v>99</v>
      </c>
      <c r="I7" s="79" t="s">
        <v>41</v>
      </c>
      <c r="J7" s="311" t="s">
        <v>100</v>
      </c>
      <c r="K7" s="80" t="s">
        <v>45</v>
      </c>
      <c r="L7" s="327"/>
      <c r="M7" s="76">
        <v>32000</v>
      </c>
      <c r="N7" s="76"/>
      <c r="O7" s="328">
        <v>32000</v>
      </c>
      <c r="P7" s="327"/>
      <c r="Q7" s="311" t="s">
        <v>101</v>
      </c>
      <c r="R7" s="311" t="s">
        <v>102</v>
      </c>
      <c r="S7" s="74"/>
    </row>
    <row r="8" spans="1:19" s="8" customFormat="1" ht="105" x14ac:dyDescent="0.25">
      <c r="A8" s="312">
        <v>2</v>
      </c>
      <c r="B8" s="312">
        <v>6</v>
      </c>
      <c r="C8" s="312">
        <v>5</v>
      </c>
      <c r="D8" s="311">
        <v>4</v>
      </c>
      <c r="E8" s="313" t="s">
        <v>107</v>
      </c>
      <c r="F8" s="311" t="s">
        <v>103</v>
      </c>
      <c r="G8" s="311" t="s">
        <v>104</v>
      </c>
      <c r="H8" s="79" t="s">
        <v>105</v>
      </c>
      <c r="I8" s="79" t="s">
        <v>46</v>
      </c>
      <c r="J8" s="311" t="s">
        <v>106</v>
      </c>
      <c r="K8" s="80" t="s">
        <v>45</v>
      </c>
      <c r="L8" s="327"/>
      <c r="M8" s="76">
        <v>40000</v>
      </c>
      <c r="N8" s="76"/>
      <c r="O8" s="328">
        <v>40000</v>
      </c>
      <c r="P8" s="327"/>
      <c r="Q8" s="311" t="s">
        <v>101</v>
      </c>
      <c r="R8" s="311" t="s">
        <v>102</v>
      </c>
      <c r="S8" s="6"/>
    </row>
    <row r="9" spans="1:19" s="7" customFormat="1" ht="86.25" customHeight="1" x14ac:dyDescent="0.25">
      <c r="A9" s="326">
        <v>3</v>
      </c>
      <c r="B9" s="312">
        <v>6</v>
      </c>
      <c r="C9" s="312">
        <v>5</v>
      </c>
      <c r="D9" s="311">
        <v>4</v>
      </c>
      <c r="E9" s="313" t="s">
        <v>170</v>
      </c>
      <c r="F9" s="311" t="s">
        <v>108</v>
      </c>
      <c r="G9" s="311" t="s">
        <v>48</v>
      </c>
      <c r="H9" s="79" t="s">
        <v>105</v>
      </c>
      <c r="I9" s="79" t="s">
        <v>168</v>
      </c>
      <c r="J9" s="311" t="s">
        <v>109</v>
      </c>
      <c r="K9" s="80" t="s">
        <v>45</v>
      </c>
      <c r="L9" s="327"/>
      <c r="M9" s="76">
        <v>18000</v>
      </c>
      <c r="N9" s="76"/>
      <c r="O9" s="328">
        <v>18000</v>
      </c>
      <c r="P9" s="327"/>
      <c r="Q9" s="311" t="s">
        <v>101</v>
      </c>
      <c r="R9" s="311" t="s">
        <v>102</v>
      </c>
      <c r="S9" s="6"/>
    </row>
    <row r="10" spans="1:19" s="7" customFormat="1" ht="135" x14ac:dyDescent="0.25">
      <c r="A10" s="312">
        <v>4</v>
      </c>
      <c r="B10" s="312">
        <v>6</v>
      </c>
      <c r="C10" s="312">
        <v>5</v>
      </c>
      <c r="D10" s="311">
        <v>6</v>
      </c>
      <c r="E10" s="313" t="s">
        <v>208</v>
      </c>
      <c r="F10" s="311" t="s">
        <v>281</v>
      </c>
      <c r="G10" s="311" t="s">
        <v>57</v>
      </c>
      <c r="H10" s="79" t="s">
        <v>99</v>
      </c>
      <c r="I10" s="79" t="s">
        <v>41</v>
      </c>
      <c r="J10" s="311" t="s">
        <v>171</v>
      </c>
      <c r="K10" s="80" t="s">
        <v>110</v>
      </c>
      <c r="L10" s="327"/>
      <c r="M10" s="76">
        <v>5000</v>
      </c>
      <c r="N10" s="76"/>
      <c r="O10" s="328">
        <v>5000</v>
      </c>
      <c r="P10" s="327"/>
      <c r="Q10" s="311" t="s">
        <v>101</v>
      </c>
      <c r="R10" s="311" t="s">
        <v>102</v>
      </c>
      <c r="S10" s="6"/>
    </row>
    <row r="11" spans="1:19" s="7" customFormat="1" ht="135" x14ac:dyDescent="0.25">
      <c r="A11" s="326">
        <v>5</v>
      </c>
      <c r="B11" s="312">
        <v>1</v>
      </c>
      <c r="C11" s="312">
        <v>1</v>
      </c>
      <c r="D11" s="311">
        <v>6</v>
      </c>
      <c r="E11" s="313" t="s">
        <v>111</v>
      </c>
      <c r="F11" s="311" t="s">
        <v>112</v>
      </c>
      <c r="G11" s="311" t="s">
        <v>172</v>
      </c>
      <c r="H11" s="79" t="s">
        <v>105</v>
      </c>
      <c r="I11" s="79" t="s">
        <v>173</v>
      </c>
      <c r="J11" s="313" t="s">
        <v>282</v>
      </c>
      <c r="K11" s="80" t="s">
        <v>45</v>
      </c>
      <c r="L11" s="80"/>
      <c r="M11" s="76">
        <v>35000</v>
      </c>
      <c r="N11" s="327"/>
      <c r="O11" s="328">
        <v>35000</v>
      </c>
      <c r="P11" s="327"/>
      <c r="Q11" s="311" t="s">
        <v>101</v>
      </c>
      <c r="R11" s="311" t="s">
        <v>102</v>
      </c>
      <c r="S11" s="6"/>
    </row>
    <row r="12" spans="1:19" s="7" customFormat="1" ht="150" x14ac:dyDescent="0.25">
      <c r="A12" s="312">
        <v>6</v>
      </c>
      <c r="B12" s="312">
        <v>3</v>
      </c>
      <c r="C12" s="312">
        <v>1</v>
      </c>
      <c r="D12" s="311">
        <v>6</v>
      </c>
      <c r="E12" s="313" t="s">
        <v>283</v>
      </c>
      <c r="F12" s="311" t="s">
        <v>113</v>
      </c>
      <c r="G12" s="311" t="s">
        <v>42</v>
      </c>
      <c r="H12" s="311" t="s">
        <v>105</v>
      </c>
      <c r="I12" s="79" t="s">
        <v>206</v>
      </c>
      <c r="J12" s="313" t="s">
        <v>284</v>
      </c>
      <c r="K12" s="80" t="s">
        <v>45</v>
      </c>
      <c r="L12" s="80"/>
      <c r="M12" s="76">
        <v>23000</v>
      </c>
      <c r="N12" s="327"/>
      <c r="O12" s="328">
        <v>23000</v>
      </c>
      <c r="P12" s="327"/>
      <c r="Q12" s="311" t="s">
        <v>101</v>
      </c>
      <c r="R12" s="311" t="s">
        <v>102</v>
      </c>
    </row>
    <row r="13" spans="1:19" s="7" customFormat="1" ht="75" x14ac:dyDescent="0.25">
      <c r="A13" s="326">
        <v>7</v>
      </c>
      <c r="B13" s="312">
        <v>3</v>
      </c>
      <c r="C13" s="312">
        <v>2</v>
      </c>
      <c r="D13" s="311">
        <v>13</v>
      </c>
      <c r="E13" s="313" t="s">
        <v>174</v>
      </c>
      <c r="F13" s="311" t="s">
        <v>175</v>
      </c>
      <c r="G13" s="311" t="s">
        <v>55</v>
      </c>
      <c r="H13" s="311" t="s">
        <v>99</v>
      </c>
      <c r="I13" s="79" t="s">
        <v>301</v>
      </c>
      <c r="J13" s="311" t="s">
        <v>115</v>
      </c>
      <c r="K13" s="80" t="s">
        <v>116</v>
      </c>
      <c r="L13" s="327"/>
      <c r="M13" s="76">
        <v>6000</v>
      </c>
      <c r="N13" s="76"/>
      <c r="O13" s="328">
        <v>6000</v>
      </c>
      <c r="P13" s="327"/>
      <c r="Q13" s="311" t="s">
        <v>101</v>
      </c>
      <c r="R13" s="311" t="s">
        <v>102</v>
      </c>
    </row>
    <row r="14" spans="1:19" ht="104.25" customHeight="1" x14ac:dyDescent="0.25">
      <c r="A14" s="312">
        <v>8</v>
      </c>
      <c r="B14" s="329">
        <v>6</v>
      </c>
      <c r="C14" s="329">
        <v>1</v>
      </c>
      <c r="D14" s="330">
        <v>13</v>
      </c>
      <c r="E14" s="331" t="s">
        <v>117</v>
      </c>
      <c r="F14" s="330" t="s">
        <v>118</v>
      </c>
      <c r="G14" s="330" t="s">
        <v>119</v>
      </c>
      <c r="H14" s="330" t="s">
        <v>99</v>
      </c>
      <c r="I14" s="332" t="s">
        <v>87</v>
      </c>
      <c r="J14" s="330" t="s">
        <v>120</v>
      </c>
      <c r="K14" s="333" t="s">
        <v>45</v>
      </c>
      <c r="L14" s="334"/>
      <c r="M14" s="335">
        <v>25000</v>
      </c>
      <c r="N14" s="335"/>
      <c r="O14" s="336">
        <v>25000</v>
      </c>
      <c r="P14" s="334"/>
      <c r="Q14" s="330" t="s">
        <v>101</v>
      </c>
      <c r="R14" s="330" t="s">
        <v>102</v>
      </c>
    </row>
    <row r="15" spans="1:19" ht="105" x14ac:dyDescent="0.25">
      <c r="A15" s="326">
        <v>9</v>
      </c>
      <c r="B15" s="312">
        <v>6</v>
      </c>
      <c r="C15" s="312">
        <v>1</v>
      </c>
      <c r="D15" s="311">
        <v>3</v>
      </c>
      <c r="E15" s="313" t="s">
        <v>286</v>
      </c>
      <c r="F15" s="311" t="s">
        <v>98</v>
      </c>
      <c r="G15" s="311" t="s">
        <v>57</v>
      </c>
      <c r="H15" s="311" t="s">
        <v>99</v>
      </c>
      <c r="I15" s="79" t="s">
        <v>41</v>
      </c>
      <c r="J15" s="311" t="s">
        <v>100</v>
      </c>
      <c r="K15" s="80"/>
      <c r="L15" s="312" t="s">
        <v>45</v>
      </c>
      <c r="M15" s="76"/>
      <c r="N15" s="328">
        <v>100000</v>
      </c>
      <c r="O15" s="328"/>
      <c r="P15" s="328">
        <v>100000</v>
      </c>
      <c r="Q15" s="311" t="s">
        <v>101</v>
      </c>
      <c r="R15" s="311" t="s">
        <v>102</v>
      </c>
      <c r="S15" s="75"/>
    </row>
    <row r="16" spans="1:19" ht="82.5" customHeight="1" x14ac:dyDescent="0.25">
      <c r="A16" s="312">
        <v>10</v>
      </c>
      <c r="B16" s="312">
        <v>6</v>
      </c>
      <c r="C16" s="312">
        <v>5</v>
      </c>
      <c r="D16" s="311">
        <v>4</v>
      </c>
      <c r="E16" s="313" t="s">
        <v>287</v>
      </c>
      <c r="F16" s="311" t="s">
        <v>108</v>
      </c>
      <c r="G16" s="311" t="s">
        <v>48</v>
      </c>
      <c r="H16" s="311" t="s">
        <v>105</v>
      </c>
      <c r="I16" s="311">
        <v>70</v>
      </c>
      <c r="J16" s="311" t="s">
        <v>109</v>
      </c>
      <c r="K16" s="80"/>
      <c r="L16" s="312" t="s">
        <v>45</v>
      </c>
      <c r="M16" s="76"/>
      <c r="N16" s="328">
        <v>20000</v>
      </c>
      <c r="O16" s="328"/>
      <c r="P16" s="328">
        <v>20000</v>
      </c>
      <c r="Q16" s="311" t="s">
        <v>101</v>
      </c>
      <c r="R16" s="311" t="s">
        <v>102</v>
      </c>
    </row>
    <row r="17" spans="1:19" ht="195" x14ac:dyDescent="0.25">
      <c r="A17" s="326">
        <v>11</v>
      </c>
      <c r="B17" s="312">
        <v>6</v>
      </c>
      <c r="C17" s="312">
        <v>1</v>
      </c>
      <c r="D17" s="311">
        <v>9</v>
      </c>
      <c r="E17" s="313" t="s">
        <v>288</v>
      </c>
      <c r="F17" s="313" t="s">
        <v>289</v>
      </c>
      <c r="G17" s="311" t="s">
        <v>104</v>
      </c>
      <c r="H17" s="311" t="s">
        <v>105</v>
      </c>
      <c r="I17" s="79" t="s">
        <v>232</v>
      </c>
      <c r="J17" s="313" t="s">
        <v>290</v>
      </c>
      <c r="K17" s="327"/>
      <c r="L17" s="80" t="s">
        <v>34</v>
      </c>
      <c r="M17" s="76"/>
      <c r="N17" s="328">
        <v>60000</v>
      </c>
      <c r="O17" s="328"/>
      <c r="P17" s="328">
        <v>60000</v>
      </c>
      <c r="Q17" s="311" t="s">
        <v>101</v>
      </c>
      <c r="R17" s="311" t="s">
        <v>102</v>
      </c>
    </row>
    <row r="18" spans="1:19" ht="105" x14ac:dyDescent="0.25">
      <c r="A18" s="312">
        <v>12</v>
      </c>
      <c r="B18" s="312">
        <v>6</v>
      </c>
      <c r="C18" s="312">
        <v>1</v>
      </c>
      <c r="D18" s="311">
        <v>6</v>
      </c>
      <c r="E18" s="313" t="s">
        <v>291</v>
      </c>
      <c r="F18" s="313" t="s">
        <v>292</v>
      </c>
      <c r="G18" s="311" t="s">
        <v>293</v>
      </c>
      <c r="H18" s="311" t="s">
        <v>105</v>
      </c>
      <c r="I18" s="79" t="s">
        <v>231</v>
      </c>
      <c r="J18" s="313" t="s">
        <v>294</v>
      </c>
      <c r="K18" s="327"/>
      <c r="L18" s="80" t="s">
        <v>45</v>
      </c>
      <c r="M18" s="76"/>
      <c r="N18" s="328">
        <v>50000</v>
      </c>
      <c r="O18" s="328"/>
      <c r="P18" s="328">
        <v>50000</v>
      </c>
      <c r="Q18" s="311" t="s">
        <v>101</v>
      </c>
      <c r="R18" s="311" t="s">
        <v>102</v>
      </c>
    </row>
    <row r="19" spans="1:19" ht="120" x14ac:dyDescent="0.25">
      <c r="A19" s="326">
        <v>13</v>
      </c>
      <c r="B19" s="312">
        <v>3</v>
      </c>
      <c r="C19" s="312">
        <v>1</v>
      </c>
      <c r="D19" s="311">
        <v>6</v>
      </c>
      <c r="E19" s="313" t="s">
        <v>285</v>
      </c>
      <c r="F19" s="313" t="s">
        <v>295</v>
      </c>
      <c r="G19" s="311" t="s">
        <v>296</v>
      </c>
      <c r="H19" s="311" t="s">
        <v>99</v>
      </c>
      <c r="I19" s="79" t="s">
        <v>202</v>
      </c>
      <c r="J19" s="311" t="s">
        <v>297</v>
      </c>
      <c r="K19" s="80"/>
      <c r="L19" s="80" t="s">
        <v>45</v>
      </c>
      <c r="M19" s="76"/>
      <c r="N19" s="328">
        <v>20000</v>
      </c>
      <c r="O19" s="328"/>
      <c r="P19" s="328">
        <v>20000</v>
      </c>
      <c r="Q19" s="311" t="s">
        <v>101</v>
      </c>
      <c r="R19" s="311" t="s">
        <v>102</v>
      </c>
      <c r="S19" s="75"/>
    </row>
    <row r="20" spans="1:19" ht="90" x14ac:dyDescent="0.25">
      <c r="A20" s="312">
        <v>14</v>
      </c>
      <c r="B20" s="312">
        <v>3</v>
      </c>
      <c r="C20" s="312">
        <v>2</v>
      </c>
      <c r="D20" s="311">
        <v>10</v>
      </c>
      <c r="E20" s="311" t="s">
        <v>298</v>
      </c>
      <c r="F20" s="313" t="s">
        <v>299</v>
      </c>
      <c r="G20" s="311" t="s">
        <v>114</v>
      </c>
      <c r="H20" s="311" t="s">
        <v>99</v>
      </c>
      <c r="I20" s="79" t="s">
        <v>41</v>
      </c>
      <c r="J20" s="313" t="s">
        <v>115</v>
      </c>
      <c r="K20" s="327"/>
      <c r="L20" s="80" t="s">
        <v>116</v>
      </c>
      <c r="M20" s="76"/>
      <c r="N20" s="328">
        <v>15000</v>
      </c>
      <c r="O20" s="328"/>
      <c r="P20" s="328">
        <v>15000</v>
      </c>
      <c r="Q20" s="311" t="s">
        <v>101</v>
      </c>
      <c r="R20" s="311" t="s">
        <v>102</v>
      </c>
    </row>
    <row r="21" spans="1:19" ht="75" x14ac:dyDescent="0.25">
      <c r="A21" s="326">
        <v>15</v>
      </c>
      <c r="B21" s="312">
        <v>3</v>
      </c>
      <c r="C21" s="312">
        <v>2</v>
      </c>
      <c r="D21" s="311">
        <v>10</v>
      </c>
      <c r="E21" s="311" t="s">
        <v>300</v>
      </c>
      <c r="F21" s="313" t="s">
        <v>299</v>
      </c>
      <c r="G21" s="311" t="s">
        <v>114</v>
      </c>
      <c r="H21" s="311" t="s">
        <v>99</v>
      </c>
      <c r="I21" s="79" t="s">
        <v>41</v>
      </c>
      <c r="J21" s="313" t="s">
        <v>115</v>
      </c>
      <c r="K21" s="327"/>
      <c r="L21" s="80" t="s">
        <v>116</v>
      </c>
      <c r="M21" s="76"/>
      <c r="N21" s="328">
        <v>10000</v>
      </c>
      <c r="O21" s="328"/>
      <c r="P21" s="328">
        <v>10000</v>
      </c>
      <c r="Q21" s="311" t="s">
        <v>101</v>
      </c>
      <c r="R21" s="311" t="s">
        <v>102</v>
      </c>
    </row>
    <row r="22" spans="1:19" ht="90" x14ac:dyDescent="0.25">
      <c r="A22" s="312">
        <v>16</v>
      </c>
      <c r="B22" s="309">
        <v>6</v>
      </c>
      <c r="C22" s="309">
        <v>1</v>
      </c>
      <c r="D22" s="307">
        <v>13</v>
      </c>
      <c r="E22" s="338" t="s">
        <v>117</v>
      </c>
      <c r="F22" s="338" t="s">
        <v>118</v>
      </c>
      <c r="G22" s="307" t="s">
        <v>119</v>
      </c>
      <c r="H22" s="307" t="s">
        <v>99</v>
      </c>
      <c r="I22" s="339" t="s">
        <v>87</v>
      </c>
      <c r="J22" s="307" t="s">
        <v>120</v>
      </c>
      <c r="K22" s="80"/>
      <c r="L22" s="80" t="s">
        <v>45</v>
      </c>
      <c r="M22" s="76"/>
      <c r="N22" s="328">
        <v>25000</v>
      </c>
      <c r="O22" s="328"/>
      <c r="P22" s="328">
        <v>25000</v>
      </c>
      <c r="Q22" s="311" t="s">
        <v>101</v>
      </c>
      <c r="R22" s="311" t="s">
        <v>102</v>
      </c>
      <c r="S22" s="75"/>
    </row>
    <row r="23" spans="1:19" x14ac:dyDescent="0.25">
      <c r="N23" s="2"/>
      <c r="P23" s="2"/>
    </row>
    <row r="24" spans="1:19" x14ac:dyDescent="0.25">
      <c r="N24" s="699"/>
      <c r="O24" s="702" t="s">
        <v>35</v>
      </c>
      <c r="P24" s="702"/>
      <c r="Q24" s="702"/>
    </row>
    <row r="25" spans="1:19" x14ac:dyDescent="0.25">
      <c r="N25" s="700"/>
      <c r="O25" s="702" t="s">
        <v>36</v>
      </c>
      <c r="P25" s="702" t="s">
        <v>37</v>
      </c>
      <c r="Q25" s="702"/>
    </row>
    <row r="26" spans="1:19" x14ac:dyDescent="0.25">
      <c r="N26" s="701"/>
      <c r="O26" s="702"/>
      <c r="P26" s="48">
        <v>2020</v>
      </c>
      <c r="Q26" s="48">
        <v>2021</v>
      </c>
    </row>
    <row r="27" spans="1:19" x14ac:dyDescent="0.25">
      <c r="N27" s="48" t="s">
        <v>2931</v>
      </c>
      <c r="O27" s="55">
        <v>16</v>
      </c>
      <c r="P27" s="25">
        <f>O7+O8+O9+O10+O11+O12+O13+O14</f>
        <v>184000</v>
      </c>
      <c r="Q27" s="31">
        <f>P15+P16+P17+P18+P19+P20+P22+P21</f>
        <v>300000</v>
      </c>
      <c r="R27" s="144"/>
    </row>
  </sheetData>
  <mergeCells count="19">
    <mergeCell ref="N24:N26"/>
    <mergeCell ref="O24:Q24"/>
    <mergeCell ref="O25:O26"/>
    <mergeCell ref="P25:Q25"/>
    <mergeCell ref="A2:Q2"/>
    <mergeCell ref="Q4:Q5"/>
    <mergeCell ref="A4:A5"/>
    <mergeCell ref="B4:B5"/>
    <mergeCell ref="C4:C5"/>
    <mergeCell ref="D4:D5"/>
    <mergeCell ref="E4:E5"/>
    <mergeCell ref="R4:R5"/>
    <mergeCell ref="M4:N4"/>
    <mergeCell ref="O4:P4"/>
    <mergeCell ref="F4:F5"/>
    <mergeCell ref="G4:G5"/>
    <mergeCell ref="H4:I4"/>
    <mergeCell ref="J4:J5"/>
    <mergeCell ref="K4:L4"/>
  </mergeCells>
  <pageMargins left="0.7" right="0.7" top="0.75" bottom="0.75" header="0.3" footer="0.3"/>
  <pageSetup paperSize="9" orientation="portrait" horizontalDpi="300"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9F8C7-1A86-4B0D-9377-E1E86A88DA59}">
  <dimension ref="A2:S54"/>
  <sheetViews>
    <sheetView topLeftCell="A47" zoomScale="70" zoomScaleNormal="70" workbookViewId="0">
      <selection activeCell="G69" sqref="G69"/>
    </sheetView>
  </sheetViews>
  <sheetFormatPr defaultRowHeight="15" x14ac:dyDescent="0.25"/>
  <cols>
    <col min="1" max="1" width="4.7109375" style="85" customWidth="1"/>
    <col min="2" max="2" width="8.85546875" style="85" customWidth="1"/>
    <col min="3" max="3" width="11.42578125" style="85" customWidth="1"/>
    <col min="4" max="4" width="9.7109375" style="85" customWidth="1"/>
    <col min="5" max="5" width="49.42578125" style="185" customWidth="1"/>
    <col min="6" max="6" width="84.28515625" style="185" customWidth="1"/>
    <col min="7" max="7" width="35.7109375" style="85" customWidth="1"/>
    <col min="8" max="8" width="20.42578125" style="85" customWidth="1"/>
    <col min="9" max="9" width="12.140625" style="85" customWidth="1"/>
    <col min="10" max="10" width="40.140625" style="85" customWidth="1"/>
    <col min="11" max="11" width="12.140625" style="85" customWidth="1"/>
    <col min="12" max="12" width="12.7109375" style="85" customWidth="1"/>
    <col min="13" max="13" width="17.85546875" style="85" customWidth="1"/>
    <col min="14" max="14" width="26.5703125" style="85" customWidth="1"/>
    <col min="15" max="16" width="18" style="85" customWidth="1"/>
    <col min="17" max="17" width="21.28515625" style="85" customWidth="1"/>
    <col min="18" max="18" width="23.5703125" style="85" customWidth="1"/>
    <col min="19" max="19" width="19.5703125" style="41" customWidth="1"/>
    <col min="20" max="258" width="9.140625" style="41"/>
    <col min="259" max="259" width="4.7109375" style="41" bestFit="1" customWidth="1"/>
    <col min="260" max="260" width="9.7109375" style="41" bestFit="1" customWidth="1"/>
    <col min="261" max="261" width="10" style="41" bestFit="1" customWidth="1"/>
    <col min="262" max="262" width="8.85546875" style="41" bestFit="1" customWidth="1"/>
    <col min="263" max="263" width="22.85546875" style="41" customWidth="1"/>
    <col min="264" max="264" width="59.7109375" style="41" bestFit="1" customWidth="1"/>
    <col min="265" max="265" width="57.85546875" style="41" bestFit="1" customWidth="1"/>
    <col min="266" max="266" width="35.28515625" style="41" bestFit="1" customWidth="1"/>
    <col min="267" max="267" width="28.140625" style="41" bestFit="1" customWidth="1"/>
    <col min="268" max="268" width="33.140625" style="41" bestFit="1" customWidth="1"/>
    <col min="269" max="269" width="26" style="41" bestFit="1" customWidth="1"/>
    <col min="270" max="270" width="19.140625" style="41" bestFit="1" customWidth="1"/>
    <col min="271" max="271" width="10.42578125" style="41" customWidth="1"/>
    <col min="272" max="272" width="11.85546875" style="41" customWidth="1"/>
    <col min="273" max="273" width="14.7109375" style="41" customWidth="1"/>
    <col min="274" max="274" width="9" style="41" bestFit="1" customWidth="1"/>
    <col min="275" max="514" width="9.140625" style="41"/>
    <col min="515" max="515" width="4.7109375" style="41" bestFit="1" customWidth="1"/>
    <col min="516" max="516" width="9.7109375" style="41" bestFit="1" customWidth="1"/>
    <col min="517" max="517" width="10" style="41" bestFit="1" customWidth="1"/>
    <col min="518" max="518" width="8.85546875" style="41" bestFit="1" customWidth="1"/>
    <col min="519" max="519" width="22.85546875" style="41" customWidth="1"/>
    <col min="520" max="520" width="59.7109375" style="41" bestFit="1" customWidth="1"/>
    <col min="521" max="521" width="57.85546875" style="41" bestFit="1" customWidth="1"/>
    <col min="522" max="522" width="35.28515625" style="41" bestFit="1" customWidth="1"/>
    <col min="523" max="523" width="28.140625" style="41" bestFit="1" customWidth="1"/>
    <col min="524" max="524" width="33.140625" style="41" bestFit="1" customWidth="1"/>
    <col min="525" max="525" width="26" style="41" bestFit="1" customWidth="1"/>
    <col min="526" max="526" width="19.140625" style="41" bestFit="1" customWidth="1"/>
    <col min="527" max="527" width="10.42578125" style="41" customWidth="1"/>
    <col min="528" max="528" width="11.85546875" style="41" customWidth="1"/>
    <col min="529" max="529" width="14.7109375" style="41" customWidth="1"/>
    <col min="530" max="530" width="9" style="41" bestFit="1" customWidth="1"/>
    <col min="531" max="770" width="9.140625" style="41"/>
    <col min="771" max="771" width="4.7109375" style="41" bestFit="1" customWidth="1"/>
    <col min="772" max="772" width="9.7109375" style="41" bestFit="1" customWidth="1"/>
    <col min="773" max="773" width="10" style="41" bestFit="1" customWidth="1"/>
    <col min="774" max="774" width="8.85546875" style="41" bestFit="1" customWidth="1"/>
    <col min="775" max="775" width="22.85546875" style="41" customWidth="1"/>
    <col min="776" max="776" width="59.7109375" style="41" bestFit="1" customWidth="1"/>
    <col min="777" max="777" width="57.85546875" style="41" bestFit="1" customWidth="1"/>
    <col min="778" max="778" width="35.28515625" style="41" bestFit="1" customWidth="1"/>
    <col min="779" max="779" width="28.140625" style="41" bestFit="1" customWidth="1"/>
    <col min="780" max="780" width="33.140625" style="41" bestFit="1" customWidth="1"/>
    <col min="781" max="781" width="26" style="41" bestFit="1" customWidth="1"/>
    <col min="782" max="782" width="19.140625" style="41" bestFit="1" customWidth="1"/>
    <col min="783" max="783" width="10.42578125" style="41" customWidth="1"/>
    <col min="784" max="784" width="11.85546875" style="41" customWidth="1"/>
    <col min="785" max="785" width="14.7109375" style="41" customWidth="1"/>
    <col min="786" max="786" width="9" style="41" bestFit="1" customWidth="1"/>
    <col min="787" max="1026" width="9.140625" style="41"/>
    <col min="1027" max="1027" width="4.7109375" style="41" bestFit="1" customWidth="1"/>
    <col min="1028" max="1028" width="9.7109375" style="41" bestFit="1" customWidth="1"/>
    <col min="1029" max="1029" width="10" style="41" bestFit="1" customWidth="1"/>
    <col min="1030" max="1030" width="8.85546875" style="41" bestFit="1" customWidth="1"/>
    <col min="1031" max="1031" width="22.85546875" style="41" customWidth="1"/>
    <col min="1032" max="1032" width="59.7109375" style="41" bestFit="1" customWidth="1"/>
    <col min="1033" max="1033" width="57.85546875" style="41" bestFit="1" customWidth="1"/>
    <col min="1034" max="1034" width="35.28515625" style="41" bestFit="1" customWidth="1"/>
    <col min="1035" max="1035" width="28.140625" style="41" bestFit="1" customWidth="1"/>
    <col min="1036" max="1036" width="33.140625" style="41" bestFit="1" customWidth="1"/>
    <col min="1037" max="1037" width="26" style="41" bestFit="1" customWidth="1"/>
    <col min="1038" max="1038" width="19.140625" style="41" bestFit="1" customWidth="1"/>
    <col min="1039" max="1039" width="10.42578125" style="41" customWidth="1"/>
    <col min="1040" max="1040" width="11.85546875" style="41" customWidth="1"/>
    <col min="1041" max="1041" width="14.7109375" style="41" customWidth="1"/>
    <col min="1042" max="1042" width="9" style="41" bestFit="1" customWidth="1"/>
    <col min="1043" max="1282" width="9.140625" style="41"/>
    <col min="1283" max="1283" width="4.7109375" style="41" bestFit="1" customWidth="1"/>
    <col min="1284" max="1284" width="9.7109375" style="41" bestFit="1" customWidth="1"/>
    <col min="1285" max="1285" width="10" style="41" bestFit="1" customWidth="1"/>
    <col min="1286" max="1286" width="8.85546875" style="41" bestFit="1" customWidth="1"/>
    <col min="1287" max="1287" width="22.85546875" style="41" customWidth="1"/>
    <col min="1288" max="1288" width="59.7109375" style="41" bestFit="1" customWidth="1"/>
    <col min="1289" max="1289" width="57.85546875" style="41" bestFit="1" customWidth="1"/>
    <col min="1290" max="1290" width="35.28515625" style="41" bestFit="1" customWidth="1"/>
    <col min="1291" max="1291" width="28.140625" style="41" bestFit="1" customWidth="1"/>
    <col min="1292" max="1292" width="33.140625" style="41" bestFit="1" customWidth="1"/>
    <col min="1293" max="1293" width="26" style="41" bestFit="1" customWidth="1"/>
    <col min="1294" max="1294" width="19.140625" style="41" bestFit="1" customWidth="1"/>
    <col min="1295" max="1295" width="10.42578125" style="41" customWidth="1"/>
    <col min="1296" max="1296" width="11.85546875" style="41" customWidth="1"/>
    <col min="1297" max="1297" width="14.7109375" style="41" customWidth="1"/>
    <col min="1298" max="1298" width="9" style="41" bestFit="1" customWidth="1"/>
    <col min="1299" max="1538" width="9.140625" style="41"/>
    <col min="1539" max="1539" width="4.7109375" style="41" bestFit="1" customWidth="1"/>
    <col min="1540" max="1540" width="9.7109375" style="41" bestFit="1" customWidth="1"/>
    <col min="1541" max="1541" width="10" style="41" bestFit="1" customWidth="1"/>
    <col min="1542" max="1542" width="8.85546875" style="41" bestFit="1" customWidth="1"/>
    <col min="1543" max="1543" width="22.85546875" style="41" customWidth="1"/>
    <col min="1544" max="1544" width="59.7109375" style="41" bestFit="1" customWidth="1"/>
    <col min="1545" max="1545" width="57.85546875" style="41" bestFit="1" customWidth="1"/>
    <col min="1546" max="1546" width="35.28515625" style="41" bestFit="1" customWidth="1"/>
    <col min="1547" max="1547" width="28.140625" style="41" bestFit="1" customWidth="1"/>
    <col min="1548" max="1548" width="33.140625" style="41" bestFit="1" customWidth="1"/>
    <col min="1549" max="1549" width="26" style="41" bestFit="1" customWidth="1"/>
    <col min="1550" max="1550" width="19.140625" style="41" bestFit="1" customWidth="1"/>
    <col min="1551" max="1551" width="10.42578125" style="41" customWidth="1"/>
    <col min="1552" max="1552" width="11.85546875" style="41" customWidth="1"/>
    <col min="1553" max="1553" width="14.7109375" style="41" customWidth="1"/>
    <col min="1554" max="1554" width="9" style="41" bestFit="1" customWidth="1"/>
    <col min="1555" max="1794" width="9.140625" style="41"/>
    <col min="1795" max="1795" width="4.7109375" style="41" bestFit="1" customWidth="1"/>
    <col min="1796" max="1796" width="9.7109375" style="41" bestFit="1" customWidth="1"/>
    <col min="1797" max="1797" width="10" style="41" bestFit="1" customWidth="1"/>
    <col min="1798" max="1798" width="8.85546875" style="41" bestFit="1" customWidth="1"/>
    <col min="1799" max="1799" width="22.85546875" style="41" customWidth="1"/>
    <col min="1800" max="1800" width="59.7109375" style="41" bestFit="1" customWidth="1"/>
    <col min="1801" max="1801" width="57.85546875" style="41" bestFit="1" customWidth="1"/>
    <col min="1802" max="1802" width="35.28515625" style="41" bestFit="1" customWidth="1"/>
    <col min="1803" max="1803" width="28.140625" style="41" bestFit="1" customWidth="1"/>
    <col min="1804" max="1804" width="33.140625" style="41" bestFit="1" customWidth="1"/>
    <col min="1805" max="1805" width="26" style="41" bestFit="1" customWidth="1"/>
    <col min="1806" max="1806" width="19.140625" style="41" bestFit="1" customWidth="1"/>
    <col min="1807" max="1807" width="10.42578125" style="41" customWidth="1"/>
    <col min="1808" max="1808" width="11.85546875" style="41" customWidth="1"/>
    <col min="1809" max="1809" width="14.7109375" style="41" customWidth="1"/>
    <col min="1810" max="1810" width="9" style="41" bestFit="1" customWidth="1"/>
    <col min="1811" max="2050" width="9.140625" style="41"/>
    <col min="2051" max="2051" width="4.7109375" style="41" bestFit="1" customWidth="1"/>
    <col min="2052" max="2052" width="9.7109375" style="41" bestFit="1" customWidth="1"/>
    <col min="2053" max="2053" width="10" style="41" bestFit="1" customWidth="1"/>
    <col min="2054" max="2054" width="8.85546875" style="41" bestFit="1" customWidth="1"/>
    <col min="2055" max="2055" width="22.85546875" style="41" customWidth="1"/>
    <col min="2056" max="2056" width="59.7109375" style="41" bestFit="1" customWidth="1"/>
    <col min="2057" max="2057" width="57.85546875" style="41" bestFit="1" customWidth="1"/>
    <col min="2058" max="2058" width="35.28515625" style="41" bestFit="1" customWidth="1"/>
    <col min="2059" max="2059" width="28.140625" style="41" bestFit="1" customWidth="1"/>
    <col min="2060" max="2060" width="33.140625" style="41" bestFit="1" customWidth="1"/>
    <col min="2061" max="2061" width="26" style="41" bestFit="1" customWidth="1"/>
    <col min="2062" max="2062" width="19.140625" style="41" bestFit="1" customWidth="1"/>
    <col min="2063" max="2063" width="10.42578125" style="41" customWidth="1"/>
    <col min="2064" max="2064" width="11.85546875" style="41" customWidth="1"/>
    <col min="2065" max="2065" width="14.7109375" style="41" customWidth="1"/>
    <col min="2066" max="2066" width="9" style="41" bestFit="1" customWidth="1"/>
    <col min="2067" max="2306" width="9.140625" style="41"/>
    <col min="2307" max="2307" width="4.7109375" style="41" bestFit="1" customWidth="1"/>
    <col min="2308" max="2308" width="9.7109375" style="41" bestFit="1" customWidth="1"/>
    <col min="2309" max="2309" width="10" style="41" bestFit="1" customWidth="1"/>
    <col min="2310" max="2310" width="8.85546875" style="41" bestFit="1" customWidth="1"/>
    <col min="2311" max="2311" width="22.85546875" style="41" customWidth="1"/>
    <col min="2312" max="2312" width="59.7109375" style="41" bestFit="1" customWidth="1"/>
    <col min="2313" max="2313" width="57.85546875" style="41" bestFit="1" customWidth="1"/>
    <col min="2314" max="2314" width="35.28515625" style="41" bestFit="1" customWidth="1"/>
    <col min="2315" max="2315" width="28.140625" style="41" bestFit="1" customWidth="1"/>
    <col min="2316" max="2316" width="33.140625" style="41" bestFit="1" customWidth="1"/>
    <col min="2317" max="2317" width="26" style="41" bestFit="1" customWidth="1"/>
    <col min="2318" max="2318" width="19.140625" style="41" bestFit="1" customWidth="1"/>
    <col min="2319" max="2319" width="10.42578125" style="41" customWidth="1"/>
    <col min="2320" max="2320" width="11.85546875" style="41" customWidth="1"/>
    <col min="2321" max="2321" width="14.7109375" style="41" customWidth="1"/>
    <col min="2322" max="2322" width="9" style="41" bestFit="1" customWidth="1"/>
    <col min="2323" max="2562" width="9.140625" style="41"/>
    <col min="2563" max="2563" width="4.7109375" style="41" bestFit="1" customWidth="1"/>
    <col min="2564" max="2564" width="9.7109375" style="41" bestFit="1" customWidth="1"/>
    <col min="2565" max="2565" width="10" style="41" bestFit="1" customWidth="1"/>
    <col min="2566" max="2566" width="8.85546875" style="41" bestFit="1" customWidth="1"/>
    <col min="2567" max="2567" width="22.85546875" style="41" customWidth="1"/>
    <col min="2568" max="2568" width="59.7109375" style="41" bestFit="1" customWidth="1"/>
    <col min="2569" max="2569" width="57.85546875" style="41" bestFit="1" customWidth="1"/>
    <col min="2570" max="2570" width="35.28515625" style="41" bestFit="1" customWidth="1"/>
    <col min="2571" max="2571" width="28.140625" style="41" bestFit="1" customWidth="1"/>
    <col min="2572" max="2572" width="33.140625" style="41" bestFit="1" customWidth="1"/>
    <col min="2573" max="2573" width="26" style="41" bestFit="1" customWidth="1"/>
    <col min="2574" max="2574" width="19.140625" style="41" bestFit="1" customWidth="1"/>
    <col min="2575" max="2575" width="10.42578125" style="41" customWidth="1"/>
    <col min="2576" max="2576" width="11.85546875" style="41" customWidth="1"/>
    <col min="2577" max="2577" width="14.7109375" style="41" customWidth="1"/>
    <col min="2578" max="2578" width="9" style="41" bestFit="1" customWidth="1"/>
    <col min="2579" max="2818" width="9.140625" style="41"/>
    <col min="2819" max="2819" width="4.7109375" style="41" bestFit="1" customWidth="1"/>
    <col min="2820" max="2820" width="9.7109375" style="41" bestFit="1" customWidth="1"/>
    <col min="2821" max="2821" width="10" style="41" bestFit="1" customWidth="1"/>
    <col min="2822" max="2822" width="8.85546875" style="41" bestFit="1" customWidth="1"/>
    <col min="2823" max="2823" width="22.85546875" style="41" customWidth="1"/>
    <col min="2824" max="2824" width="59.7109375" style="41" bestFit="1" customWidth="1"/>
    <col min="2825" max="2825" width="57.85546875" style="41" bestFit="1" customWidth="1"/>
    <col min="2826" max="2826" width="35.28515625" style="41" bestFit="1" customWidth="1"/>
    <col min="2827" max="2827" width="28.140625" style="41" bestFit="1" customWidth="1"/>
    <col min="2828" max="2828" width="33.140625" style="41" bestFit="1" customWidth="1"/>
    <col min="2829" max="2829" width="26" style="41" bestFit="1" customWidth="1"/>
    <col min="2830" max="2830" width="19.140625" style="41" bestFit="1" customWidth="1"/>
    <col min="2831" max="2831" width="10.42578125" style="41" customWidth="1"/>
    <col min="2832" max="2832" width="11.85546875" style="41" customWidth="1"/>
    <col min="2833" max="2833" width="14.7109375" style="41" customWidth="1"/>
    <col min="2834" max="2834" width="9" style="41" bestFit="1" customWidth="1"/>
    <col min="2835" max="3074" width="9.140625" style="41"/>
    <col min="3075" max="3075" width="4.7109375" style="41" bestFit="1" customWidth="1"/>
    <col min="3076" max="3076" width="9.7109375" style="41" bestFit="1" customWidth="1"/>
    <col min="3077" max="3077" width="10" style="41" bestFit="1" customWidth="1"/>
    <col min="3078" max="3078" width="8.85546875" style="41" bestFit="1" customWidth="1"/>
    <col min="3079" max="3079" width="22.85546875" style="41" customWidth="1"/>
    <col min="3080" max="3080" width="59.7109375" style="41" bestFit="1" customWidth="1"/>
    <col min="3081" max="3081" width="57.85546875" style="41" bestFit="1" customWidth="1"/>
    <col min="3082" max="3082" width="35.28515625" style="41" bestFit="1" customWidth="1"/>
    <col min="3083" max="3083" width="28.140625" style="41" bestFit="1" customWidth="1"/>
    <col min="3084" max="3084" width="33.140625" style="41" bestFit="1" customWidth="1"/>
    <col min="3085" max="3085" width="26" style="41" bestFit="1" customWidth="1"/>
    <col min="3086" max="3086" width="19.140625" style="41" bestFit="1" customWidth="1"/>
    <col min="3087" max="3087" width="10.42578125" style="41" customWidth="1"/>
    <col min="3088" max="3088" width="11.85546875" style="41" customWidth="1"/>
    <col min="3089" max="3089" width="14.7109375" style="41" customWidth="1"/>
    <col min="3090" max="3090" width="9" style="41" bestFit="1" customWidth="1"/>
    <col min="3091" max="3330" width="9.140625" style="41"/>
    <col min="3331" max="3331" width="4.7109375" style="41" bestFit="1" customWidth="1"/>
    <col min="3332" max="3332" width="9.7109375" style="41" bestFit="1" customWidth="1"/>
    <col min="3333" max="3333" width="10" style="41" bestFit="1" customWidth="1"/>
    <col min="3334" max="3334" width="8.85546875" style="41" bestFit="1" customWidth="1"/>
    <col min="3335" max="3335" width="22.85546875" style="41" customWidth="1"/>
    <col min="3336" max="3336" width="59.7109375" style="41" bestFit="1" customWidth="1"/>
    <col min="3337" max="3337" width="57.85546875" style="41" bestFit="1" customWidth="1"/>
    <col min="3338" max="3338" width="35.28515625" style="41" bestFit="1" customWidth="1"/>
    <col min="3339" max="3339" width="28.140625" style="41" bestFit="1" customWidth="1"/>
    <col min="3340" max="3340" width="33.140625" style="41" bestFit="1" customWidth="1"/>
    <col min="3341" max="3341" width="26" style="41" bestFit="1" customWidth="1"/>
    <col min="3342" max="3342" width="19.140625" style="41" bestFit="1" customWidth="1"/>
    <col min="3343" max="3343" width="10.42578125" style="41" customWidth="1"/>
    <col min="3344" max="3344" width="11.85546875" style="41" customWidth="1"/>
    <col min="3345" max="3345" width="14.7109375" style="41" customWidth="1"/>
    <col min="3346" max="3346" width="9" style="41" bestFit="1" customWidth="1"/>
    <col min="3347" max="3586" width="9.140625" style="41"/>
    <col min="3587" max="3587" width="4.7109375" style="41" bestFit="1" customWidth="1"/>
    <col min="3588" max="3588" width="9.7109375" style="41" bestFit="1" customWidth="1"/>
    <col min="3589" max="3589" width="10" style="41" bestFit="1" customWidth="1"/>
    <col min="3590" max="3590" width="8.85546875" style="41" bestFit="1" customWidth="1"/>
    <col min="3591" max="3591" width="22.85546875" style="41" customWidth="1"/>
    <col min="3592" max="3592" width="59.7109375" style="41" bestFit="1" customWidth="1"/>
    <col min="3593" max="3593" width="57.85546875" style="41" bestFit="1" customWidth="1"/>
    <col min="3594" max="3594" width="35.28515625" style="41" bestFit="1" customWidth="1"/>
    <col min="3595" max="3595" width="28.140625" style="41" bestFit="1" customWidth="1"/>
    <col min="3596" max="3596" width="33.140625" style="41" bestFit="1" customWidth="1"/>
    <col min="3597" max="3597" width="26" style="41" bestFit="1" customWidth="1"/>
    <col min="3598" max="3598" width="19.140625" style="41" bestFit="1" customWidth="1"/>
    <col min="3599" max="3599" width="10.42578125" style="41" customWidth="1"/>
    <col min="3600" max="3600" width="11.85546875" style="41" customWidth="1"/>
    <col min="3601" max="3601" width="14.7109375" style="41" customWidth="1"/>
    <col min="3602" max="3602" width="9" style="41" bestFit="1" customWidth="1"/>
    <col min="3603" max="3842" width="9.140625" style="41"/>
    <col min="3843" max="3843" width="4.7109375" style="41" bestFit="1" customWidth="1"/>
    <col min="3844" max="3844" width="9.7109375" style="41" bestFit="1" customWidth="1"/>
    <col min="3845" max="3845" width="10" style="41" bestFit="1" customWidth="1"/>
    <col min="3846" max="3846" width="8.85546875" style="41" bestFit="1" customWidth="1"/>
    <col min="3847" max="3847" width="22.85546875" style="41" customWidth="1"/>
    <col min="3848" max="3848" width="59.7109375" style="41" bestFit="1" customWidth="1"/>
    <col min="3849" max="3849" width="57.85546875" style="41" bestFit="1" customWidth="1"/>
    <col min="3850" max="3850" width="35.28515625" style="41" bestFit="1" customWidth="1"/>
    <col min="3851" max="3851" width="28.140625" style="41" bestFit="1" customWidth="1"/>
    <col min="3852" max="3852" width="33.140625" style="41" bestFit="1" customWidth="1"/>
    <col min="3853" max="3853" width="26" style="41" bestFit="1" customWidth="1"/>
    <col min="3854" max="3854" width="19.140625" style="41" bestFit="1" customWidth="1"/>
    <col min="3855" max="3855" width="10.42578125" style="41" customWidth="1"/>
    <col min="3856" max="3856" width="11.85546875" style="41" customWidth="1"/>
    <col min="3857" max="3857" width="14.7109375" style="41" customWidth="1"/>
    <col min="3858" max="3858" width="9" style="41" bestFit="1" customWidth="1"/>
    <col min="3859" max="4098" width="9.140625" style="41"/>
    <col min="4099" max="4099" width="4.7109375" style="41" bestFit="1" customWidth="1"/>
    <col min="4100" max="4100" width="9.7109375" style="41" bestFit="1" customWidth="1"/>
    <col min="4101" max="4101" width="10" style="41" bestFit="1" customWidth="1"/>
    <col min="4102" max="4102" width="8.85546875" style="41" bestFit="1" customWidth="1"/>
    <col min="4103" max="4103" width="22.85546875" style="41" customWidth="1"/>
    <col min="4104" max="4104" width="59.7109375" style="41" bestFit="1" customWidth="1"/>
    <col min="4105" max="4105" width="57.85546875" style="41" bestFit="1" customWidth="1"/>
    <col min="4106" max="4106" width="35.28515625" style="41" bestFit="1" customWidth="1"/>
    <col min="4107" max="4107" width="28.140625" style="41" bestFit="1" customWidth="1"/>
    <col min="4108" max="4108" width="33.140625" style="41" bestFit="1" customWidth="1"/>
    <col min="4109" max="4109" width="26" style="41" bestFit="1" customWidth="1"/>
    <col min="4110" max="4110" width="19.140625" style="41" bestFit="1" customWidth="1"/>
    <col min="4111" max="4111" width="10.42578125" style="41" customWidth="1"/>
    <col min="4112" max="4112" width="11.85546875" style="41" customWidth="1"/>
    <col min="4113" max="4113" width="14.7109375" style="41" customWidth="1"/>
    <col min="4114" max="4114" width="9" style="41" bestFit="1" customWidth="1"/>
    <col min="4115" max="4354" width="9.140625" style="41"/>
    <col min="4355" max="4355" width="4.7109375" style="41" bestFit="1" customWidth="1"/>
    <col min="4356" max="4356" width="9.7109375" style="41" bestFit="1" customWidth="1"/>
    <col min="4357" max="4357" width="10" style="41" bestFit="1" customWidth="1"/>
    <col min="4358" max="4358" width="8.85546875" style="41" bestFit="1" customWidth="1"/>
    <col min="4359" max="4359" width="22.85546875" style="41" customWidth="1"/>
    <col min="4360" max="4360" width="59.7109375" style="41" bestFit="1" customWidth="1"/>
    <col min="4361" max="4361" width="57.85546875" style="41" bestFit="1" customWidth="1"/>
    <col min="4362" max="4362" width="35.28515625" style="41" bestFit="1" customWidth="1"/>
    <col min="4363" max="4363" width="28.140625" style="41" bestFit="1" customWidth="1"/>
    <col min="4364" max="4364" width="33.140625" style="41" bestFit="1" customWidth="1"/>
    <col min="4365" max="4365" width="26" style="41" bestFit="1" customWidth="1"/>
    <col min="4366" max="4366" width="19.140625" style="41" bestFit="1" customWidth="1"/>
    <col min="4367" max="4367" width="10.42578125" style="41" customWidth="1"/>
    <col min="4368" max="4368" width="11.85546875" style="41" customWidth="1"/>
    <col min="4369" max="4369" width="14.7109375" style="41" customWidth="1"/>
    <col min="4370" max="4370" width="9" style="41" bestFit="1" customWidth="1"/>
    <col min="4371" max="4610" width="9.140625" style="41"/>
    <col min="4611" max="4611" width="4.7109375" style="41" bestFit="1" customWidth="1"/>
    <col min="4612" max="4612" width="9.7109375" style="41" bestFit="1" customWidth="1"/>
    <col min="4613" max="4613" width="10" style="41" bestFit="1" customWidth="1"/>
    <col min="4614" max="4614" width="8.85546875" style="41" bestFit="1" customWidth="1"/>
    <col min="4615" max="4615" width="22.85546875" style="41" customWidth="1"/>
    <col min="4616" max="4616" width="59.7109375" style="41" bestFit="1" customWidth="1"/>
    <col min="4617" max="4617" width="57.85546875" style="41" bestFit="1" customWidth="1"/>
    <col min="4618" max="4618" width="35.28515625" style="41" bestFit="1" customWidth="1"/>
    <col min="4619" max="4619" width="28.140625" style="41" bestFit="1" customWidth="1"/>
    <col min="4620" max="4620" width="33.140625" style="41" bestFit="1" customWidth="1"/>
    <col min="4621" max="4621" width="26" style="41" bestFit="1" customWidth="1"/>
    <col min="4622" max="4622" width="19.140625" style="41" bestFit="1" customWidth="1"/>
    <col min="4623" max="4623" width="10.42578125" style="41" customWidth="1"/>
    <col min="4624" max="4624" width="11.85546875" style="41" customWidth="1"/>
    <col min="4625" max="4625" width="14.7109375" style="41" customWidth="1"/>
    <col min="4626" max="4626" width="9" style="41" bestFit="1" customWidth="1"/>
    <col min="4627" max="4866" width="9.140625" style="41"/>
    <col min="4867" max="4867" width="4.7109375" style="41" bestFit="1" customWidth="1"/>
    <col min="4868" max="4868" width="9.7109375" style="41" bestFit="1" customWidth="1"/>
    <col min="4869" max="4869" width="10" style="41" bestFit="1" customWidth="1"/>
    <col min="4870" max="4870" width="8.85546875" style="41" bestFit="1" customWidth="1"/>
    <col min="4871" max="4871" width="22.85546875" style="41" customWidth="1"/>
    <col min="4872" max="4872" width="59.7109375" style="41" bestFit="1" customWidth="1"/>
    <col min="4873" max="4873" width="57.85546875" style="41" bestFit="1" customWidth="1"/>
    <col min="4874" max="4874" width="35.28515625" style="41" bestFit="1" customWidth="1"/>
    <col min="4875" max="4875" width="28.140625" style="41" bestFit="1" customWidth="1"/>
    <col min="4876" max="4876" width="33.140625" style="41" bestFit="1" customWidth="1"/>
    <col min="4877" max="4877" width="26" style="41" bestFit="1" customWidth="1"/>
    <col min="4878" max="4878" width="19.140625" style="41" bestFit="1" customWidth="1"/>
    <col min="4879" max="4879" width="10.42578125" style="41" customWidth="1"/>
    <col min="4880" max="4880" width="11.85546875" style="41" customWidth="1"/>
    <col min="4881" max="4881" width="14.7109375" style="41" customWidth="1"/>
    <col min="4882" max="4882" width="9" style="41" bestFit="1" customWidth="1"/>
    <col min="4883" max="5122" width="9.140625" style="41"/>
    <col min="5123" max="5123" width="4.7109375" style="41" bestFit="1" customWidth="1"/>
    <col min="5124" max="5124" width="9.7109375" style="41" bestFit="1" customWidth="1"/>
    <col min="5125" max="5125" width="10" style="41" bestFit="1" customWidth="1"/>
    <col min="5126" max="5126" width="8.85546875" style="41" bestFit="1" customWidth="1"/>
    <col min="5127" max="5127" width="22.85546875" style="41" customWidth="1"/>
    <col min="5128" max="5128" width="59.7109375" style="41" bestFit="1" customWidth="1"/>
    <col min="5129" max="5129" width="57.85546875" style="41" bestFit="1" customWidth="1"/>
    <col min="5130" max="5130" width="35.28515625" style="41" bestFit="1" customWidth="1"/>
    <col min="5131" max="5131" width="28.140625" style="41" bestFit="1" customWidth="1"/>
    <col min="5132" max="5132" width="33.140625" style="41" bestFit="1" customWidth="1"/>
    <col min="5133" max="5133" width="26" style="41" bestFit="1" customWidth="1"/>
    <col min="5134" max="5134" width="19.140625" style="41" bestFit="1" customWidth="1"/>
    <col min="5135" max="5135" width="10.42578125" style="41" customWidth="1"/>
    <col min="5136" max="5136" width="11.85546875" style="41" customWidth="1"/>
    <col min="5137" max="5137" width="14.7109375" style="41" customWidth="1"/>
    <col min="5138" max="5138" width="9" style="41" bestFit="1" customWidth="1"/>
    <col min="5139" max="5378" width="9.140625" style="41"/>
    <col min="5379" max="5379" width="4.7109375" style="41" bestFit="1" customWidth="1"/>
    <col min="5380" max="5380" width="9.7109375" style="41" bestFit="1" customWidth="1"/>
    <col min="5381" max="5381" width="10" style="41" bestFit="1" customWidth="1"/>
    <col min="5382" max="5382" width="8.85546875" style="41" bestFit="1" customWidth="1"/>
    <col min="5383" max="5383" width="22.85546875" style="41" customWidth="1"/>
    <col min="5384" max="5384" width="59.7109375" style="41" bestFit="1" customWidth="1"/>
    <col min="5385" max="5385" width="57.85546875" style="41" bestFit="1" customWidth="1"/>
    <col min="5386" max="5386" width="35.28515625" style="41" bestFit="1" customWidth="1"/>
    <col min="5387" max="5387" width="28.140625" style="41" bestFit="1" customWidth="1"/>
    <col min="5388" max="5388" width="33.140625" style="41" bestFit="1" customWidth="1"/>
    <col min="5389" max="5389" width="26" style="41" bestFit="1" customWidth="1"/>
    <col min="5390" max="5390" width="19.140625" style="41" bestFit="1" customWidth="1"/>
    <col min="5391" max="5391" width="10.42578125" style="41" customWidth="1"/>
    <col min="5392" max="5392" width="11.85546875" style="41" customWidth="1"/>
    <col min="5393" max="5393" width="14.7109375" style="41" customWidth="1"/>
    <col min="5394" max="5394" width="9" style="41" bestFit="1" customWidth="1"/>
    <col min="5395" max="5634" width="9.140625" style="41"/>
    <col min="5635" max="5635" width="4.7109375" style="41" bestFit="1" customWidth="1"/>
    <col min="5636" max="5636" width="9.7109375" style="41" bestFit="1" customWidth="1"/>
    <col min="5637" max="5637" width="10" style="41" bestFit="1" customWidth="1"/>
    <col min="5638" max="5638" width="8.85546875" style="41" bestFit="1" customWidth="1"/>
    <col min="5639" max="5639" width="22.85546875" style="41" customWidth="1"/>
    <col min="5640" max="5640" width="59.7109375" style="41" bestFit="1" customWidth="1"/>
    <col min="5641" max="5641" width="57.85546875" style="41" bestFit="1" customWidth="1"/>
    <col min="5642" max="5642" width="35.28515625" style="41" bestFit="1" customWidth="1"/>
    <col min="5643" max="5643" width="28.140625" style="41" bestFit="1" customWidth="1"/>
    <col min="5644" max="5644" width="33.140625" style="41" bestFit="1" customWidth="1"/>
    <col min="5645" max="5645" width="26" style="41" bestFit="1" customWidth="1"/>
    <col min="5646" max="5646" width="19.140625" style="41" bestFit="1" customWidth="1"/>
    <col min="5647" max="5647" width="10.42578125" style="41" customWidth="1"/>
    <col min="5648" max="5648" width="11.85546875" style="41" customWidth="1"/>
    <col min="5649" max="5649" width="14.7109375" style="41" customWidth="1"/>
    <col min="5650" max="5650" width="9" style="41" bestFit="1" customWidth="1"/>
    <col min="5651" max="5890" width="9.140625" style="41"/>
    <col min="5891" max="5891" width="4.7109375" style="41" bestFit="1" customWidth="1"/>
    <col min="5892" max="5892" width="9.7109375" style="41" bestFit="1" customWidth="1"/>
    <col min="5893" max="5893" width="10" style="41" bestFit="1" customWidth="1"/>
    <col min="5894" max="5894" width="8.85546875" style="41" bestFit="1" customWidth="1"/>
    <col min="5895" max="5895" width="22.85546875" style="41" customWidth="1"/>
    <col min="5896" max="5896" width="59.7109375" style="41" bestFit="1" customWidth="1"/>
    <col min="5897" max="5897" width="57.85546875" style="41" bestFit="1" customWidth="1"/>
    <col min="5898" max="5898" width="35.28515625" style="41" bestFit="1" customWidth="1"/>
    <col min="5899" max="5899" width="28.140625" style="41" bestFit="1" customWidth="1"/>
    <col min="5900" max="5900" width="33.140625" style="41" bestFit="1" customWidth="1"/>
    <col min="5901" max="5901" width="26" style="41" bestFit="1" customWidth="1"/>
    <col min="5902" max="5902" width="19.140625" style="41" bestFit="1" customWidth="1"/>
    <col min="5903" max="5903" width="10.42578125" style="41" customWidth="1"/>
    <col min="5904" max="5904" width="11.85546875" style="41" customWidth="1"/>
    <col min="5905" max="5905" width="14.7109375" style="41" customWidth="1"/>
    <col min="5906" max="5906" width="9" style="41" bestFit="1" customWidth="1"/>
    <col min="5907" max="6146" width="9.140625" style="41"/>
    <col min="6147" max="6147" width="4.7109375" style="41" bestFit="1" customWidth="1"/>
    <col min="6148" max="6148" width="9.7109375" style="41" bestFit="1" customWidth="1"/>
    <col min="6149" max="6149" width="10" style="41" bestFit="1" customWidth="1"/>
    <col min="6150" max="6150" width="8.85546875" style="41" bestFit="1" customWidth="1"/>
    <col min="6151" max="6151" width="22.85546875" style="41" customWidth="1"/>
    <col min="6152" max="6152" width="59.7109375" style="41" bestFit="1" customWidth="1"/>
    <col min="6153" max="6153" width="57.85546875" style="41" bestFit="1" customWidth="1"/>
    <col min="6154" max="6154" width="35.28515625" style="41" bestFit="1" customWidth="1"/>
    <col min="6155" max="6155" width="28.140625" style="41" bestFit="1" customWidth="1"/>
    <col min="6156" max="6156" width="33.140625" style="41" bestFit="1" customWidth="1"/>
    <col min="6157" max="6157" width="26" style="41" bestFit="1" customWidth="1"/>
    <col min="6158" max="6158" width="19.140625" style="41" bestFit="1" customWidth="1"/>
    <col min="6159" max="6159" width="10.42578125" style="41" customWidth="1"/>
    <col min="6160" max="6160" width="11.85546875" style="41" customWidth="1"/>
    <col min="6161" max="6161" width="14.7109375" style="41" customWidth="1"/>
    <col min="6162" max="6162" width="9" style="41" bestFit="1" customWidth="1"/>
    <col min="6163" max="6402" width="9.140625" style="41"/>
    <col min="6403" max="6403" width="4.7109375" style="41" bestFit="1" customWidth="1"/>
    <col min="6404" max="6404" width="9.7109375" style="41" bestFit="1" customWidth="1"/>
    <col min="6405" max="6405" width="10" style="41" bestFit="1" customWidth="1"/>
    <col min="6406" max="6406" width="8.85546875" style="41" bestFit="1" customWidth="1"/>
    <col min="6407" max="6407" width="22.85546875" style="41" customWidth="1"/>
    <col min="6408" max="6408" width="59.7109375" style="41" bestFit="1" customWidth="1"/>
    <col min="6409" max="6409" width="57.85546875" style="41" bestFit="1" customWidth="1"/>
    <col min="6410" max="6410" width="35.28515625" style="41" bestFit="1" customWidth="1"/>
    <col min="6411" max="6411" width="28.140625" style="41" bestFit="1" customWidth="1"/>
    <col min="6412" max="6412" width="33.140625" style="41" bestFit="1" customWidth="1"/>
    <col min="6413" max="6413" width="26" style="41" bestFit="1" customWidth="1"/>
    <col min="6414" max="6414" width="19.140625" style="41" bestFit="1" customWidth="1"/>
    <col min="6415" max="6415" width="10.42578125" style="41" customWidth="1"/>
    <col min="6416" max="6416" width="11.85546875" style="41" customWidth="1"/>
    <col min="6417" max="6417" width="14.7109375" style="41" customWidth="1"/>
    <col min="6418" max="6418" width="9" style="41" bestFit="1" customWidth="1"/>
    <col min="6419" max="6658" width="9.140625" style="41"/>
    <col min="6659" max="6659" width="4.7109375" style="41" bestFit="1" customWidth="1"/>
    <col min="6660" max="6660" width="9.7109375" style="41" bestFit="1" customWidth="1"/>
    <col min="6661" max="6661" width="10" style="41" bestFit="1" customWidth="1"/>
    <col min="6662" max="6662" width="8.85546875" style="41" bestFit="1" customWidth="1"/>
    <col min="6663" max="6663" width="22.85546875" style="41" customWidth="1"/>
    <col min="6664" max="6664" width="59.7109375" style="41" bestFit="1" customWidth="1"/>
    <col min="6665" max="6665" width="57.85546875" style="41" bestFit="1" customWidth="1"/>
    <col min="6666" max="6666" width="35.28515625" style="41" bestFit="1" customWidth="1"/>
    <col min="6667" max="6667" width="28.140625" style="41" bestFit="1" customWidth="1"/>
    <col min="6668" max="6668" width="33.140625" style="41" bestFit="1" customWidth="1"/>
    <col min="6669" max="6669" width="26" style="41" bestFit="1" customWidth="1"/>
    <col min="6670" max="6670" width="19.140625" style="41" bestFit="1" customWidth="1"/>
    <col min="6671" max="6671" width="10.42578125" style="41" customWidth="1"/>
    <col min="6672" max="6672" width="11.85546875" style="41" customWidth="1"/>
    <col min="6673" max="6673" width="14.7109375" style="41" customWidth="1"/>
    <col min="6674" max="6674" width="9" style="41" bestFit="1" customWidth="1"/>
    <col min="6675" max="6914" width="9.140625" style="41"/>
    <col min="6915" max="6915" width="4.7109375" style="41" bestFit="1" customWidth="1"/>
    <col min="6916" max="6916" width="9.7109375" style="41" bestFit="1" customWidth="1"/>
    <col min="6917" max="6917" width="10" style="41" bestFit="1" customWidth="1"/>
    <col min="6918" max="6918" width="8.85546875" style="41" bestFit="1" customWidth="1"/>
    <col min="6919" max="6919" width="22.85546875" style="41" customWidth="1"/>
    <col min="6920" max="6920" width="59.7109375" style="41" bestFit="1" customWidth="1"/>
    <col min="6921" max="6921" width="57.85546875" style="41" bestFit="1" customWidth="1"/>
    <col min="6922" max="6922" width="35.28515625" style="41" bestFit="1" customWidth="1"/>
    <col min="6923" max="6923" width="28.140625" style="41" bestFit="1" customWidth="1"/>
    <col min="6924" max="6924" width="33.140625" style="41" bestFit="1" customWidth="1"/>
    <col min="6925" max="6925" width="26" style="41" bestFit="1" customWidth="1"/>
    <col min="6926" max="6926" width="19.140625" style="41" bestFit="1" customWidth="1"/>
    <col min="6927" max="6927" width="10.42578125" style="41" customWidth="1"/>
    <col min="6928" max="6928" width="11.85546875" style="41" customWidth="1"/>
    <col min="6929" max="6929" width="14.7109375" style="41" customWidth="1"/>
    <col min="6930" max="6930" width="9" style="41" bestFit="1" customWidth="1"/>
    <col min="6931" max="7170" width="9.140625" style="41"/>
    <col min="7171" max="7171" width="4.7109375" style="41" bestFit="1" customWidth="1"/>
    <col min="7172" max="7172" width="9.7109375" style="41" bestFit="1" customWidth="1"/>
    <col min="7173" max="7173" width="10" style="41" bestFit="1" customWidth="1"/>
    <col min="7174" max="7174" width="8.85546875" style="41" bestFit="1" customWidth="1"/>
    <col min="7175" max="7175" width="22.85546875" style="41" customWidth="1"/>
    <col min="7176" max="7176" width="59.7109375" style="41" bestFit="1" customWidth="1"/>
    <col min="7177" max="7177" width="57.85546875" style="41" bestFit="1" customWidth="1"/>
    <col min="7178" max="7178" width="35.28515625" style="41" bestFit="1" customWidth="1"/>
    <col min="7179" max="7179" width="28.140625" style="41" bestFit="1" customWidth="1"/>
    <col min="7180" max="7180" width="33.140625" style="41" bestFit="1" customWidth="1"/>
    <col min="7181" max="7181" width="26" style="41" bestFit="1" customWidth="1"/>
    <col min="7182" max="7182" width="19.140625" style="41" bestFit="1" customWidth="1"/>
    <col min="7183" max="7183" width="10.42578125" style="41" customWidth="1"/>
    <col min="7184" max="7184" width="11.85546875" style="41" customWidth="1"/>
    <col min="7185" max="7185" width="14.7109375" style="41" customWidth="1"/>
    <col min="7186" max="7186" width="9" style="41" bestFit="1" customWidth="1"/>
    <col min="7187" max="7426" width="9.140625" style="41"/>
    <col min="7427" max="7427" width="4.7109375" style="41" bestFit="1" customWidth="1"/>
    <col min="7428" max="7428" width="9.7109375" style="41" bestFit="1" customWidth="1"/>
    <col min="7429" max="7429" width="10" style="41" bestFit="1" customWidth="1"/>
    <col min="7430" max="7430" width="8.85546875" style="41" bestFit="1" customWidth="1"/>
    <col min="7431" max="7431" width="22.85546875" style="41" customWidth="1"/>
    <col min="7432" max="7432" width="59.7109375" style="41" bestFit="1" customWidth="1"/>
    <col min="7433" max="7433" width="57.85546875" style="41" bestFit="1" customWidth="1"/>
    <col min="7434" max="7434" width="35.28515625" style="41" bestFit="1" customWidth="1"/>
    <col min="7435" max="7435" width="28.140625" style="41" bestFit="1" customWidth="1"/>
    <col min="7436" max="7436" width="33.140625" style="41" bestFit="1" customWidth="1"/>
    <col min="7437" max="7437" width="26" style="41" bestFit="1" customWidth="1"/>
    <col min="7438" max="7438" width="19.140625" style="41" bestFit="1" customWidth="1"/>
    <col min="7439" max="7439" width="10.42578125" style="41" customWidth="1"/>
    <col min="7440" max="7440" width="11.85546875" style="41" customWidth="1"/>
    <col min="7441" max="7441" width="14.7109375" style="41" customWidth="1"/>
    <col min="7442" max="7442" width="9" style="41" bestFit="1" customWidth="1"/>
    <col min="7443" max="7682" width="9.140625" style="41"/>
    <col min="7683" max="7683" width="4.7109375" style="41" bestFit="1" customWidth="1"/>
    <col min="7684" max="7684" width="9.7109375" style="41" bestFit="1" customWidth="1"/>
    <col min="7685" max="7685" width="10" style="41" bestFit="1" customWidth="1"/>
    <col min="7686" max="7686" width="8.85546875" style="41" bestFit="1" customWidth="1"/>
    <col min="7687" max="7687" width="22.85546875" style="41" customWidth="1"/>
    <col min="7688" max="7688" width="59.7109375" style="41" bestFit="1" customWidth="1"/>
    <col min="7689" max="7689" width="57.85546875" style="41" bestFit="1" customWidth="1"/>
    <col min="7690" max="7690" width="35.28515625" style="41" bestFit="1" customWidth="1"/>
    <col min="7691" max="7691" width="28.140625" style="41" bestFit="1" customWidth="1"/>
    <col min="7692" max="7692" width="33.140625" style="41" bestFit="1" customWidth="1"/>
    <col min="7693" max="7693" width="26" style="41" bestFit="1" customWidth="1"/>
    <col min="7694" max="7694" width="19.140625" style="41" bestFit="1" customWidth="1"/>
    <col min="7695" max="7695" width="10.42578125" style="41" customWidth="1"/>
    <col min="7696" max="7696" width="11.85546875" style="41" customWidth="1"/>
    <col min="7697" max="7697" width="14.7109375" style="41" customWidth="1"/>
    <col min="7698" max="7698" width="9" style="41" bestFit="1" customWidth="1"/>
    <col min="7699" max="7938" width="9.140625" style="41"/>
    <col min="7939" max="7939" width="4.7109375" style="41" bestFit="1" customWidth="1"/>
    <col min="7940" max="7940" width="9.7109375" style="41" bestFit="1" customWidth="1"/>
    <col min="7941" max="7941" width="10" style="41" bestFit="1" customWidth="1"/>
    <col min="7942" max="7942" width="8.85546875" style="41" bestFit="1" customWidth="1"/>
    <col min="7943" max="7943" width="22.85546875" style="41" customWidth="1"/>
    <col min="7944" max="7944" width="59.7109375" style="41" bestFit="1" customWidth="1"/>
    <col min="7945" max="7945" width="57.85546875" style="41" bestFit="1" customWidth="1"/>
    <col min="7946" max="7946" width="35.28515625" style="41" bestFit="1" customWidth="1"/>
    <col min="7947" max="7947" width="28.140625" style="41" bestFit="1" customWidth="1"/>
    <col min="7948" max="7948" width="33.140625" style="41" bestFit="1" customWidth="1"/>
    <col min="7949" max="7949" width="26" style="41" bestFit="1" customWidth="1"/>
    <col min="7950" max="7950" width="19.140625" style="41" bestFit="1" customWidth="1"/>
    <col min="7951" max="7951" width="10.42578125" style="41" customWidth="1"/>
    <col min="7952" max="7952" width="11.85546875" style="41" customWidth="1"/>
    <col min="7953" max="7953" width="14.7109375" style="41" customWidth="1"/>
    <col min="7954" max="7954" width="9" style="41" bestFit="1" customWidth="1"/>
    <col min="7955" max="8194" width="9.140625" style="41"/>
    <col min="8195" max="8195" width="4.7109375" style="41" bestFit="1" customWidth="1"/>
    <col min="8196" max="8196" width="9.7109375" style="41" bestFit="1" customWidth="1"/>
    <col min="8197" max="8197" width="10" style="41" bestFit="1" customWidth="1"/>
    <col min="8198" max="8198" width="8.85546875" style="41" bestFit="1" customWidth="1"/>
    <col min="8199" max="8199" width="22.85546875" style="41" customWidth="1"/>
    <col min="8200" max="8200" width="59.7109375" style="41" bestFit="1" customWidth="1"/>
    <col min="8201" max="8201" width="57.85546875" style="41" bestFit="1" customWidth="1"/>
    <col min="8202" max="8202" width="35.28515625" style="41" bestFit="1" customWidth="1"/>
    <col min="8203" max="8203" width="28.140625" style="41" bestFit="1" customWidth="1"/>
    <col min="8204" max="8204" width="33.140625" style="41" bestFit="1" customWidth="1"/>
    <col min="8205" max="8205" width="26" style="41" bestFit="1" customWidth="1"/>
    <col min="8206" max="8206" width="19.140625" style="41" bestFit="1" customWidth="1"/>
    <col min="8207" max="8207" width="10.42578125" style="41" customWidth="1"/>
    <col min="8208" max="8208" width="11.85546875" style="41" customWidth="1"/>
    <col min="8209" max="8209" width="14.7109375" style="41" customWidth="1"/>
    <col min="8210" max="8210" width="9" style="41" bestFit="1" customWidth="1"/>
    <col min="8211" max="8450" width="9.140625" style="41"/>
    <col min="8451" max="8451" width="4.7109375" style="41" bestFit="1" customWidth="1"/>
    <col min="8452" max="8452" width="9.7109375" style="41" bestFit="1" customWidth="1"/>
    <col min="8453" max="8453" width="10" style="41" bestFit="1" customWidth="1"/>
    <col min="8454" max="8454" width="8.85546875" style="41" bestFit="1" customWidth="1"/>
    <col min="8455" max="8455" width="22.85546875" style="41" customWidth="1"/>
    <col min="8456" max="8456" width="59.7109375" style="41" bestFit="1" customWidth="1"/>
    <col min="8457" max="8457" width="57.85546875" style="41" bestFit="1" customWidth="1"/>
    <col min="8458" max="8458" width="35.28515625" style="41" bestFit="1" customWidth="1"/>
    <col min="8459" max="8459" width="28.140625" style="41" bestFit="1" customWidth="1"/>
    <col min="8460" max="8460" width="33.140625" style="41" bestFit="1" customWidth="1"/>
    <col min="8461" max="8461" width="26" style="41" bestFit="1" customWidth="1"/>
    <col min="8462" max="8462" width="19.140625" style="41" bestFit="1" customWidth="1"/>
    <col min="8463" max="8463" width="10.42578125" style="41" customWidth="1"/>
    <col min="8464" max="8464" width="11.85546875" style="41" customWidth="1"/>
    <col min="8465" max="8465" width="14.7109375" style="41" customWidth="1"/>
    <col min="8466" max="8466" width="9" style="41" bestFit="1" customWidth="1"/>
    <col min="8467" max="8706" width="9.140625" style="41"/>
    <col min="8707" max="8707" width="4.7109375" style="41" bestFit="1" customWidth="1"/>
    <col min="8708" max="8708" width="9.7109375" style="41" bestFit="1" customWidth="1"/>
    <col min="8709" max="8709" width="10" style="41" bestFit="1" customWidth="1"/>
    <col min="8710" max="8710" width="8.85546875" style="41" bestFit="1" customWidth="1"/>
    <col min="8711" max="8711" width="22.85546875" style="41" customWidth="1"/>
    <col min="8712" max="8712" width="59.7109375" style="41" bestFit="1" customWidth="1"/>
    <col min="8713" max="8713" width="57.85546875" style="41" bestFit="1" customWidth="1"/>
    <col min="8714" max="8714" width="35.28515625" style="41" bestFit="1" customWidth="1"/>
    <col min="8715" max="8715" width="28.140625" style="41" bestFit="1" customWidth="1"/>
    <col min="8716" max="8716" width="33.140625" style="41" bestFit="1" customWidth="1"/>
    <col min="8717" max="8717" width="26" style="41" bestFit="1" customWidth="1"/>
    <col min="8718" max="8718" width="19.140625" style="41" bestFit="1" customWidth="1"/>
    <col min="8719" max="8719" width="10.42578125" style="41" customWidth="1"/>
    <col min="8720" max="8720" width="11.85546875" style="41" customWidth="1"/>
    <col min="8721" max="8721" width="14.7109375" style="41" customWidth="1"/>
    <col min="8722" max="8722" width="9" style="41" bestFit="1" customWidth="1"/>
    <col min="8723" max="8962" width="9.140625" style="41"/>
    <col min="8963" max="8963" width="4.7109375" style="41" bestFit="1" customWidth="1"/>
    <col min="8964" max="8964" width="9.7109375" style="41" bestFit="1" customWidth="1"/>
    <col min="8965" max="8965" width="10" style="41" bestFit="1" customWidth="1"/>
    <col min="8966" max="8966" width="8.85546875" style="41" bestFit="1" customWidth="1"/>
    <col min="8967" max="8967" width="22.85546875" style="41" customWidth="1"/>
    <col min="8968" max="8968" width="59.7109375" style="41" bestFit="1" customWidth="1"/>
    <col min="8969" max="8969" width="57.85546875" style="41" bestFit="1" customWidth="1"/>
    <col min="8970" max="8970" width="35.28515625" style="41" bestFit="1" customWidth="1"/>
    <col min="8971" max="8971" width="28.140625" style="41" bestFit="1" customWidth="1"/>
    <col min="8972" max="8972" width="33.140625" style="41" bestFit="1" customWidth="1"/>
    <col min="8973" max="8973" width="26" style="41" bestFit="1" customWidth="1"/>
    <col min="8974" max="8974" width="19.140625" style="41" bestFit="1" customWidth="1"/>
    <col min="8975" max="8975" width="10.42578125" style="41" customWidth="1"/>
    <col min="8976" max="8976" width="11.85546875" style="41" customWidth="1"/>
    <col min="8977" max="8977" width="14.7109375" style="41" customWidth="1"/>
    <col min="8978" max="8978" width="9" style="41" bestFit="1" customWidth="1"/>
    <col min="8979" max="9218" width="9.140625" style="41"/>
    <col min="9219" max="9219" width="4.7109375" style="41" bestFit="1" customWidth="1"/>
    <col min="9220" max="9220" width="9.7109375" style="41" bestFit="1" customWidth="1"/>
    <col min="9221" max="9221" width="10" style="41" bestFit="1" customWidth="1"/>
    <col min="9222" max="9222" width="8.85546875" style="41" bestFit="1" customWidth="1"/>
    <col min="9223" max="9223" width="22.85546875" style="41" customWidth="1"/>
    <col min="9224" max="9224" width="59.7109375" style="41" bestFit="1" customWidth="1"/>
    <col min="9225" max="9225" width="57.85546875" style="41" bestFit="1" customWidth="1"/>
    <col min="9226" max="9226" width="35.28515625" style="41" bestFit="1" customWidth="1"/>
    <col min="9227" max="9227" width="28.140625" style="41" bestFit="1" customWidth="1"/>
    <col min="9228" max="9228" width="33.140625" style="41" bestFit="1" customWidth="1"/>
    <col min="9229" max="9229" width="26" style="41" bestFit="1" customWidth="1"/>
    <col min="9230" max="9230" width="19.140625" style="41" bestFit="1" customWidth="1"/>
    <col min="9231" max="9231" width="10.42578125" style="41" customWidth="1"/>
    <col min="9232" max="9232" width="11.85546875" style="41" customWidth="1"/>
    <col min="9233" max="9233" width="14.7109375" style="41" customWidth="1"/>
    <col min="9234" max="9234" width="9" style="41" bestFit="1" customWidth="1"/>
    <col min="9235" max="9474" width="9.140625" style="41"/>
    <col min="9475" max="9475" width="4.7109375" style="41" bestFit="1" customWidth="1"/>
    <col min="9476" max="9476" width="9.7109375" style="41" bestFit="1" customWidth="1"/>
    <col min="9477" max="9477" width="10" style="41" bestFit="1" customWidth="1"/>
    <col min="9478" max="9478" width="8.85546875" style="41" bestFit="1" customWidth="1"/>
    <col min="9479" max="9479" width="22.85546875" style="41" customWidth="1"/>
    <col min="9480" max="9480" width="59.7109375" style="41" bestFit="1" customWidth="1"/>
    <col min="9481" max="9481" width="57.85546875" style="41" bestFit="1" customWidth="1"/>
    <col min="9482" max="9482" width="35.28515625" style="41" bestFit="1" customWidth="1"/>
    <col min="9483" max="9483" width="28.140625" style="41" bestFit="1" customWidth="1"/>
    <col min="9484" max="9484" width="33.140625" style="41" bestFit="1" customWidth="1"/>
    <col min="9485" max="9485" width="26" style="41" bestFit="1" customWidth="1"/>
    <col min="9486" max="9486" width="19.140625" style="41" bestFit="1" customWidth="1"/>
    <col min="9487" max="9487" width="10.42578125" style="41" customWidth="1"/>
    <col min="9488" max="9488" width="11.85546875" style="41" customWidth="1"/>
    <col min="9489" max="9489" width="14.7109375" style="41" customWidth="1"/>
    <col min="9490" max="9490" width="9" style="41" bestFit="1" customWidth="1"/>
    <col min="9491" max="9730" width="9.140625" style="41"/>
    <col min="9731" max="9731" width="4.7109375" style="41" bestFit="1" customWidth="1"/>
    <col min="9732" max="9732" width="9.7109375" style="41" bestFit="1" customWidth="1"/>
    <col min="9733" max="9733" width="10" style="41" bestFit="1" customWidth="1"/>
    <col min="9734" max="9734" width="8.85546875" style="41" bestFit="1" customWidth="1"/>
    <col min="9735" max="9735" width="22.85546875" style="41" customWidth="1"/>
    <col min="9736" max="9736" width="59.7109375" style="41" bestFit="1" customWidth="1"/>
    <col min="9737" max="9737" width="57.85546875" style="41" bestFit="1" customWidth="1"/>
    <col min="9738" max="9738" width="35.28515625" style="41" bestFit="1" customWidth="1"/>
    <col min="9739" max="9739" width="28.140625" style="41" bestFit="1" customWidth="1"/>
    <col min="9740" max="9740" width="33.140625" style="41" bestFit="1" customWidth="1"/>
    <col min="9741" max="9741" width="26" style="41" bestFit="1" customWidth="1"/>
    <col min="9742" max="9742" width="19.140625" style="41" bestFit="1" customWidth="1"/>
    <col min="9743" max="9743" width="10.42578125" style="41" customWidth="1"/>
    <col min="9744" max="9744" width="11.85546875" style="41" customWidth="1"/>
    <col min="9745" max="9745" width="14.7109375" style="41" customWidth="1"/>
    <col min="9746" max="9746" width="9" style="41" bestFit="1" customWidth="1"/>
    <col min="9747" max="9986" width="9.140625" style="41"/>
    <col min="9987" max="9987" width="4.7109375" style="41" bestFit="1" customWidth="1"/>
    <col min="9988" max="9988" width="9.7109375" style="41" bestFit="1" customWidth="1"/>
    <col min="9989" max="9989" width="10" style="41" bestFit="1" customWidth="1"/>
    <col min="9990" max="9990" width="8.85546875" style="41" bestFit="1" customWidth="1"/>
    <col min="9991" max="9991" width="22.85546875" style="41" customWidth="1"/>
    <col min="9992" max="9992" width="59.7109375" style="41" bestFit="1" customWidth="1"/>
    <col min="9993" max="9993" width="57.85546875" style="41" bestFit="1" customWidth="1"/>
    <col min="9994" max="9994" width="35.28515625" style="41" bestFit="1" customWidth="1"/>
    <col min="9995" max="9995" width="28.140625" style="41" bestFit="1" customWidth="1"/>
    <col min="9996" max="9996" width="33.140625" style="41" bestFit="1" customWidth="1"/>
    <col min="9997" max="9997" width="26" style="41" bestFit="1" customWidth="1"/>
    <col min="9998" max="9998" width="19.140625" style="41" bestFit="1" customWidth="1"/>
    <col min="9999" max="9999" width="10.42578125" style="41" customWidth="1"/>
    <col min="10000" max="10000" width="11.85546875" style="41" customWidth="1"/>
    <col min="10001" max="10001" width="14.7109375" style="41" customWidth="1"/>
    <col min="10002" max="10002" width="9" style="41" bestFit="1" customWidth="1"/>
    <col min="10003" max="10242" width="9.140625" style="41"/>
    <col min="10243" max="10243" width="4.7109375" style="41" bestFit="1" customWidth="1"/>
    <col min="10244" max="10244" width="9.7109375" style="41" bestFit="1" customWidth="1"/>
    <col min="10245" max="10245" width="10" style="41" bestFit="1" customWidth="1"/>
    <col min="10246" max="10246" width="8.85546875" style="41" bestFit="1" customWidth="1"/>
    <col min="10247" max="10247" width="22.85546875" style="41" customWidth="1"/>
    <col min="10248" max="10248" width="59.7109375" style="41" bestFit="1" customWidth="1"/>
    <col min="10249" max="10249" width="57.85546875" style="41" bestFit="1" customWidth="1"/>
    <col min="10250" max="10250" width="35.28515625" style="41" bestFit="1" customWidth="1"/>
    <col min="10251" max="10251" width="28.140625" style="41" bestFit="1" customWidth="1"/>
    <col min="10252" max="10252" width="33.140625" style="41" bestFit="1" customWidth="1"/>
    <col min="10253" max="10253" width="26" style="41" bestFit="1" customWidth="1"/>
    <col min="10254" max="10254" width="19.140625" style="41" bestFit="1" customWidth="1"/>
    <col min="10255" max="10255" width="10.42578125" style="41" customWidth="1"/>
    <col min="10256" max="10256" width="11.85546875" style="41" customWidth="1"/>
    <col min="10257" max="10257" width="14.7109375" style="41" customWidth="1"/>
    <col min="10258" max="10258" width="9" style="41" bestFit="1" customWidth="1"/>
    <col min="10259" max="10498" width="9.140625" style="41"/>
    <col min="10499" max="10499" width="4.7109375" style="41" bestFit="1" customWidth="1"/>
    <col min="10500" max="10500" width="9.7109375" style="41" bestFit="1" customWidth="1"/>
    <col min="10501" max="10501" width="10" style="41" bestFit="1" customWidth="1"/>
    <col min="10502" max="10502" width="8.85546875" style="41" bestFit="1" customWidth="1"/>
    <col min="10503" max="10503" width="22.85546875" style="41" customWidth="1"/>
    <col min="10504" max="10504" width="59.7109375" style="41" bestFit="1" customWidth="1"/>
    <col min="10505" max="10505" width="57.85546875" style="41" bestFit="1" customWidth="1"/>
    <col min="10506" max="10506" width="35.28515625" style="41" bestFit="1" customWidth="1"/>
    <col min="10507" max="10507" width="28.140625" style="41" bestFit="1" customWidth="1"/>
    <col min="10508" max="10508" width="33.140625" style="41" bestFit="1" customWidth="1"/>
    <col min="10509" max="10509" width="26" style="41" bestFit="1" customWidth="1"/>
    <col min="10510" max="10510" width="19.140625" style="41" bestFit="1" customWidth="1"/>
    <col min="10511" max="10511" width="10.42578125" style="41" customWidth="1"/>
    <col min="10512" max="10512" width="11.85546875" style="41" customWidth="1"/>
    <col min="10513" max="10513" width="14.7109375" style="41" customWidth="1"/>
    <col min="10514" max="10514" width="9" style="41" bestFit="1" customWidth="1"/>
    <col min="10515" max="10754" width="9.140625" style="41"/>
    <col min="10755" max="10755" width="4.7109375" style="41" bestFit="1" customWidth="1"/>
    <col min="10756" max="10756" width="9.7109375" style="41" bestFit="1" customWidth="1"/>
    <col min="10757" max="10757" width="10" style="41" bestFit="1" customWidth="1"/>
    <col min="10758" max="10758" width="8.85546875" style="41" bestFit="1" customWidth="1"/>
    <col min="10759" max="10759" width="22.85546875" style="41" customWidth="1"/>
    <col min="10760" max="10760" width="59.7109375" style="41" bestFit="1" customWidth="1"/>
    <col min="10761" max="10761" width="57.85546875" style="41" bestFit="1" customWidth="1"/>
    <col min="10762" max="10762" width="35.28515625" style="41" bestFit="1" customWidth="1"/>
    <col min="10763" max="10763" width="28.140625" style="41" bestFit="1" customWidth="1"/>
    <col min="10764" max="10764" width="33.140625" style="41" bestFit="1" customWidth="1"/>
    <col min="10765" max="10765" width="26" style="41" bestFit="1" customWidth="1"/>
    <col min="10766" max="10766" width="19.140625" style="41" bestFit="1" customWidth="1"/>
    <col min="10767" max="10767" width="10.42578125" style="41" customWidth="1"/>
    <col min="10768" max="10768" width="11.85546875" style="41" customWidth="1"/>
    <col min="10769" max="10769" width="14.7109375" style="41" customWidth="1"/>
    <col min="10770" max="10770" width="9" style="41" bestFit="1" customWidth="1"/>
    <col min="10771" max="11010" width="9.140625" style="41"/>
    <col min="11011" max="11011" width="4.7109375" style="41" bestFit="1" customWidth="1"/>
    <col min="11012" max="11012" width="9.7109375" style="41" bestFit="1" customWidth="1"/>
    <col min="11013" max="11013" width="10" style="41" bestFit="1" customWidth="1"/>
    <col min="11014" max="11014" width="8.85546875" style="41" bestFit="1" customWidth="1"/>
    <col min="11015" max="11015" width="22.85546875" style="41" customWidth="1"/>
    <col min="11016" max="11016" width="59.7109375" style="41" bestFit="1" customWidth="1"/>
    <col min="11017" max="11017" width="57.85546875" style="41" bestFit="1" customWidth="1"/>
    <col min="11018" max="11018" width="35.28515625" style="41" bestFit="1" customWidth="1"/>
    <col min="11019" max="11019" width="28.140625" style="41" bestFit="1" customWidth="1"/>
    <col min="11020" max="11020" width="33.140625" style="41" bestFit="1" customWidth="1"/>
    <col min="11021" max="11021" width="26" style="41" bestFit="1" customWidth="1"/>
    <col min="11022" max="11022" width="19.140625" style="41" bestFit="1" customWidth="1"/>
    <col min="11023" max="11023" width="10.42578125" style="41" customWidth="1"/>
    <col min="11024" max="11024" width="11.85546875" style="41" customWidth="1"/>
    <col min="11025" max="11025" width="14.7109375" style="41" customWidth="1"/>
    <col min="11026" max="11026" width="9" style="41" bestFit="1" customWidth="1"/>
    <col min="11027" max="11266" width="9.140625" style="41"/>
    <col min="11267" max="11267" width="4.7109375" style="41" bestFit="1" customWidth="1"/>
    <col min="11268" max="11268" width="9.7109375" style="41" bestFit="1" customWidth="1"/>
    <col min="11269" max="11269" width="10" style="41" bestFit="1" customWidth="1"/>
    <col min="11270" max="11270" width="8.85546875" style="41" bestFit="1" customWidth="1"/>
    <col min="11271" max="11271" width="22.85546875" style="41" customWidth="1"/>
    <col min="11272" max="11272" width="59.7109375" style="41" bestFit="1" customWidth="1"/>
    <col min="11273" max="11273" width="57.85546875" style="41" bestFit="1" customWidth="1"/>
    <col min="11274" max="11274" width="35.28515625" style="41" bestFit="1" customWidth="1"/>
    <col min="11275" max="11275" width="28.140625" style="41" bestFit="1" customWidth="1"/>
    <col min="11276" max="11276" width="33.140625" style="41" bestFit="1" customWidth="1"/>
    <col min="11277" max="11277" width="26" style="41" bestFit="1" customWidth="1"/>
    <col min="11278" max="11278" width="19.140625" style="41" bestFit="1" customWidth="1"/>
    <col min="11279" max="11279" width="10.42578125" style="41" customWidth="1"/>
    <col min="11280" max="11280" width="11.85546875" style="41" customWidth="1"/>
    <col min="11281" max="11281" width="14.7109375" style="41" customWidth="1"/>
    <col min="11282" max="11282" width="9" style="41" bestFit="1" customWidth="1"/>
    <col min="11283" max="11522" width="9.140625" style="41"/>
    <col min="11523" max="11523" width="4.7109375" style="41" bestFit="1" customWidth="1"/>
    <col min="11524" max="11524" width="9.7109375" style="41" bestFit="1" customWidth="1"/>
    <col min="11525" max="11525" width="10" style="41" bestFit="1" customWidth="1"/>
    <col min="11526" max="11526" width="8.85546875" style="41" bestFit="1" customWidth="1"/>
    <col min="11527" max="11527" width="22.85546875" style="41" customWidth="1"/>
    <col min="11528" max="11528" width="59.7109375" style="41" bestFit="1" customWidth="1"/>
    <col min="11529" max="11529" width="57.85546875" style="41" bestFit="1" customWidth="1"/>
    <col min="11530" max="11530" width="35.28515625" style="41" bestFit="1" customWidth="1"/>
    <col min="11531" max="11531" width="28.140625" style="41" bestFit="1" customWidth="1"/>
    <col min="11532" max="11532" width="33.140625" style="41" bestFit="1" customWidth="1"/>
    <col min="11533" max="11533" width="26" style="41" bestFit="1" customWidth="1"/>
    <col min="11534" max="11534" width="19.140625" style="41" bestFit="1" customWidth="1"/>
    <col min="11535" max="11535" width="10.42578125" style="41" customWidth="1"/>
    <col min="11536" max="11536" width="11.85546875" style="41" customWidth="1"/>
    <col min="11537" max="11537" width="14.7109375" style="41" customWidth="1"/>
    <col min="11538" max="11538" width="9" style="41" bestFit="1" customWidth="1"/>
    <col min="11539" max="11778" width="9.140625" style="41"/>
    <col min="11779" max="11779" width="4.7109375" style="41" bestFit="1" customWidth="1"/>
    <col min="11780" max="11780" width="9.7109375" style="41" bestFit="1" customWidth="1"/>
    <col min="11781" max="11781" width="10" style="41" bestFit="1" customWidth="1"/>
    <col min="11782" max="11782" width="8.85546875" style="41" bestFit="1" customWidth="1"/>
    <col min="11783" max="11783" width="22.85546875" style="41" customWidth="1"/>
    <col min="11784" max="11784" width="59.7109375" style="41" bestFit="1" customWidth="1"/>
    <col min="11785" max="11785" width="57.85546875" style="41" bestFit="1" customWidth="1"/>
    <col min="11786" max="11786" width="35.28515625" style="41" bestFit="1" customWidth="1"/>
    <col min="11787" max="11787" width="28.140625" style="41" bestFit="1" customWidth="1"/>
    <col min="11788" max="11788" width="33.140625" style="41" bestFit="1" customWidth="1"/>
    <col min="11789" max="11789" width="26" style="41" bestFit="1" customWidth="1"/>
    <col min="11790" max="11790" width="19.140625" style="41" bestFit="1" customWidth="1"/>
    <col min="11791" max="11791" width="10.42578125" style="41" customWidth="1"/>
    <col min="11792" max="11792" width="11.85546875" style="41" customWidth="1"/>
    <col min="11793" max="11793" width="14.7109375" style="41" customWidth="1"/>
    <col min="11794" max="11794" width="9" style="41" bestFit="1" customWidth="1"/>
    <col min="11795" max="12034" width="9.140625" style="41"/>
    <col min="12035" max="12035" width="4.7109375" style="41" bestFit="1" customWidth="1"/>
    <col min="12036" max="12036" width="9.7109375" style="41" bestFit="1" customWidth="1"/>
    <col min="12037" max="12037" width="10" style="41" bestFit="1" customWidth="1"/>
    <col min="12038" max="12038" width="8.85546875" style="41" bestFit="1" customWidth="1"/>
    <col min="12039" max="12039" width="22.85546875" style="41" customWidth="1"/>
    <col min="12040" max="12040" width="59.7109375" style="41" bestFit="1" customWidth="1"/>
    <col min="12041" max="12041" width="57.85546875" style="41" bestFit="1" customWidth="1"/>
    <col min="12042" max="12042" width="35.28515625" style="41" bestFit="1" customWidth="1"/>
    <col min="12043" max="12043" width="28.140625" style="41" bestFit="1" customWidth="1"/>
    <col min="12044" max="12044" width="33.140625" style="41" bestFit="1" customWidth="1"/>
    <col min="12045" max="12045" width="26" style="41" bestFit="1" customWidth="1"/>
    <col min="12046" max="12046" width="19.140625" style="41" bestFit="1" customWidth="1"/>
    <col min="12047" max="12047" width="10.42578125" style="41" customWidth="1"/>
    <col min="12048" max="12048" width="11.85546875" style="41" customWidth="1"/>
    <col min="12049" max="12049" width="14.7109375" style="41" customWidth="1"/>
    <col min="12050" max="12050" width="9" style="41" bestFit="1" customWidth="1"/>
    <col min="12051" max="12290" width="9.140625" style="41"/>
    <col min="12291" max="12291" width="4.7109375" style="41" bestFit="1" customWidth="1"/>
    <col min="12292" max="12292" width="9.7109375" style="41" bestFit="1" customWidth="1"/>
    <col min="12293" max="12293" width="10" style="41" bestFit="1" customWidth="1"/>
    <col min="12294" max="12294" width="8.85546875" style="41" bestFit="1" customWidth="1"/>
    <col min="12295" max="12295" width="22.85546875" style="41" customWidth="1"/>
    <col min="12296" max="12296" width="59.7109375" style="41" bestFit="1" customWidth="1"/>
    <col min="12297" max="12297" width="57.85546875" style="41" bestFit="1" customWidth="1"/>
    <col min="12298" max="12298" width="35.28515625" style="41" bestFit="1" customWidth="1"/>
    <col min="12299" max="12299" width="28.140625" style="41" bestFit="1" customWidth="1"/>
    <col min="12300" max="12300" width="33.140625" style="41" bestFit="1" customWidth="1"/>
    <col min="12301" max="12301" width="26" style="41" bestFit="1" customWidth="1"/>
    <col min="12302" max="12302" width="19.140625" style="41" bestFit="1" customWidth="1"/>
    <col min="12303" max="12303" width="10.42578125" style="41" customWidth="1"/>
    <col min="12304" max="12304" width="11.85546875" style="41" customWidth="1"/>
    <col min="12305" max="12305" width="14.7109375" style="41" customWidth="1"/>
    <col min="12306" max="12306" width="9" style="41" bestFit="1" customWidth="1"/>
    <col min="12307" max="12546" width="9.140625" style="41"/>
    <col min="12547" max="12547" width="4.7109375" style="41" bestFit="1" customWidth="1"/>
    <col min="12548" max="12548" width="9.7109375" style="41" bestFit="1" customWidth="1"/>
    <col min="12549" max="12549" width="10" style="41" bestFit="1" customWidth="1"/>
    <col min="12550" max="12550" width="8.85546875" style="41" bestFit="1" customWidth="1"/>
    <col min="12551" max="12551" width="22.85546875" style="41" customWidth="1"/>
    <col min="12552" max="12552" width="59.7109375" style="41" bestFit="1" customWidth="1"/>
    <col min="12553" max="12553" width="57.85546875" style="41" bestFit="1" customWidth="1"/>
    <col min="12554" max="12554" width="35.28515625" style="41" bestFit="1" customWidth="1"/>
    <col min="12555" max="12555" width="28.140625" style="41" bestFit="1" customWidth="1"/>
    <col min="12556" max="12556" width="33.140625" style="41" bestFit="1" customWidth="1"/>
    <col min="12557" max="12557" width="26" style="41" bestFit="1" customWidth="1"/>
    <col min="12558" max="12558" width="19.140625" style="41" bestFit="1" customWidth="1"/>
    <col min="12559" max="12559" width="10.42578125" style="41" customWidth="1"/>
    <col min="12560" max="12560" width="11.85546875" style="41" customWidth="1"/>
    <col min="12561" max="12561" width="14.7109375" style="41" customWidth="1"/>
    <col min="12562" max="12562" width="9" style="41" bestFit="1" customWidth="1"/>
    <col min="12563" max="12802" width="9.140625" style="41"/>
    <col min="12803" max="12803" width="4.7109375" style="41" bestFit="1" customWidth="1"/>
    <col min="12804" max="12804" width="9.7109375" style="41" bestFit="1" customWidth="1"/>
    <col min="12805" max="12805" width="10" style="41" bestFit="1" customWidth="1"/>
    <col min="12806" max="12806" width="8.85546875" style="41" bestFit="1" customWidth="1"/>
    <col min="12807" max="12807" width="22.85546875" style="41" customWidth="1"/>
    <col min="12808" max="12808" width="59.7109375" style="41" bestFit="1" customWidth="1"/>
    <col min="12809" max="12809" width="57.85546875" style="41" bestFit="1" customWidth="1"/>
    <col min="12810" max="12810" width="35.28515625" style="41" bestFit="1" customWidth="1"/>
    <col min="12811" max="12811" width="28.140625" style="41" bestFit="1" customWidth="1"/>
    <col min="12812" max="12812" width="33.140625" style="41" bestFit="1" customWidth="1"/>
    <col min="12813" max="12813" width="26" style="41" bestFit="1" customWidth="1"/>
    <col min="12814" max="12814" width="19.140625" style="41" bestFit="1" customWidth="1"/>
    <col min="12815" max="12815" width="10.42578125" style="41" customWidth="1"/>
    <col min="12816" max="12816" width="11.85546875" style="41" customWidth="1"/>
    <col min="12817" max="12817" width="14.7109375" style="41" customWidth="1"/>
    <col min="12818" max="12818" width="9" style="41" bestFit="1" customWidth="1"/>
    <col min="12819" max="13058" width="9.140625" style="41"/>
    <col min="13059" max="13059" width="4.7109375" style="41" bestFit="1" customWidth="1"/>
    <col min="13060" max="13060" width="9.7109375" style="41" bestFit="1" customWidth="1"/>
    <col min="13061" max="13061" width="10" style="41" bestFit="1" customWidth="1"/>
    <col min="13062" max="13062" width="8.85546875" style="41" bestFit="1" customWidth="1"/>
    <col min="13063" max="13063" width="22.85546875" style="41" customWidth="1"/>
    <col min="13064" max="13064" width="59.7109375" style="41" bestFit="1" customWidth="1"/>
    <col min="13065" max="13065" width="57.85546875" style="41" bestFit="1" customWidth="1"/>
    <col min="13066" max="13066" width="35.28515625" style="41" bestFit="1" customWidth="1"/>
    <col min="13067" max="13067" width="28.140625" style="41" bestFit="1" customWidth="1"/>
    <col min="13068" max="13068" width="33.140625" style="41" bestFit="1" customWidth="1"/>
    <col min="13069" max="13069" width="26" style="41" bestFit="1" customWidth="1"/>
    <col min="13070" max="13070" width="19.140625" style="41" bestFit="1" customWidth="1"/>
    <col min="13071" max="13071" width="10.42578125" style="41" customWidth="1"/>
    <col min="13072" max="13072" width="11.85546875" style="41" customWidth="1"/>
    <col min="13073" max="13073" width="14.7109375" style="41" customWidth="1"/>
    <col min="13074" max="13074" width="9" style="41" bestFit="1" customWidth="1"/>
    <col min="13075" max="13314" width="9.140625" style="41"/>
    <col min="13315" max="13315" width="4.7109375" style="41" bestFit="1" customWidth="1"/>
    <col min="13316" max="13316" width="9.7109375" style="41" bestFit="1" customWidth="1"/>
    <col min="13317" max="13317" width="10" style="41" bestFit="1" customWidth="1"/>
    <col min="13318" max="13318" width="8.85546875" style="41" bestFit="1" customWidth="1"/>
    <col min="13319" max="13319" width="22.85546875" style="41" customWidth="1"/>
    <col min="13320" max="13320" width="59.7109375" style="41" bestFit="1" customWidth="1"/>
    <col min="13321" max="13321" width="57.85546875" style="41" bestFit="1" customWidth="1"/>
    <col min="13322" max="13322" width="35.28515625" style="41" bestFit="1" customWidth="1"/>
    <col min="13323" max="13323" width="28.140625" style="41" bestFit="1" customWidth="1"/>
    <col min="13324" max="13324" width="33.140625" style="41" bestFit="1" customWidth="1"/>
    <col min="13325" max="13325" width="26" style="41" bestFit="1" customWidth="1"/>
    <col min="13326" max="13326" width="19.140625" style="41" bestFit="1" customWidth="1"/>
    <col min="13327" max="13327" width="10.42578125" style="41" customWidth="1"/>
    <col min="13328" max="13328" width="11.85546875" style="41" customWidth="1"/>
    <col min="13329" max="13329" width="14.7109375" style="41" customWidth="1"/>
    <col min="13330" max="13330" width="9" style="41" bestFit="1" customWidth="1"/>
    <col min="13331" max="13570" width="9.140625" style="41"/>
    <col min="13571" max="13571" width="4.7109375" style="41" bestFit="1" customWidth="1"/>
    <col min="13572" max="13572" width="9.7109375" style="41" bestFit="1" customWidth="1"/>
    <col min="13573" max="13573" width="10" style="41" bestFit="1" customWidth="1"/>
    <col min="13574" max="13574" width="8.85546875" style="41" bestFit="1" customWidth="1"/>
    <col min="13575" max="13575" width="22.85546875" style="41" customWidth="1"/>
    <col min="13576" max="13576" width="59.7109375" style="41" bestFit="1" customWidth="1"/>
    <col min="13577" max="13577" width="57.85546875" style="41" bestFit="1" customWidth="1"/>
    <col min="13578" max="13578" width="35.28515625" style="41" bestFit="1" customWidth="1"/>
    <col min="13579" max="13579" width="28.140625" style="41" bestFit="1" customWidth="1"/>
    <col min="13580" max="13580" width="33.140625" style="41" bestFit="1" customWidth="1"/>
    <col min="13581" max="13581" width="26" style="41" bestFit="1" customWidth="1"/>
    <col min="13582" max="13582" width="19.140625" style="41" bestFit="1" customWidth="1"/>
    <col min="13583" max="13583" width="10.42578125" style="41" customWidth="1"/>
    <col min="13584" max="13584" width="11.85546875" style="41" customWidth="1"/>
    <col min="13585" max="13585" width="14.7109375" style="41" customWidth="1"/>
    <col min="13586" max="13586" width="9" style="41" bestFit="1" customWidth="1"/>
    <col min="13587" max="13826" width="9.140625" style="41"/>
    <col min="13827" max="13827" width="4.7109375" style="41" bestFit="1" customWidth="1"/>
    <col min="13828" max="13828" width="9.7109375" style="41" bestFit="1" customWidth="1"/>
    <col min="13829" max="13829" width="10" style="41" bestFit="1" customWidth="1"/>
    <col min="13830" max="13830" width="8.85546875" style="41" bestFit="1" customWidth="1"/>
    <col min="13831" max="13831" width="22.85546875" style="41" customWidth="1"/>
    <col min="13832" max="13832" width="59.7109375" style="41" bestFit="1" customWidth="1"/>
    <col min="13833" max="13833" width="57.85546875" style="41" bestFit="1" customWidth="1"/>
    <col min="13834" max="13834" width="35.28515625" style="41" bestFit="1" customWidth="1"/>
    <col min="13835" max="13835" width="28.140625" style="41" bestFit="1" customWidth="1"/>
    <col min="13836" max="13836" width="33.140625" style="41" bestFit="1" customWidth="1"/>
    <col min="13837" max="13837" width="26" style="41" bestFit="1" customWidth="1"/>
    <col min="13838" max="13838" width="19.140625" style="41" bestFit="1" customWidth="1"/>
    <col min="13839" max="13839" width="10.42578125" style="41" customWidth="1"/>
    <col min="13840" max="13840" width="11.85546875" style="41" customWidth="1"/>
    <col min="13841" max="13841" width="14.7109375" style="41" customWidth="1"/>
    <col min="13842" max="13842" width="9" style="41" bestFit="1" customWidth="1"/>
    <col min="13843" max="14082" width="9.140625" style="41"/>
    <col min="14083" max="14083" width="4.7109375" style="41" bestFit="1" customWidth="1"/>
    <col min="14084" max="14084" width="9.7109375" style="41" bestFit="1" customWidth="1"/>
    <col min="14085" max="14085" width="10" style="41" bestFit="1" customWidth="1"/>
    <col min="14086" max="14086" width="8.85546875" style="41" bestFit="1" customWidth="1"/>
    <col min="14087" max="14087" width="22.85546875" style="41" customWidth="1"/>
    <col min="14088" max="14088" width="59.7109375" style="41" bestFit="1" customWidth="1"/>
    <col min="14089" max="14089" width="57.85546875" style="41" bestFit="1" customWidth="1"/>
    <col min="14090" max="14090" width="35.28515625" style="41" bestFit="1" customWidth="1"/>
    <col min="14091" max="14091" width="28.140625" style="41" bestFit="1" customWidth="1"/>
    <col min="14092" max="14092" width="33.140625" style="41" bestFit="1" customWidth="1"/>
    <col min="14093" max="14093" width="26" style="41" bestFit="1" customWidth="1"/>
    <col min="14094" max="14094" width="19.140625" style="41" bestFit="1" customWidth="1"/>
    <col min="14095" max="14095" width="10.42578125" style="41" customWidth="1"/>
    <col min="14096" max="14096" width="11.85546875" style="41" customWidth="1"/>
    <col min="14097" max="14097" width="14.7109375" style="41" customWidth="1"/>
    <col min="14098" max="14098" width="9" style="41" bestFit="1" customWidth="1"/>
    <col min="14099" max="14338" width="9.140625" style="41"/>
    <col min="14339" max="14339" width="4.7109375" style="41" bestFit="1" customWidth="1"/>
    <col min="14340" max="14340" width="9.7109375" style="41" bestFit="1" customWidth="1"/>
    <col min="14341" max="14341" width="10" style="41" bestFit="1" customWidth="1"/>
    <col min="14342" max="14342" width="8.85546875" style="41" bestFit="1" customWidth="1"/>
    <col min="14343" max="14343" width="22.85546875" style="41" customWidth="1"/>
    <col min="14344" max="14344" width="59.7109375" style="41" bestFit="1" customWidth="1"/>
    <col min="14345" max="14345" width="57.85546875" style="41" bestFit="1" customWidth="1"/>
    <col min="14346" max="14346" width="35.28515625" style="41" bestFit="1" customWidth="1"/>
    <col min="14347" max="14347" width="28.140625" style="41" bestFit="1" customWidth="1"/>
    <col min="14348" max="14348" width="33.140625" style="41" bestFit="1" customWidth="1"/>
    <col min="14349" max="14349" width="26" style="41" bestFit="1" customWidth="1"/>
    <col min="14350" max="14350" width="19.140625" style="41" bestFit="1" customWidth="1"/>
    <col min="14351" max="14351" width="10.42578125" style="41" customWidth="1"/>
    <col min="14352" max="14352" width="11.85546875" style="41" customWidth="1"/>
    <col min="14353" max="14353" width="14.7109375" style="41" customWidth="1"/>
    <col min="14354" max="14354" width="9" style="41" bestFit="1" customWidth="1"/>
    <col min="14355" max="14594" width="9.140625" style="41"/>
    <col min="14595" max="14595" width="4.7109375" style="41" bestFit="1" customWidth="1"/>
    <col min="14596" max="14596" width="9.7109375" style="41" bestFit="1" customWidth="1"/>
    <col min="14597" max="14597" width="10" style="41" bestFit="1" customWidth="1"/>
    <col min="14598" max="14598" width="8.85546875" style="41" bestFit="1" customWidth="1"/>
    <col min="14599" max="14599" width="22.85546875" style="41" customWidth="1"/>
    <col min="14600" max="14600" width="59.7109375" style="41" bestFit="1" customWidth="1"/>
    <col min="14601" max="14601" width="57.85546875" style="41" bestFit="1" customWidth="1"/>
    <col min="14602" max="14602" width="35.28515625" style="41" bestFit="1" customWidth="1"/>
    <col min="14603" max="14603" width="28.140625" style="41" bestFit="1" customWidth="1"/>
    <col min="14604" max="14604" width="33.140625" style="41" bestFit="1" customWidth="1"/>
    <col min="14605" max="14605" width="26" style="41" bestFit="1" customWidth="1"/>
    <col min="14606" max="14606" width="19.140625" style="41" bestFit="1" customWidth="1"/>
    <col min="14607" max="14607" width="10.42578125" style="41" customWidth="1"/>
    <col min="14608" max="14608" width="11.85546875" style="41" customWidth="1"/>
    <col min="14609" max="14609" width="14.7109375" style="41" customWidth="1"/>
    <col min="14610" max="14610" width="9" style="41" bestFit="1" customWidth="1"/>
    <col min="14611" max="14850" width="9.140625" style="41"/>
    <col min="14851" max="14851" width="4.7109375" style="41" bestFit="1" customWidth="1"/>
    <col min="14852" max="14852" width="9.7109375" style="41" bestFit="1" customWidth="1"/>
    <col min="14853" max="14853" width="10" style="41" bestFit="1" customWidth="1"/>
    <col min="14854" max="14854" width="8.85546875" style="41" bestFit="1" customWidth="1"/>
    <col min="14855" max="14855" width="22.85546875" style="41" customWidth="1"/>
    <col min="14856" max="14856" width="59.7109375" style="41" bestFit="1" customWidth="1"/>
    <col min="14857" max="14857" width="57.85546875" style="41" bestFit="1" customWidth="1"/>
    <col min="14858" max="14858" width="35.28515625" style="41" bestFit="1" customWidth="1"/>
    <col min="14859" max="14859" width="28.140625" style="41" bestFit="1" customWidth="1"/>
    <col min="14860" max="14860" width="33.140625" style="41" bestFit="1" customWidth="1"/>
    <col min="14861" max="14861" width="26" style="41" bestFit="1" customWidth="1"/>
    <col min="14862" max="14862" width="19.140625" style="41" bestFit="1" customWidth="1"/>
    <col min="14863" max="14863" width="10.42578125" style="41" customWidth="1"/>
    <col min="14864" max="14864" width="11.85546875" style="41" customWidth="1"/>
    <col min="14865" max="14865" width="14.7109375" style="41" customWidth="1"/>
    <col min="14866" max="14866" width="9" style="41" bestFit="1" customWidth="1"/>
    <col min="14867" max="15106" width="9.140625" style="41"/>
    <col min="15107" max="15107" width="4.7109375" style="41" bestFit="1" customWidth="1"/>
    <col min="15108" max="15108" width="9.7109375" style="41" bestFit="1" customWidth="1"/>
    <col min="15109" max="15109" width="10" style="41" bestFit="1" customWidth="1"/>
    <col min="15110" max="15110" width="8.85546875" style="41" bestFit="1" customWidth="1"/>
    <col min="15111" max="15111" width="22.85546875" style="41" customWidth="1"/>
    <col min="15112" max="15112" width="59.7109375" style="41" bestFit="1" customWidth="1"/>
    <col min="15113" max="15113" width="57.85546875" style="41" bestFit="1" customWidth="1"/>
    <col min="15114" max="15114" width="35.28515625" style="41" bestFit="1" customWidth="1"/>
    <col min="15115" max="15115" width="28.140625" style="41" bestFit="1" customWidth="1"/>
    <col min="15116" max="15116" width="33.140625" style="41" bestFit="1" customWidth="1"/>
    <col min="15117" max="15117" width="26" style="41" bestFit="1" customWidth="1"/>
    <col min="15118" max="15118" width="19.140625" style="41" bestFit="1" customWidth="1"/>
    <col min="15119" max="15119" width="10.42578125" style="41" customWidth="1"/>
    <col min="15120" max="15120" width="11.85546875" style="41" customWidth="1"/>
    <col min="15121" max="15121" width="14.7109375" style="41" customWidth="1"/>
    <col min="15122" max="15122" width="9" style="41" bestFit="1" customWidth="1"/>
    <col min="15123" max="15362" width="9.140625" style="41"/>
    <col min="15363" max="15363" width="4.7109375" style="41" bestFit="1" customWidth="1"/>
    <col min="15364" max="15364" width="9.7109375" style="41" bestFit="1" customWidth="1"/>
    <col min="15365" max="15365" width="10" style="41" bestFit="1" customWidth="1"/>
    <col min="15366" max="15366" width="8.85546875" style="41" bestFit="1" customWidth="1"/>
    <col min="15367" max="15367" width="22.85546875" style="41" customWidth="1"/>
    <col min="15368" max="15368" width="59.7109375" style="41" bestFit="1" customWidth="1"/>
    <col min="15369" max="15369" width="57.85546875" style="41" bestFit="1" customWidth="1"/>
    <col min="15370" max="15370" width="35.28515625" style="41" bestFit="1" customWidth="1"/>
    <col min="15371" max="15371" width="28.140625" style="41" bestFit="1" customWidth="1"/>
    <col min="15372" max="15372" width="33.140625" style="41" bestFit="1" customWidth="1"/>
    <col min="15373" max="15373" width="26" style="41" bestFit="1" customWidth="1"/>
    <col min="15374" max="15374" width="19.140625" style="41" bestFit="1" customWidth="1"/>
    <col min="15375" max="15375" width="10.42578125" style="41" customWidth="1"/>
    <col min="15376" max="15376" width="11.85546875" style="41" customWidth="1"/>
    <col min="15377" max="15377" width="14.7109375" style="41" customWidth="1"/>
    <col min="15378" max="15378" width="9" style="41" bestFit="1" customWidth="1"/>
    <col min="15379" max="15618" width="9.140625" style="41"/>
    <col min="15619" max="15619" width="4.7109375" style="41" bestFit="1" customWidth="1"/>
    <col min="15620" max="15620" width="9.7109375" style="41" bestFit="1" customWidth="1"/>
    <col min="15621" max="15621" width="10" style="41" bestFit="1" customWidth="1"/>
    <col min="15622" max="15622" width="8.85546875" style="41" bestFit="1" customWidth="1"/>
    <col min="15623" max="15623" width="22.85546875" style="41" customWidth="1"/>
    <col min="15624" max="15624" width="59.7109375" style="41" bestFit="1" customWidth="1"/>
    <col min="15625" max="15625" width="57.85546875" style="41" bestFit="1" customWidth="1"/>
    <col min="15626" max="15626" width="35.28515625" style="41" bestFit="1" customWidth="1"/>
    <col min="15627" max="15627" width="28.140625" style="41" bestFit="1" customWidth="1"/>
    <col min="15628" max="15628" width="33.140625" style="41" bestFit="1" customWidth="1"/>
    <col min="15629" max="15629" width="26" style="41" bestFit="1" customWidth="1"/>
    <col min="15630" max="15630" width="19.140625" style="41" bestFit="1" customWidth="1"/>
    <col min="15631" max="15631" width="10.42578125" style="41" customWidth="1"/>
    <col min="15632" max="15632" width="11.85546875" style="41" customWidth="1"/>
    <col min="15633" max="15633" width="14.7109375" style="41" customWidth="1"/>
    <col min="15634" max="15634" width="9" style="41" bestFit="1" customWidth="1"/>
    <col min="15635" max="15874" width="9.140625" style="41"/>
    <col min="15875" max="15875" width="4.7109375" style="41" bestFit="1" customWidth="1"/>
    <col min="15876" max="15876" width="9.7109375" style="41" bestFit="1" customWidth="1"/>
    <col min="15877" max="15877" width="10" style="41" bestFit="1" customWidth="1"/>
    <col min="15878" max="15878" width="8.85546875" style="41" bestFit="1" customWidth="1"/>
    <col min="15879" max="15879" width="22.85546875" style="41" customWidth="1"/>
    <col min="15880" max="15880" width="59.7109375" style="41" bestFit="1" customWidth="1"/>
    <col min="15881" max="15881" width="57.85546875" style="41" bestFit="1" customWidth="1"/>
    <col min="15882" max="15882" width="35.28515625" style="41" bestFit="1" customWidth="1"/>
    <col min="15883" max="15883" width="28.140625" style="41" bestFit="1" customWidth="1"/>
    <col min="15884" max="15884" width="33.140625" style="41" bestFit="1" customWidth="1"/>
    <col min="15885" max="15885" width="26" style="41" bestFit="1" customWidth="1"/>
    <col min="15886" max="15886" width="19.140625" style="41" bestFit="1" customWidth="1"/>
    <col min="15887" max="15887" width="10.42578125" style="41" customWidth="1"/>
    <col min="15888" max="15888" width="11.85546875" style="41" customWidth="1"/>
    <col min="15889" max="15889" width="14.7109375" style="41" customWidth="1"/>
    <col min="15890" max="15890" width="9" style="41" bestFit="1" customWidth="1"/>
    <col min="15891" max="16130" width="9.140625" style="41"/>
    <col min="16131" max="16131" width="4.7109375" style="41" bestFit="1" customWidth="1"/>
    <col min="16132" max="16132" width="9.7109375" style="41" bestFit="1" customWidth="1"/>
    <col min="16133" max="16133" width="10" style="41" bestFit="1" customWidth="1"/>
    <col min="16134" max="16134" width="8.85546875" style="41" bestFit="1" customWidth="1"/>
    <col min="16135" max="16135" width="22.85546875" style="41" customWidth="1"/>
    <col min="16136" max="16136" width="59.7109375" style="41" bestFit="1" customWidth="1"/>
    <col min="16137" max="16137" width="57.85546875" style="41" bestFit="1" customWidth="1"/>
    <col min="16138" max="16138" width="35.28515625" style="41" bestFit="1" customWidth="1"/>
    <col min="16139" max="16139" width="28.140625" style="41" bestFit="1" customWidth="1"/>
    <col min="16140" max="16140" width="33.140625" style="41" bestFit="1" customWidth="1"/>
    <col min="16141" max="16141" width="26" style="41" bestFit="1" customWidth="1"/>
    <col min="16142" max="16142" width="19.140625" style="41" bestFit="1" customWidth="1"/>
    <col min="16143" max="16143" width="10.42578125" style="41" customWidth="1"/>
    <col min="16144" max="16144" width="11.85546875" style="41" customWidth="1"/>
    <col min="16145" max="16145" width="14.7109375" style="41" customWidth="1"/>
    <col min="16146" max="16146" width="9" style="41" bestFit="1" customWidth="1"/>
    <col min="16147" max="16384" width="9.140625" style="41"/>
  </cols>
  <sheetData>
    <row r="2" spans="1:19" x14ac:dyDescent="0.25">
      <c r="A2" s="1097" t="s">
        <v>2906</v>
      </c>
      <c r="B2" s="1097"/>
      <c r="C2" s="1097"/>
      <c r="D2" s="1097"/>
      <c r="E2" s="1097"/>
      <c r="F2" s="1097"/>
      <c r="G2" s="1097"/>
      <c r="H2" s="1097"/>
      <c r="I2" s="1097"/>
      <c r="J2" s="1097"/>
      <c r="K2" s="1097"/>
      <c r="L2" s="1097"/>
      <c r="M2" s="1097"/>
      <c r="N2" s="1097"/>
      <c r="O2" s="1097"/>
      <c r="P2" s="1097"/>
      <c r="Q2" s="1097"/>
      <c r="R2" s="1097"/>
    </row>
    <row r="3" spans="1:19" x14ac:dyDescent="0.25">
      <c r="M3" s="276"/>
      <c r="N3" s="276"/>
      <c r="O3" s="276"/>
      <c r="P3" s="276"/>
    </row>
    <row r="4" spans="1:19" s="4" customFormat="1" ht="58.5" customHeight="1" x14ac:dyDescent="0.2">
      <c r="A4" s="1026" t="s">
        <v>0</v>
      </c>
      <c r="B4" s="644" t="s">
        <v>1</v>
      </c>
      <c r="C4" s="644" t="s">
        <v>2</v>
      </c>
      <c r="D4" s="644" t="s">
        <v>3</v>
      </c>
      <c r="E4" s="644" t="s">
        <v>4</v>
      </c>
      <c r="F4" s="644" t="s">
        <v>5</v>
      </c>
      <c r="G4" s="1026" t="s">
        <v>6</v>
      </c>
      <c r="H4" s="644" t="s">
        <v>7</v>
      </c>
      <c r="I4" s="644"/>
      <c r="J4" s="1026" t="s">
        <v>8</v>
      </c>
      <c r="K4" s="644" t="s">
        <v>9</v>
      </c>
      <c r="L4" s="1098"/>
      <c r="M4" s="651" t="s">
        <v>10</v>
      </c>
      <c r="N4" s="651"/>
      <c r="O4" s="651" t="s">
        <v>11</v>
      </c>
      <c r="P4" s="651"/>
      <c r="Q4" s="1026" t="s">
        <v>12</v>
      </c>
      <c r="R4" s="644" t="s">
        <v>13</v>
      </c>
      <c r="S4" s="3"/>
    </row>
    <row r="5" spans="1:19" s="4" customFormat="1" x14ac:dyDescent="0.2">
      <c r="A5" s="1026"/>
      <c r="B5" s="644"/>
      <c r="C5" s="644"/>
      <c r="D5" s="644"/>
      <c r="E5" s="644"/>
      <c r="F5" s="644"/>
      <c r="G5" s="1026"/>
      <c r="H5" s="173" t="s">
        <v>14</v>
      </c>
      <c r="I5" s="173" t="s">
        <v>15</v>
      </c>
      <c r="J5" s="1026"/>
      <c r="K5" s="173">
        <v>2020</v>
      </c>
      <c r="L5" s="173">
        <v>2021</v>
      </c>
      <c r="M5" s="5">
        <v>2020</v>
      </c>
      <c r="N5" s="5">
        <v>2021</v>
      </c>
      <c r="O5" s="5">
        <v>2020</v>
      </c>
      <c r="P5" s="5">
        <v>2021</v>
      </c>
      <c r="Q5" s="1026"/>
      <c r="R5" s="644"/>
      <c r="S5" s="3"/>
    </row>
    <row r="6" spans="1:19" s="4" customFormat="1" x14ac:dyDescent="0.2">
      <c r="A6" s="247" t="s">
        <v>16</v>
      </c>
      <c r="B6" s="173" t="s">
        <v>17</v>
      </c>
      <c r="C6" s="173" t="s">
        <v>18</v>
      </c>
      <c r="D6" s="173" t="s">
        <v>19</v>
      </c>
      <c r="E6" s="173" t="s">
        <v>20</v>
      </c>
      <c r="F6" s="173" t="s">
        <v>21</v>
      </c>
      <c r="G6" s="247" t="s">
        <v>22</v>
      </c>
      <c r="H6" s="173" t="s">
        <v>23</v>
      </c>
      <c r="I6" s="173" t="s">
        <v>24</v>
      </c>
      <c r="J6" s="247" t="s">
        <v>25</v>
      </c>
      <c r="K6" s="173" t="s">
        <v>26</v>
      </c>
      <c r="L6" s="173" t="s">
        <v>27</v>
      </c>
      <c r="M6" s="174" t="s">
        <v>28</v>
      </c>
      <c r="N6" s="174" t="s">
        <v>29</v>
      </c>
      <c r="O6" s="174" t="s">
        <v>30</v>
      </c>
      <c r="P6" s="174" t="s">
        <v>31</v>
      </c>
      <c r="Q6" s="247" t="s">
        <v>32</v>
      </c>
      <c r="R6" s="173" t="s">
        <v>33</v>
      </c>
      <c r="S6" s="3"/>
    </row>
    <row r="7" spans="1:19" s="295" customFormat="1" ht="38.25" customHeight="1" x14ac:dyDescent="0.25">
      <c r="A7" s="720">
        <v>1</v>
      </c>
      <c r="B7" s="719">
        <v>1</v>
      </c>
      <c r="C7" s="720">
        <v>4</v>
      </c>
      <c r="D7" s="719">
        <v>2</v>
      </c>
      <c r="E7" s="719" t="s">
        <v>2486</v>
      </c>
      <c r="F7" s="719" t="s">
        <v>2485</v>
      </c>
      <c r="G7" s="453" t="s">
        <v>2433</v>
      </c>
      <c r="H7" s="719" t="s">
        <v>2434</v>
      </c>
      <c r="I7" s="79" t="s">
        <v>275</v>
      </c>
      <c r="J7" s="719" t="s">
        <v>2426</v>
      </c>
      <c r="K7" s="837" t="s">
        <v>2456</v>
      </c>
      <c r="L7" s="837" t="s">
        <v>2452</v>
      </c>
      <c r="M7" s="738">
        <v>46756.92</v>
      </c>
      <c r="N7" s="738">
        <v>27000</v>
      </c>
      <c r="O7" s="738">
        <v>46756.92</v>
      </c>
      <c r="P7" s="738">
        <v>27000</v>
      </c>
      <c r="Q7" s="719" t="s">
        <v>2403</v>
      </c>
      <c r="R7" s="719" t="s">
        <v>2402</v>
      </c>
      <c r="S7" s="383"/>
    </row>
    <row r="8" spans="1:19" s="295" customFormat="1" ht="38.25" customHeight="1" x14ac:dyDescent="0.25">
      <c r="A8" s="720"/>
      <c r="B8" s="719"/>
      <c r="C8" s="720"/>
      <c r="D8" s="719"/>
      <c r="E8" s="719"/>
      <c r="F8" s="719"/>
      <c r="G8" s="453" t="s">
        <v>2435</v>
      </c>
      <c r="H8" s="719"/>
      <c r="I8" s="79" t="s">
        <v>2431</v>
      </c>
      <c r="J8" s="719"/>
      <c r="K8" s="837"/>
      <c r="L8" s="837"/>
      <c r="M8" s="738"/>
      <c r="N8" s="738"/>
      <c r="O8" s="738"/>
      <c r="P8" s="738"/>
      <c r="Q8" s="719"/>
      <c r="R8" s="719"/>
      <c r="S8" s="383"/>
    </row>
    <row r="9" spans="1:19" s="295" customFormat="1" ht="38.25" customHeight="1" x14ac:dyDescent="0.25">
      <c r="A9" s="720"/>
      <c r="B9" s="719"/>
      <c r="C9" s="720"/>
      <c r="D9" s="719"/>
      <c r="E9" s="719"/>
      <c r="F9" s="719"/>
      <c r="G9" s="453" t="s">
        <v>2432</v>
      </c>
      <c r="H9" s="719"/>
      <c r="I9" s="79" t="s">
        <v>2431</v>
      </c>
      <c r="J9" s="719"/>
      <c r="K9" s="837"/>
      <c r="L9" s="837"/>
      <c r="M9" s="738"/>
      <c r="N9" s="738"/>
      <c r="O9" s="738"/>
      <c r="P9" s="738"/>
      <c r="Q9" s="719"/>
      <c r="R9" s="719"/>
      <c r="S9" s="383"/>
    </row>
    <row r="10" spans="1:19" s="295" customFormat="1" ht="38.25" customHeight="1" x14ac:dyDescent="0.25">
      <c r="A10" s="720"/>
      <c r="B10" s="719"/>
      <c r="C10" s="720"/>
      <c r="D10" s="719"/>
      <c r="E10" s="719"/>
      <c r="F10" s="719"/>
      <c r="G10" s="453" t="s">
        <v>2484</v>
      </c>
      <c r="H10" s="719"/>
      <c r="I10" s="79" t="s">
        <v>232</v>
      </c>
      <c r="J10" s="719"/>
      <c r="K10" s="837"/>
      <c r="L10" s="837"/>
      <c r="M10" s="738"/>
      <c r="N10" s="738"/>
      <c r="O10" s="738"/>
      <c r="P10" s="738"/>
      <c r="Q10" s="719"/>
      <c r="R10" s="719"/>
      <c r="S10" s="383"/>
    </row>
    <row r="11" spans="1:19" s="295" customFormat="1" ht="75" x14ac:dyDescent="0.25">
      <c r="A11" s="453">
        <v>2</v>
      </c>
      <c r="B11" s="453">
        <v>1</v>
      </c>
      <c r="C11" s="453">
        <v>4</v>
      </c>
      <c r="D11" s="453">
        <v>2</v>
      </c>
      <c r="E11" s="453" t="s">
        <v>2483</v>
      </c>
      <c r="F11" s="453" t="s">
        <v>2482</v>
      </c>
      <c r="G11" s="453" t="s">
        <v>1697</v>
      </c>
      <c r="H11" s="453" t="s">
        <v>2434</v>
      </c>
      <c r="I11" s="454">
        <v>75</v>
      </c>
      <c r="J11" s="453" t="s">
        <v>2481</v>
      </c>
      <c r="K11" s="454" t="s">
        <v>2407</v>
      </c>
      <c r="L11" s="461"/>
      <c r="M11" s="456">
        <v>3200</v>
      </c>
      <c r="N11" s="346"/>
      <c r="O11" s="456">
        <v>3200</v>
      </c>
      <c r="P11" s="346"/>
      <c r="Q11" s="453" t="s">
        <v>2403</v>
      </c>
      <c r="R11" s="453" t="s">
        <v>2402</v>
      </c>
    </row>
    <row r="12" spans="1:19" s="295" customFormat="1" ht="42" customHeight="1" x14ac:dyDescent="0.25">
      <c r="A12" s="720">
        <v>3</v>
      </c>
      <c r="B12" s="719">
        <v>1</v>
      </c>
      <c r="C12" s="720">
        <v>4</v>
      </c>
      <c r="D12" s="719">
        <v>2</v>
      </c>
      <c r="E12" s="719" t="s">
        <v>2480</v>
      </c>
      <c r="F12" s="719" t="s">
        <v>2479</v>
      </c>
      <c r="G12" s="453" t="s">
        <v>2478</v>
      </c>
      <c r="H12" s="453" t="s">
        <v>2434</v>
      </c>
      <c r="I12" s="79" t="s">
        <v>2477</v>
      </c>
      <c r="J12" s="719" t="s">
        <v>2476</v>
      </c>
      <c r="K12" s="837" t="s">
        <v>2407</v>
      </c>
      <c r="L12" s="837"/>
      <c r="M12" s="738">
        <v>10790.01</v>
      </c>
      <c r="N12" s="720"/>
      <c r="O12" s="738">
        <v>10790.01</v>
      </c>
      <c r="P12" s="738"/>
      <c r="Q12" s="719" t="s">
        <v>2403</v>
      </c>
      <c r="R12" s="719" t="s">
        <v>2402</v>
      </c>
    </row>
    <row r="13" spans="1:19" s="295" customFormat="1" ht="42" customHeight="1" x14ac:dyDescent="0.25">
      <c r="A13" s="720"/>
      <c r="B13" s="719"/>
      <c r="C13" s="720"/>
      <c r="D13" s="719"/>
      <c r="E13" s="719"/>
      <c r="F13" s="719"/>
      <c r="G13" s="453" t="s">
        <v>55</v>
      </c>
      <c r="H13" s="453" t="s">
        <v>922</v>
      </c>
      <c r="I13" s="79" t="s">
        <v>1075</v>
      </c>
      <c r="J13" s="719"/>
      <c r="K13" s="837"/>
      <c r="L13" s="837"/>
      <c r="M13" s="738"/>
      <c r="N13" s="720"/>
      <c r="O13" s="738"/>
      <c r="P13" s="738"/>
      <c r="Q13" s="719"/>
      <c r="R13" s="719"/>
    </row>
    <row r="14" spans="1:19" s="295" customFormat="1" ht="75" x14ac:dyDescent="0.25">
      <c r="A14" s="454">
        <v>4</v>
      </c>
      <c r="B14" s="454">
        <v>1</v>
      </c>
      <c r="C14" s="454">
        <v>4</v>
      </c>
      <c r="D14" s="453">
        <v>2</v>
      </c>
      <c r="E14" s="453" t="s">
        <v>2475</v>
      </c>
      <c r="F14" s="453" t="s">
        <v>2474</v>
      </c>
      <c r="G14" s="453" t="s">
        <v>230</v>
      </c>
      <c r="H14" s="453" t="s">
        <v>2434</v>
      </c>
      <c r="I14" s="79" t="s">
        <v>1571</v>
      </c>
      <c r="J14" s="453" t="s">
        <v>2473</v>
      </c>
      <c r="K14" s="461" t="s">
        <v>2438</v>
      </c>
      <c r="L14" s="461"/>
      <c r="M14" s="455">
        <v>38250.53</v>
      </c>
      <c r="N14" s="454"/>
      <c r="O14" s="455">
        <v>38250.53</v>
      </c>
      <c r="P14" s="455"/>
      <c r="Q14" s="453" t="s">
        <v>2403</v>
      </c>
      <c r="R14" s="453" t="s">
        <v>2402</v>
      </c>
    </row>
    <row r="15" spans="1:19" s="295" customFormat="1" ht="150" x14ac:dyDescent="0.25">
      <c r="A15" s="453">
        <v>5</v>
      </c>
      <c r="B15" s="453">
        <v>1</v>
      </c>
      <c r="C15" s="453">
        <v>4</v>
      </c>
      <c r="D15" s="453">
        <v>2</v>
      </c>
      <c r="E15" s="453" t="s">
        <v>2472</v>
      </c>
      <c r="F15" s="453" t="s">
        <v>2471</v>
      </c>
      <c r="G15" s="453" t="s">
        <v>44</v>
      </c>
      <c r="H15" s="453" t="s">
        <v>2434</v>
      </c>
      <c r="I15" s="454">
        <v>20</v>
      </c>
      <c r="J15" s="453" t="s">
        <v>2470</v>
      </c>
      <c r="K15" s="454" t="s">
        <v>2407</v>
      </c>
      <c r="L15" s="461"/>
      <c r="M15" s="456">
        <v>87012.17</v>
      </c>
      <c r="N15" s="346"/>
      <c r="O15" s="456">
        <v>87012.17</v>
      </c>
      <c r="P15" s="346"/>
      <c r="Q15" s="453" t="s">
        <v>2403</v>
      </c>
      <c r="R15" s="453" t="s">
        <v>2402</v>
      </c>
    </row>
    <row r="16" spans="1:19" s="295" customFormat="1" ht="105" x14ac:dyDescent="0.25">
      <c r="A16" s="453">
        <v>6</v>
      </c>
      <c r="B16" s="453">
        <v>1</v>
      </c>
      <c r="C16" s="453">
        <v>4</v>
      </c>
      <c r="D16" s="453">
        <v>5</v>
      </c>
      <c r="E16" s="453" t="s">
        <v>2469</v>
      </c>
      <c r="F16" s="453" t="s">
        <v>2468</v>
      </c>
      <c r="G16" s="453" t="s">
        <v>197</v>
      </c>
      <c r="H16" s="453" t="s">
        <v>2434</v>
      </c>
      <c r="I16" s="454">
        <v>50</v>
      </c>
      <c r="J16" s="453" t="s">
        <v>2467</v>
      </c>
      <c r="K16" s="454" t="s">
        <v>2452</v>
      </c>
      <c r="L16" s="461"/>
      <c r="M16" s="456"/>
      <c r="N16" s="455">
        <v>7800</v>
      </c>
      <c r="O16" s="456"/>
      <c r="P16" s="455">
        <v>7800</v>
      </c>
      <c r="Q16" s="453" t="s">
        <v>2403</v>
      </c>
      <c r="R16" s="453" t="s">
        <v>2402</v>
      </c>
    </row>
    <row r="17" spans="1:18" s="295" customFormat="1" ht="120" x14ac:dyDescent="0.25">
      <c r="A17" s="453">
        <v>7</v>
      </c>
      <c r="B17" s="453">
        <v>1</v>
      </c>
      <c r="C17" s="453">
        <v>4</v>
      </c>
      <c r="D17" s="453">
        <v>2</v>
      </c>
      <c r="E17" s="453" t="s">
        <v>2466</v>
      </c>
      <c r="F17" s="453" t="s">
        <v>2465</v>
      </c>
      <c r="G17" s="453" t="s">
        <v>55</v>
      </c>
      <c r="H17" s="453" t="s">
        <v>922</v>
      </c>
      <c r="I17" s="454">
        <v>2000</v>
      </c>
      <c r="J17" s="453" t="s">
        <v>2461</v>
      </c>
      <c r="K17" s="454" t="s">
        <v>2407</v>
      </c>
      <c r="L17" s="461"/>
      <c r="M17" s="456">
        <v>8065.12</v>
      </c>
      <c r="N17" s="346"/>
      <c r="O17" s="456">
        <v>8065.12</v>
      </c>
      <c r="P17" s="346"/>
      <c r="Q17" s="453" t="s">
        <v>2403</v>
      </c>
      <c r="R17" s="453" t="s">
        <v>2402</v>
      </c>
    </row>
    <row r="18" spans="1:18" s="295" customFormat="1" ht="252.75" customHeight="1" x14ac:dyDescent="0.25">
      <c r="A18" s="453">
        <v>8</v>
      </c>
      <c r="B18" s="453">
        <v>1</v>
      </c>
      <c r="C18" s="453">
        <v>4</v>
      </c>
      <c r="D18" s="453">
        <v>2</v>
      </c>
      <c r="E18" s="453" t="s">
        <v>2464</v>
      </c>
      <c r="F18" s="453" t="s">
        <v>2463</v>
      </c>
      <c r="G18" s="453" t="s">
        <v>2462</v>
      </c>
      <c r="H18" s="453" t="s">
        <v>2030</v>
      </c>
      <c r="I18" s="454">
        <v>9</v>
      </c>
      <c r="J18" s="453" t="s">
        <v>2461</v>
      </c>
      <c r="K18" s="454" t="s">
        <v>2456</v>
      </c>
      <c r="L18" s="461"/>
      <c r="M18" s="456">
        <v>44100</v>
      </c>
      <c r="N18" s="346"/>
      <c r="O18" s="456">
        <v>44100</v>
      </c>
      <c r="P18" s="346"/>
      <c r="Q18" s="453" t="s">
        <v>2403</v>
      </c>
      <c r="R18" s="453" t="s">
        <v>2402</v>
      </c>
    </row>
    <row r="19" spans="1:18" s="295" customFormat="1" ht="105" x14ac:dyDescent="0.25">
      <c r="A19" s="453">
        <v>9</v>
      </c>
      <c r="B19" s="453">
        <v>1</v>
      </c>
      <c r="C19" s="453">
        <v>4</v>
      </c>
      <c r="D19" s="453">
        <v>2</v>
      </c>
      <c r="E19" s="453" t="s">
        <v>2460</v>
      </c>
      <c r="F19" s="453" t="s">
        <v>2459</v>
      </c>
      <c r="G19" s="453" t="s">
        <v>55</v>
      </c>
      <c r="H19" s="453" t="s">
        <v>922</v>
      </c>
      <c r="I19" s="453">
        <v>2000</v>
      </c>
      <c r="J19" s="453" t="s">
        <v>2458</v>
      </c>
      <c r="K19" s="453" t="s">
        <v>43</v>
      </c>
      <c r="L19" s="453"/>
      <c r="M19" s="456">
        <v>11748.9</v>
      </c>
      <c r="N19" s="456"/>
      <c r="O19" s="456">
        <v>11748.9</v>
      </c>
      <c r="P19" s="453"/>
      <c r="Q19" s="453" t="s">
        <v>2403</v>
      </c>
      <c r="R19" s="453" t="s">
        <v>2402</v>
      </c>
    </row>
    <row r="20" spans="1:18" s="295" customFormat="1" ht="48" customHeight="1" x14ac:dyDescent="0.25">
      <c r="A20" s="719">
        <v>10</v>
      </c>
      <c r="B20" s="719">
        <v>1</v>
      </c>
      <c r="C20" s="719">
        <v>4</v>
      </c>
      <c r="D20" s="719">
        <v>2</v>
      </c>
      <c r="E20" s="719" t="s">
        <v>2457</v>
      </c>
      <c r="F20" s="719" t="s">
        <v>1757</v>
      </c>
      <c r="G20" s="719" t="s">
        <v>2444</v>
      </c>
      <c r="H20" s="453" t="s">
        <v>1318</v>
      </c>
      <c r="I20" s="453">
        <v>2</v>
      </c>
      <c r="J20" s="719" t="s">
        <v>2443</v>
      </c>
      <c r="K20" s="719" t="s">
        <v>2456</v>
      </c>
      <c r="L20" s="630"/>
      <c r="M20" s="753">
        <v>20000</v>
      </c>
      <c r="N20" s="753"/>
      <c r="O20" s="753">
        <v>20000</v>
      </c>
      <c r="P20" s="719"/>
      <c r="Q20" s="719" t="s">
        <v>2403</v>
      </c>
      <c r="R20" s="719" t="s">
        <v>2402</v>
      </c>
    </row>
    <row r="21" spans="1:18" s="295" customFormat="1" ht="48" customHeight="1" x14ac:dyDescent="0.25">
      <c r="A21" s="719"/>
      <c r="B21" s="719"/>
      <c r="C21" s="719"/>
      <c r="D21" s="719"/>
      <c r="E21" s="719"/>
      <c r="F21" s="719"/>
      <c r="G21" s="719"/>
      <c r="H21" s="453" t="s">
        <v>693</v>
      </c>
      <c r="I21" s="453">
        <v>31</v>
      </c>
      <c r="J21" s="719"/>
      <c r="K21" s="719"/>
      <c r="L21" s="656"/>
      <c r="M21" s="753"/>
      <c r="N21" s="753"/>
      <c r="O21" s="753"/>
      <c r="P21" s="719"/>
      <c r="Q21" s="719"/>
      <c r="R21" s="719"/>
    </row>
    <row r="22" spans="1:18" s="295" customFormat="1" ht="84.75" customHeight="1" x14ac:dyDescent="0.25">
      <c r="A22" s="719"/>
      <c r="B22" s="719"/>
      <c r="C22" s="719"/>
      <c r="D22" s="719"/>
      <c r="E22" s="719"/>
      <c r="F22" s="719"/>
      <c r="G22" s="453" t="s">
        <v>920</v>
      </c>
      <c r="H22" s="453" t="s">
        <v>922</v>
      </c>
      <c r="I22" s="453">
        <v>50</v>
      </c>
      <c r="J22" s="719"/>
      <c r="K22" s="719"/>
      <c r="L22" s="631"/>
      <c r="M22" s="753"/>
      <c r="N22" s="753"/>
      <c r="O22" s="753"/>
      <c r="P22" s="719"/>
      <c r="Q22" s="719"/>
      <c r="R22" s="719"/>
    </row>
    <row r="23" spans="1:18" s="295" customFormat="1" ht="105" x14ac:dyDescent="0.25">
      <c r="A23" s="453">
        <v>11</v>
      </c>
      <c r="B23" s="453">
        <v>1</v>
      </c>
      <c r="C23" s="453">
        <v>4</v>
      </c>
      <c r="D23" s="453">
        <v>2</v>
      </c>
      <c r="E23" s="453" t="s">
        <v>2455</v>
      </c>
      <c r="F23" s="453" t="s">
        <v>2454</v>
      </c>
      <c r="G23" s="453" t="s">
        <v>48</v>
      </c>
      <c r="H23" s="453" t="s">
        <v>693</v>
      </c>
      <c r="I23" s="453">
        <v>80</v>
      </c>
      <c r="J23" s="453" t="s">
        <v>2453</v>
      </c>
      <c r="K23" s="453" t="s">
        <v>2407</v>
      </c>
      <c r="L23" s="453" t="s">
        <v>2452</v>
      </c>
      <c r="M23" s="456">
        <v>3636.86</v>
      </c>
      <c r="N23" s="456">
        <v>12000</v>
      </c>
      <c r="O23" s="456">
        <v>3636.86</v>
      </c>
      <c r="P23" s="456">
        <v>12000</v>
      </c>
      <c r="Q23" s="453" t="s">
        <v>2403</v>
      </c>
      <c r="R23" s="453" t="s">
        <v>2402</v>
      </c>
    </row>
    <row r="24" spans="1:18" s="295" customFormat="1" ht="21.75" customHeight="1" x14ac:dyDescent="0.25">
      <c r="A24" s="630">
        <v>12</v>
      </c>
      <c r="B24" s="630">
        <v>1</v>
      </c>
      <c r="C24" s="630">
        <v>4</v>
      </c>
      <c r="D24" s="630">
        <v>2</v>
      </c>
      <c r="E24" s="630" t="s">
        <v>2451</v>
      </c>
      <c r="F24" s="630" t="s">
        <v>2450</v>
      </c>
      <c r="G24" s="819" t="s">
        <v>2449</v>
      </c>
      <c r="H24" s="459" t="s">
        <v>58</v>
      </c>
      <c r="I24" s="459">
        <v>1</v>
      </c>
      <c r="J24" s="630" t="s">
        <v>2448</v>
      </c>
      <c r="K24" s="630"/>
      <c r="L24" s="630" t="s">
        <v>2412</v>
      </c>
      <c r="M24" s="717"/>
      <c r="N24" s="717">
        <v>27640</v>
      </c>
      <c r="O24" s="717"/>
      <c r="P24" s="717">
        <v>27640</v>
      </c>
      <c r="Q24" s="630" t="s">
        <v>2403</v>
      </c>
      <c r="R24" s="630" t="s">
        <v>2402</v>
      </c>
    </row>
    <row r="25" spans="1:18" s="295" customFormat="1" ht="30" x14ac:dyDescent="0.25">
      <c r="A25" s="656"/>
      <c r="B25" s="656"/>
      <c r="C25" s="656"/>
      <c r="D25" s="656"/>
      <c r="E25" s="656"/>
      <c r="F25" s="656"/>
      <c r="G25" s="825"/>
      <c r="H25" s="459" t="s">
        <v>332</v>
      </c>
      <c r="I25" s="459">
        <v>50</v>
      </c>
      <c r="J25" s="656"/>
      <c r="K25" s="656"/>
      <c r="L25" s="656"/>
      <c r="M25" s="733"/>
      <c r="N25" s="733"/>
      <c r="O25" s="733"/>
      <c r="P25" s="733"/>
      <c r="Q25" s="656"/>
      <c r="R25" s="656"/>
    </row>
    <row r="26" spans="1:18" s="295" customFormat="1" x14ac:dyDescent="0.25">
      <c r="A26" s="656"/>
      <c r="B26" s="656"/>
      <c r="C26" s="656"/>
      <c r="D26" s="656"/>
      <c r="E26" s="656"/>
      <c r="F26" s="656"/>
      <c r="G26" s="825"/>
      <c r="H26" s="819" t="s">
        <v>2447</v>
      </c>
      <c r="I26" s="819">
        <v>5</v>
      </c>
      <c r="J26" s="656"/>
      <c r="K26" s="656"/>
      <c r="L26" s="656"/>
      <c r="M26" s="733"/>
      <c r="N26" s="733"/>
      <c r="O26" s="733"/>
      <c r="P26" s="733"/>
      <c r="Q26" s="656"/>
      <c r="R26" s="656"/>
    </row>
    <row r="27" spans="1:18" s="295" customFormat="1" ht="53.25" customHeight="1" x14ac:dyDescent="0.25">
      <c r="A27" s="656"/>
      <c r="B27" s="656"/>
      <c r="C27" s="656"/>
      <c r="D27" s="656"/>
      <c r="E27" s="656"/>
      <c r="F27" s="656"/>
      <c r="G27" s="820"/>
      <c r="H27" s="820"/>
      <c r="I27" s="820"/>
      <c r="J27" s="656"/>
      <c r="K27" s="656"/>
      <c r="L27" s="656"/>
      <c r="M27" s="733"/>
      <c r="N27" s="733"/>
      <c r="O27" s="733"/>
      <c r="P27" s="733"/>
      <c r="Q27" s="656"/>
      <c r="R27" s="656"/>
    </row>
    <row r="28" spans="1:18" s="295" customFormat="1" ht="168" customHeight="1" x14ac:dyDescent="0.25">
      <c r="A28" s="631"/>
      <c r="B28" s="631"/>
      <c r="C28" s="631"/>
      <c r="D28" s="631"/>
      <c r="E28" s="631"/>
      <c r="F28" s="631"/>
      <c r="G28" s="453" t="s">
        <v>2446</v>
      </c>
      <c r="H28" s="447" t="s">
        <v>58</v>
      </c>
      <c r="I28" s="79" t="s">
        <v>41</v>
      </c>
      <c r="J28" s="631"/>
      <c r="K28" s="631"/>
      <c r="L28" s="631"/>
      <c r="M28" s="718"/>
      <c r="N28" s="718"/>
      <c r="O28" s="718"/>
      <c r="P28" s="718"/>
      <c r="Q28" s="631"/>
      <c r="R28" s="631"/>
    </row>
    <row r="29" spans="1:18" s="295" customFormat="1" ht="84.75" customHeight="1" x14ac:dyDescent="0.25">
      <c r="A29" s="630">
        <v>13</v>
      </c>
      <c r="B29" s="630">
        <v>1</v>
      </c>
      <c r="C29" s="630">
        <v>4</v>
      </c>
      <c r="D29" s="630">
        <v>2</v>
      </c>
      <c r="E29" s="630" t="s">
        <v>2098</v>
      </c>
      <c r="F29" s="630" t="s">
        <v>2445</v>
      </c>
      <c r="G29" s="630" t="s">
        <v>2444</v>
      </c>
      <c r="H29" s="321" t="s">
        <v>1318</v>
      </c>
      <c r="I29" s="453">
        <v>16</v>
      </c>
      <c r="J29" s="630" t="s">
        <v>2443</v>
      </c>
      <c r="K29" s="827"/>
      <c r="L29" s="630" t="s">
        <v>2442</v>
      </c>
      <c r="M29" s="717"/>
      <c r="N29" s="1095">
        <v>140000</v>
      </c>
      <c r="O29" s="753"/>
      <c r="P29" s="753">
        <v>140000</v>
      </c>
      <c r="Q29" s="719" t="s">
        <v>2403</v>
      </c>
      <c r="R29" s="719" t="s">
        <v>2402</v>
      </c>
    </row>
    <row r="30" spans="1:18" s="295" customFormat="1" ht="117" customHeight="1" x14ac:dyDescent="0.25">
      <c r="A30" s="631"/>
      <c r="B30" s="631"/>
      <c r="C30" s="631"/>
      <c r="D30" s="631"/>
      <c r="E30" s="631"/>
      <c r="F30" s="631"/>
      <c r="G30" s="631"/>
      <c r="H30" s="453" t="s">
        <v>1344</v>
      </c>
      <c r="I30" s="590">
        <v>8</v>
      </c>
      <c r="J30" s="631"/>
      <c r="K30" s="829"/>
      <c r="L30" s="631"/>
      <c r="M30" s="718"/>
      <c r="N30" s="1096"/>
      <c r="O30" s="753"/>
      <c r="P30" s="753"/>
      <c r="Q30" s="719"/>
      <c r="R30" s="719"/>
    </row>
    <row r="31" spans="1:18" s="295" customFormat="1" ht="147.75" customHeight="1" x14ac:dyDescent="0.25">
      <c r="A31" s="453">
        <v>14</v>
      </c>
      <c r="B31" s="453">
        <v>1</v>
      </c>
      <c r="C31" s="453">
        <v>4</v>
      </c>
      <c r="D31" s="453">
        <v>2</v>
      </c>
      <c r="E31" s="460" t="s">
        <v>2441</v>
      </c>
      <c r="F31" s="453" t="s">
        <v>2440</v>
      </c>
      <c r="G31" s="453" t="s">
        <v>230</v>
      </c>
      <c r="H31" s="453" t="s">
        <v>693</v>
      </c>
      <c r="I31" s="453">
        <v>16</v>
      </c>
      <c r="J31" s="453" t="s">
        <v>2439</v>
      </c>
      <c r="K31" s="453"/>
      <c r="L31" s="453" t="s">
        <v>2438</v>
      </c>
      <c r="M31" s="456"/>
      <c r="N31" s="456">
        <v>28500</v>
      </c>
      <c r="O31" s="456"/>
      <c r="P31" s="456">
        <v>28500</v>
      </c>
      <c r="Q31" s="453" t="s">
        <v>2403</v>
      </c>
      <c r="R31" s="453" t="s">
        <v>2402</v>
      </c>
    </row>
    <row r="32" spans="1:18" s="295" customFormat="1" ht="22.5" customHeight="1" x14ac:dyDescent="0.25">
      <c r="A32" s="719">
        <v>15</v>
      </c>
      <c r="B32" s="719">
        <v>1</v>
      </c>
      <c r="C32" s="719">
        <v>4</v>
      </c>
      <c r="D32" s="719">
        <v>2</v>
      </c>
      <c r="E32" s="719" t="s">
        <v>2437</v>
      </c>
      <c r="F32" s="719" t="s">
        <v>2436</v>
      </c>
      <c r="G32" s="630" t="s">
        <v>2435</v>
      </c>
      <c r="H32" s="719" t="s">
        <v>2434</v>
      </c>
      <c r="I32" s="822" t="s">
        <v>2431</v>
      </c>
      <c r="J32" s="1086" t="s">
        <v>2426</v>
      </c>
      <c r="K32" s="719"/>
      <c r="L32" s="719" t="s">
        <v>2412</v>
      </c>
      <c r="M32" s="719"/>
      <c r="N32" s="753">
        <v>108820</v>
      </c>
      <c r="O32" s="719"/>
      <c r="P32" s="753">
        <v>108820</v>
      </c>
      <c r="Q32" s="719" t="s">
        <v>2403</v>
      </c>
      <c r="R32" s="719" t="s">
        <v>2402</v>
      </c>
    </row>
    <row r="33" spans="1:18" s="295" customFormat="1" ht="22.5" customHeight="1" x14ac:dyDescent="0.25">
      <c r="A33" s="719"/>
      <c r="B33" s="719"/>
      <c r="C33" s="719"/>
      <c r="D33" s="719"/>
      <c r="E33" s="719"/>
      <c r="F33" s="719"/>
      <c r="G33" s="631"/>
      <c r="H33" s="719"/>
      <c r="I33" s="824"/>
      <c r="J33" s="1094"/>
      <c r="K33" s="719"/>
      <c r="L33" s="719"/>
      <c r="M33" s="719"/>
      <c r="N33" s="753"/>
      <c r="O33" s="719"/>
      <c r="P33" s="753"/>
      <c r="Q33" s="719"/>
      <c r="R33" s="719"/>
    </row>
    <row r="34" spans="1:18" s="295" customFormat="1" ht="22.5" customHeight="1" x14ac:dyDescent="0.25">
      <c r="A34" s="719"/>
      <c r="B34" s="719"/>
      <c r="C34" s="719"/>
      <c r="D34" s="719"/>
      <c r="E34" s="719"/>
      <c r="F34" s="719"/>
      <c r="G34" s="453" t="s">
        <v>2433</v>
      </c>
      <c r="H34" s="719"/>
      <c r="I34" s="79" t="s">
        <v>168</v>
      </c>
      <c r="J34" s="1094"/>
      <c r="K34" s="719"/>
      <c r="L34" s="719"/>
      <c r="M34" s="719"/>
      <c r="N34" s="753"/>
      <c r="O34" s="719"/>
      <c r="P34" s="753"/>
      <c r="Q34" s="719"/>
      <c r="R34" s="719"/>
    </row>
    <row r="35" spans="1:18" s="295" customFormat="1" ht="22.5" customHeight="1" x14ac:dyDescent="0.25">
      <c r="A35" s="719"/>
      <c r="B35" s="719"/>
      <c r="C35" s="719"/>
      <c r="D35" s="719"/>
      <c r="E35" s="719"/>
      <c r="F35" s="719"/>
      <c r="G35" s="719" t="s">
        <v>2432</v>
      </c>
      <c r="H35" s="719"/>
      <c r="I35" s="1093" t="s">
        <v>2431</v>
      </c>
      <c r="J35" s="1094"/>
      <c r="K35" s="719"/>
      <c r="L35" s="719"/>
      <c r="M35" s="719"/>
      <c r="N35" s="753"/>
      <c r="O35" s="719"/>
      <c r="P35" s="753"/>
      <c r="Q35" s="719"/>
      <c r="R35" s="719"/>
    </row>
    <row r="36" spans="1:18" s="295" customFormat="1" ht="22.5" customHeight="1" x14ac:dyDescent="0.25">
      <c r="A36" s="719"/>
      <c r="B36" s="719"/>
      <c r="C36" s="719"/>
      <c r="D36" s="719"/>
      <c r="E36" s="719"/>
      <c r="F36" s="719"/>
      <c r="G36" s="719"/>
      <c r="H36" s="719"/>
      <c r="I36" s="1093"/>
      <c r="J36" s="1094"/>
      <c r="K36" s="719"/>
      <c r="L36" s="719"/>
      <c r="M36" s="719"/>
      <c r="N36" s="753"/>
      <c r="O36" s="719"/>
      <c r="P36" s="753"/>
      <c r="Q36" s="719"/>
      <c r="R36" s="719"/>
    </row>
    <row r="37" spans="1:18" s="295" customFormat="1" ht="93" customHeight="1" x14ac:dyDescent="0.25">
      <c r="A37" s="719"/>
      <c r="B37" s="719"/>
      <c r="C37" s="719"/>
      <c r="D37" s="719"/>
      <c r="E37" s="719"/>
      <c r="F37" s="719"/>
      <c r="G37" s="453" t="s">
        <v>1312</v>
      </c>
      <c r="H37" s="719"/>
      <c r="I37" s="79" t="s">
        <v>232</v>
      </c>
      <c r="J37" s="1087"/>
      <c r="K37" s="719"/>
      <c r="L37" s="719"/>
      <c r="M37" s="719"/>
      <c r="N37" s="753"/>
      <c r="O37" s="719"/>
      <c r="P37" s="753"/>
      <c r="Q37" s="719"/>
      <c r="R37" s="719"/>
    </row>
    <row r="38" spans="1:18" s="295" customFormat="1" ht="45.75" customHeight="1" x14ac:dyDescent="0.25">
      <c r="A38" s="827">
        <v>16</v>
      </c>
      <c r="B38" s="719">
        <v>1</v>
      </c>
      <c r="C38" s="630">
        <v>4</v>
      </c>
      <c r="D38" s="1086">
        <v>2</v>
      </c>
      <c r="E38" s="630" t="s">
        <v>2430</v>
      </c>
      <c r="F38" s="630" t="s">
        <v>2429</v>
      </c>
      <c r="G38" s="453" t="s">
        <v>230</v>
      </c>
      <c r="H38" s="453" t="s">
        <v>693</v>
      </c>
      <c r="I38" s="453">
        <v>80</v>
      </c>
      <c r="J38" s="630" t="s">
        <v>2426</v>
      </c>
      <c r="K38" s="630"/>
      <c r="L38" s="630" t="s">
        <v>2407</v>
      </c>
      <c r="M38" s="630"/>
      <c r="N38" s="1089">
        <v>90000</v>
      </c>
      <c r="O38" s="1091"/>
      <c r="P38" s="1089">
        <v>90000</v>
      </c>
      <c r="Q38" s="630" t="s">
        <v>2403</v>
      </c>
      <c r="R38" s="839" t="s">
        <v>2402</v>
      </c>
    </row>
    <row r="39" spans="1:18" s="295" customFormat="1" ht="52.5" customHeight="1" x14ac:dyDescent="0.25">
      <c r="A39" s="829"/>
      <c r="B39" s="719"/>
      <c r="C39" s="631"/>
      <c r="D39" s="1087"/>
      <c r="E39" s="631"/>
      <c r="F39" s="631"/>
      <c r="G39" s="321" t="s">
        <v>44</v>
      </c>
      <c r="H39" s="453" t="s">
        <v>693</v>
      </c>
      <c r="I39" s="453">
        <v>30</v>
      </c>
      <c r="J39" s="631"/>
      <c r="K39" s="631"/>
      <c r="L39" s="631"/>
      <c r="M39" s="631"/>
      <c r="N39" s="1090"/>
      <c r="O39" s="1092"/>
      <c r="P39" s="1090"/>
      <c r="Q39" s="631"/>
      <c r="R39" s="1088"/>
    </row>
    <row r="40" spans="1:18" s="295" customFormat="1" ht="53.25" customHeight="1" x14ac:dyDescent="0.25">
      <c r="A40" s="630">
        <v>17</v>
      </c>
      <c r="B40" s="630">
        <v>1</v>
      </c>
      <c r="C40" s="630">
        <v>4</v>
      </c>
      <c r="D40" s="630">
        <v>2</v>
      </c>
      <c r="E40" s="819" t="s">
        <v>2428</v>
      </c>
      <c r="F40" s="630" t="s">
        <v>2427</v>
      </c>
      <c r="G40" s="1084" t="s">
        <v>44</v>
      </c>
      <c r="H40" s="819" t="s">
        <v>693</v>
      </c>
      <c r="I40" s="636">
        <v>20</v>
      </c>
      <c r="J40" s="819" t="s">
        <v>2426</v>
      </c>
      <c r="K40" s="630"/>
      <c r="L40" s="630" t="s">
        <v>2407</v>
      </c>
      <c r="M40" s="630"/>
      <c r="N40" s="717">
        <v>22370</v>
      </c>
      <c r="O40" s="630"/>
      <c r="P40" s="717">
        <v>22370</v>
      </c>
      <c r="Q40" s="630" t="s">
        <v>2403</v>
      </c>
      <c r="R40" s="630" t="s">
        <v>2402</v>
      </c>
    </row>
    <row r="41" spans="1:18" s="295" customFormat="1" ht="82.5" customHeight="1" x14ac:dyDescent="0.25">
      <c r="A41" s="631"/>
      <c r="B41" s="631"/>
      <c r="C41" s="631"/>
      <c r="D41" s="631"/>
      <c r="E41" s="820"/>
      <c r="F41" s="631"/>
      <c r="G41" s="1085"/>
      <c r="H41" s="820"/>
      <c r="I41" s="637"/>
      <c r="J41" s="820"/>
      <c r="K41" s="631"/>
      <c r="L41" s="631"/>
      <c r="M41" s="631"/>
      <c r="N41" s="718"/>
      <c r="O41" s="631"/>
      <c r="P41" s="718"/>
      <c r="Q41" s="631"/>
      <c r="R41" s="631"/>
    </row>
    <row r="42" spans="1:18" s="295" customFormat="1" ht="49.5" customHeight="1" x14ac:dyDescent="0.25">
      <c r="A42" s="719">
        <v>18</v>
      </c>
      <c r="B42" s="719">
        <v>1</v>
      </c>
      <c r="C42" s="719">
        <v>4</v>
      </c>
      <c r="D42" s="719">
        <v>2</v>
      </c>
      <c r="E42" s="719" t="s">
        <v>2425</v>
      </c>
      <c r="F42" s="719" t="s">
        <v>2424</v>
      </c>
      <c r="G42" s="630" t="s">
        <v>57</v>
      </c>
      <c r="H42" s="453" t="s">
        <v>58</v>
      </c>
      <c r="I42" s="453">
        <v>1</v>
      </c>
      <c r="J42" s="719" t="s">
        <v>2423</v>
      </c>
      <c r="K42" s="719"/>
      <c r="L42" s="719" t="s">
        <v>2407</v>
      </c>
      <c r="M42" s="719"/>
      <c r="N42" s="753">
        <v>15000</v>
      </c>
      <c r="O42" s="719"/>
      <c r="P42" s="753">
        <v>15000</v>
      </c>
      <c r="Q42" s="719" t="s">
        <v>2403</v>
      </c>
      <c r="R42" s="719" t="s">
        <v>2402</v>
      </c>
    </row>
    <row r="43" spans="1:18" s="295" customFormat="1" ht="91.5" customHeight="1" x14ac:dyDescent="0.25">
      <c r="A43" s="719"/>
      <c r="B43" s="719"/>
      <c r="C43" s="719"/>
      <c r="D43" s="719"/>
      <c r="E43" s="719"/>
      <c r="F43" s="719"/>
      <c r="G43" s="631"/>
      <c r="H43" s="453" t="s">
        <v>2422</v>
      </c>
      <c r="I43" s="453">
        <v>50</v>
      </c>
      <c r="J43" s="719"/>
      <c r="K43" s="719"/>
      <c r="L43" s="719"/>
      <c r="M43" s="719"/>
      <c r="N43" s="753"/>
      <c r="O43" s="719"/>
      <c r="P43" s="753"/>
      <c r="Q43" s="719"/>
      <c r="R43" s="719"/>
    </row>
    <row r="44" spans="1:18" s="295" customFormat="1" ht="99.75" customHeight="1" x14ac:dyDescent="0.25">
      <c r="A44" s="453">
        <v>19</v>
      </c>
      <c r="B44" s="453">
        <v>1</v>
      </c>
      <c r="C44" s="453">
        <v>4</v>
      </c>
      <c r="D44" s="453">
        <v>2</v>
      </c>
      <c r="E44" s="447" t="s">
        <v>2421</v>
      </c>
      <c r="F44" s="453" t="s">
        <v>2420</v>
      </c>
      <c r="G44" s="453" t="s">
        <v>44</v>
      </c>
      <c r="H44" s="453" t="s">
        <v>693</v>
      </c>
      <c r="I44" s="453">
        <v>25</v>
      </c>
      <c r="J44" s="453" t="s">
        <v>2419</v>
      </c>
      <c r="K44" s="453"/>
      <c r="L44" s="453" t="s">
        <v>2412</v>
      </c>
      <c r="M44" s="456"/>
      <c r="N44" s="456">
        <v>40000</v>
      </c>
      <c r="O44" s="456"/>
      <c r="P44" s="456">
        <v>40000</v>
      </c>
      <c r="Q44" s="453" t="s">
        <v>2403</v>
      </c>
      <c r="R44" s="453" t="s">
        <v>2402</v>
      </c>
    </row>
    <row r="45" spans="1:18" s="295" customFormat="1" ht="205.5" customHeight="1" x14ac:dyDescent="0.25">
      <c r="A45" s="453">
        <v>20</v>
      </c>
      <c r="B45" s="453">
        <v>1</v>
      </c>
      <c r="C45" s="453">
        <v>4</v>
      </c>
      <c r="D45" s="453">
        <v>5</v>
      </c>
      <c r="E45" s="454" t="s">
        <v>2418</v>
      </c>
      <c r="F45" s="453" t="s">
        <v>2417</v>
      </c>
      <c r="G45" s="453" t="s">
        <v>44</v>
      </c>
      <c r="H45" s="453" t="s">
        <v>693</v>
      </c>
      <c r="I45" s="453">
        <v>30</v>
      </c>
      <c r="J45" s="453" t="s">
        <v>2416</v>
      </c>
      <c r="K45" s="453"/>
      <c r="L45" s="453" t="s">
        <v>2407</v>
      </c>
      <c r="M45" s="456"/>
      <c r="N45" s="456">
        <v>34854</v>
      </c>
      <c r="O45" s="456"/>
      <c r="P45" s="456">
        <v>34854</v>
      </c>
      <c r="Q45" s="453" t="s">
        <v>2403</v>
      </c>
      <c r="R45" s="453" t="s">
        <v>2402</v>
      </c>
    </row>
    <row r="46" spans="1:18" s="295" customFormat="1" ht="82.5" customHeight="1" x14ac:dyDescent="0.25">
      <c r="A46" s="453">
        <v>21</v>
      </c>
      <c r="B46" s="453">
        <v>1</v>
      </c>
      <c r="C46" s="453">
        <v>4</v>
      </c>
      <c r="D46" s="453">
        <v>2</v>
      </c>
      <c r="E46" s="368" t="s">
        <v>2415</v>
      </c>
      <c r="F46" s="453" t="s">
        <v>2414</v>
      </c>
      <c r="G46" s="453" t="s">
        <v>197</v>
      </c>
      <c r="H46" s="453" t="s">
        <v>693</v>
      </c>
      <c r="I46" s="453">
        <v>60</v>
      </c>
      <c r="J46" s="453" t="s">
        <v>2413</v>
      </c>
      <c r="K46" s="453"/>
      <c r="L46" s="453" t="s">
        <v>2412</v>
      </c>
      <c r="M46" s="456"/>
      <c r="N46" s="456">
        <v>17293.8</v>
      </c>
      <c r="O46" s="456"/>
      <c r="P46" s="456">
        <v>17293.8</v>
      </c>
      <c r="Q46" s="453" t="s">
        <v>2403</v>
      </c>
      <c r="R46" s="453" t="s">
        <v>2402</v>
      </c>
    </row>
    <row r="47" spans="1:18" s="295" customFormat="1" ht="164.25" customHeight="1" x14ac:dyDescent="0.25">
      <c r="A47" s="453">
        <v>22</v>
      </c>
      <c r="B47" s="453">
        <v>1</v>
      </c>
      <c r="C47" s="453">
        <v>4</v>
      </c>
      <c r="D47" s="453">
        <v>2</v>
      </c>
      <c r="E47" s="591" t="s">
        <v>2411</v>
      </c>
      <c r="F47" s="453" t="s">
        <v>2410</v>
      </c>
      <c r="G47" s="453" t="s">
        <v>2409</v>
      </c>
      <c r="H47" s="453" t="s">
        <v>693</v>
      </c>
      <c r="I47" s="453">
        <v>50</v>
      </c>
      <c r="J47" s="453" t="s">
        <v>2408</v>
      </c>
      <c r="K47" s="453"/>
      <c r="L47" s="453" t="s">
        <v>2407</v>
      </c>
      <c r="M47" s="456"/>
      <c r="N47" s="456">
        <v>7000</v>
      </c>
      <c r="O47" s="456"/>
      <c r="P47" s="456">
        <v>7000</v>
      </c>
      <c r="Q47" s="453" t="s">
        <v>2403</v>
      </c>
      <c r="R47" s="453" t="s">
        <v>2402</v>
      </c>
    </row>
    <row r="48" spans="1:18" s="295" customFormat="1" ht="129.75" customHeight="1" x14ac:dyDescent="0.25">
      <c r="A48" s="453">
        <v>23</v>
      </c>
      <c r="B48" s="453">
        <v>1</v>
      </c>
      <c r="C48" s="453">
        <v>4</v>
      </c>
      <c r="D48" s="453">
        <v>2</v>
      </c>
      <c r="E48" s="368" t="s">
        <v>2406</v>
      </c>
      <c r="F48" s="453" t="s">
        <v>2405</v>
      </c>
      <c r="G48" s="453" t="s">
        <v>1116</v>
      </c>
      <c r="H48" s="453" t="s">
        <v>2030</v>
      </c>
      <c r="I48" s="453">
        <v>12</v>
      </c>
      <c r="J48" s="453" t="s">
        <v>2404</v>
      </c>
      <c r="K48" s="453"/>
      <c r="L48" s="453" t="s">
        <v>45</v>
      </c>
      <c r="M48" s="456"/>
      <c r="N48" s="456">
        <v>20000</v>
      </c>
      <c r="O48" s="456"/>
      <c r="P48" s="456">
        <v>20000</v>
      </c>
      <c r="Q48" s="453" t="s">
        <v>2403</v>
      </c>
      <c r="R48" s="453" t="s">
        <v>2402</v>
      </c>
    </row>
    <row r="50" spans="13:18" ht="15.75" x14ac:dyDescent="0.25">
      <c r="M50" s="903"/>
      <c r="N50" s="904" t="s">
        <v>35</v>
      </c>
      <c r="O50" s="904"/>
      <c r="P50" s="904"/>
    </row>
    <row r="51" spans="13:18" x14ac:dyDescent="0.25">
      <c r="M51" s="903"/>
      <c r="N51" s="194" t="s">
        <v>36</v>
      </c>
      <c r="O51" s="903" t="s">
        <v>37</v>
      </c>
      <c r="P51" s="903"/>
      <c r="R51" s="276"/>
    </row>
    <row r="52" spans="13:18" x14ac:dyDescent="0.25">
      <c r="M52" s="903"/>
      <c r="N52" s="194"/>
      <c r="O52" s="194">
        <v>2020</v>
      </c>
      <c r="P52" s="194">
        <v>2021</v>
      </c>
      <c r="R52" s="13"/>
    </row>
    <row r="53" spans="13:18" x14ac:dyDescent="0.25">
      <c r="M53" s="191" t="s">
        <v>2931</v>
      </c>
      <c r="N53" s="56">
        <v>23</v>
      </c>
      <c r="O53" s="109">
        <v>273560.51</v>
      </c>
      <c r="P53" s="109">
        <v>598277.80000000005</v>
      </c>
      <c r="Q53" s="276"/>
    </row>
    <row r="54" spans="13:18" x14ac:dyDescent="0.25">
      <c r="O54" s="276"/>
      <c r="P54" s="13"/>
    </row>
  </sheetData>
  <mergeCells count="168">
    <mergeCell ref="A2:R2"/>
    <mergeCell ref="A4:A5"/>
    <mergeCell ref="B4:B5"/>
    <mergeCell ref="C4:C5"/>
    <mergeCell ref="D4:D5"/>
    <mergeCell ref="M4:N4"/>
    <mergeCell ref="O4:P4"/>
    <mergeCell ref="Q4:Q5"/>
    <mergeCell ref="E4:E5"/>
    <mergeCell ref="F4:F5"/>
    <mergeCell ref="G4:G5"/>
    <mergeCell ref="H4:I4"/>
    <mergeCell ref="J4:J5"/>
    <mergeCell ref="K4:L4"/>
    <mergeCell ref="A7:A10"/>
    <mergeCell ref="B7:B10"/>
    <mergeCell ref="C7:C10"/>
    <mergeCell ref="D7:D10"/>
    <mergeCell ref="E7:E10"/>
    <mergeCell ref="R4:R5"/>
    <mergeCell ref="J7:J10"/>
    <mergeCell ref="K7:K10"/>
    <mergeCell ref="L7:L10"/>
    <mergeCell ref="M7:M10"/>
    <mergeCell ref="N7:N10"/>
    <mergeCell ref="O7:O10"/>
    <mergeCell ref="P7:P10"/>
    <mergeCell ref="R7:R10"/>
    <mergeCell ref="Q7:Q10"/>
    <mergeCell ref="F7:F10"/>
    <mergeCell ref="H7:H10"/>
    <mergeCell ref="A12:A13"/>
    <mergeCell ref="B12:B13"/>
    <mergeCell ref="C12:C13"/>
    <mergeCell ref="D12:D13"/>
    <mergeCell ref="E12:E13"/>
    <mergeCell ref="F12:F13"/>
    <mergeCell ref="J12:J13"/>
    <mergeCell ref="K12:K13"/>
    <mergeCell ref="Q12:Q13"/>
    <mergeCell ref="F20:F22"/>
    <mergeCell ref="G20:G21"/>
    <mergeCell ref="F24:F28"/>
    <mergeCell ref="G24:G27"/>
    <mergeCell ref="J24:J28"/>
    <mergeCell ref="R12:R13"/>
    <mergeCell ref="L12:L13"/>
    <mergeCell ref="M12:M13"/>
    <mergeCell ref="N12:N13"/>
    <mergeCell ref="O12:O13"/>
    <mergeCell ref="P12:P13"/>
    <mergeCell ref="N20:N22"/>
    <mergeCell ref="O20:O22"/>
    <mergeCell ref="M24:M28"/>
    <mergeCell ref="P20:P22"/>
    <mergeCell ref="Q20:Q22"/>
    <mergeCell ref="R20:R22"/>
    <mergeCell ref="Q24:Q28"/>
    <mergeCell ref="R24:R28"/>
    <mergeCell ref="K20:K22"/>
    <mergeCell ref="L20:L22"/>
    <mergeCell ref="M20:M22"/>
    <mergeCell ref="D24:D28"/>
    <mergeCell ref="E24:E28"/>
    <mergeCell ref="H26:H27"/>
    <mergeCell ref="I26:I27"/>
    <mergeCell ref="A29:A30"/>
    <mergeCell ref="B29:B30"/>
    <mergeCell ref="C29:C30"/>
    <mergeCell ref="D29:D30"/>
    <mergeCell ref="E29:E30"/>
    <mergeCell ref="A20:A22"/>
    <mergeCell ref="B20:B22"/>
    <mergeCell ref="J20:J22"/>
    <mergeCell ref="C20:C22"/>
    <mergeCell ref="D20:D22"/>
    <mergeCell ref="E20:E22"/>
    <mergeCell ref="R29:R30"/>
    <mergeCell ref="M29:M30"/>
    <mergeCell ref="N29:N30"/>
    <mergeCell ref="O29:O30"/>
    <mergeCell ref="P29:P30"/>
    <mergeCell ref="N24:N28"/>
    <mergeCell ref="O24:O28"/>
    <mergeCell ref="P24:P28"/>
    <mergeCell ref="K29:K30"/>
    <mergeCell ref="L24:L28"/>
    <mergeCell ref="L29:L30"/>
    <mergeCell ref="K24:K28"/>
    <mergeCell ref="F29:F30"/>
    <mergeCell ref="G29:G30"/>
    <mergeCell ref="J29:J30"/>
    <mergeCell ref="A24:A28"/>
    <mergeCell ref="B24:B28"/>
    <mergeCell ref="C24:C28"/>
    <mergeCell ref="A32:A37"/>
    <mergeCell ref="B32:B37"/>
    <mergeCell ref="C32:C37"/>
    <mergeCell ref="D32:D37"/>
    <mergeCell ref="E32:E37"/>
    <mergeCell ref="Q29:Q30"/>
    <mergeCell ref="E38:E39"/>
    <mergeCell ref="F38:F39"/>
    <mergeCell ref="J38:J39"/>
    <mergeCell ref="K38:K39"/>
    <mergeCell ref="L38:L39"/>
    <mergeCell ref="M38:M39"/>
    <mergeCell ref="P32:P37"/>
    <mergeCell ref="Q32:Q37"/>
    <mergeCell ref="L32:L37"/>
    <mergeCell ref="M32:M37"/>
    <mergeCell ref="G35:G36"/>
    <mergeCell ref="I35:I36"/>
    <mergeCell ref="F32:F37"/>
    <mergeCell ref="G32:G33"/>
    <mergeCell ref="H32:H37"/>
    <mergeCell ref="I32:I33"/>
    <mergeCell ref="J32:J37"/>
    <mergeCell ref="K32:K37"/>
    <mergeCell ref="R32:R37"/>
    <mergeCell ref="N32:N37"/>
    <mergeCell ref="O32:O37"/>
    <mergeCell ref="A38:A39"/>
    <mergeCell ref="B38:B39"/>
    <mergeCell ref="C38:C39"/>
    <mergeCell ref="D38:D39"/>
    <mergeCell ref="Q40:Q41"/>
    <mergeCell ref="R40:R41"/>
    <mergeCell ref="Q38:Q39"/>
    <mergeCell ref="R38:R39"/>
    <mergeCell ref="N38:N39"/>
    <mergeCell ref="O38:O39"/>
    <mergeCell ref="P38:P39"/>
    <mergeCell ref="A40:A41"/>
    <mergeCell ref="B40:B41"/>
    <mergeCell ref="I40:I41"/>
    <mergeCell ref="J40:J41"/>
    <mergeCell ref="K40:K41"/>
    <mergeCell ref="L40:L41"/>
    <mergeCell ref="M40:M41"/>
    <mergeCell ref="C40:C41"/>
    <mergeCell ref="D40:D41"/>
    <mergeCell ref="E40:E41"/>
    <mergeCell ref="F40:F41"/>
    <mergeCell ref="G40:G41"/>
    <mergeCell ref="H40:H41"/>
    <mergeCell ref="N40:N41"/>
    <mergeCell ref="O40:O41"/>
    <mergeCell ref="P40:P41"/>
    <mergeCell ref="A42:A43"/>
    <mergeCell ref="B42:B43"/>
    <mergeCell ref="C42:C43"/>
    <mergeCell ref="D42:D43"/>
    <mergeCell ref="E42:E43"/>
    <mergeCell ref="F42:F43"/>
    <mergeCell ref="G42:G43"/>
    <mergeCell ref="J42:J43"/>
    <mergeCell ref="K42:K43"/>
    <mergeCell ref="M50:M52"/>
    <mergeCell ref="N50:P50"/>
    <mergeCell ref="O51:P51"/>
    <mergeCell ref="R42:R43"/>
    <mergeCell ref="L42:L43"/>
    <mergeCell ref="M42:M43"/>
    <mergeCell ref="N42:N43"/>
    <mergeCell ref="O42:O43"/>
    <mergeCell ref="P42:P43"/>
    <mergeCell ref="Q42:Q4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DB524-4779-4864-B797-5FF8D9AE41B1}">
  <dimension ref="A2:IO89"/>
  <sheetViews>
    <sheetView topLeftCell="A74" zoomScale="70" zoomScaleNormal="70" workbookViewId="0">
      <selection activeCell="A88" sqref="A88"/>
    </sheetView>
  </sheetViews>
  <sheetFormatPr defaultRowHeight="15" x14ac:dyDescent="0.25"/>
  <cols>
    <col min="1" max="1" width="4.7109375" style="41" customWidth="1"/>
    <col min="2" max="2" width="8.85546875" style="41" customWidth="1"/>
    <col min="3" max="3" width="11.42578125" style="41" customWidth="1"/>
    <col min="4" max="4" width="9.7109375" style="41" customWidth="1"/>
    <col min="5" max="5" width="45.7109375" style="41" customWidth="1"/>
    <col min="6" max="6" width="88.42578125" style="41" customWidth="1"/>
    <col min="7" max="7" width="35.7109375" style="41" customWidth="1"/>
    <col min="8" max="8" width="18" style="41" customWidth="1"/>
    <col min="9" max="9" width="19.85546875" style="41" customWidth="1"/>
    <col min="10" max="10" width="39.7109375" style="41" customWidth="1"/>
    <col min="11" max="11" width="12.140625" style="41" customWidth="1"/>
    <col min="12" max="12" width="12.7109375" style="41" customWidth="1"/>
    <col min="13" max="13" width="17.85546875" style="41" customWidth="1"/>
    <col min="14" max="14" width="17.28515625" style="41" customWidth="1"/>
    <col min="15" max="15" width="18.28515625" style="41" customWidth="1"/>
    <col min="16" max="16" width="18" style="41" customWidth="1"/>
    <col min="17" max="17" width="21.28515625" style="41" customWidth="1"/>
    <col min="18" max="18" width="23.5703125" style="41" customWidth="1"/>
    <col min="19" max="19" width="19.5703125" style="41" customWidth="1"/>
    <col min="20" max="258" width="9.140625" style="41"/>
    <col min="259" max="259" width="4.7109375" style="41" bestFit="1" customWidth="1"/>
    <col min="260" max="260" width="9.7109375" style="41" bestFit="1" customWidth="1"/>
    <col min="261" max="261" width="10" style="41" bestFit="1" customWidth="1"/>
    <col min="262" max="262" width="8.85546875" style="41" bestFit="1" customWidth="1"/>
    <col min="263" max="263" width="22.85546875" style="41" customWidth="1"/>
    <col min="264" max="264" width="59.7109375" style="41" bestFit="1" customWidth="1"/>
    <col min="265" max="265" width="57.85546875" style="41" bestFit="1" customWidth="1"/>
    <col min="266" max="266" width="35.28515625" style="41" bestFit="1" customWidth="1"/>
    <col min="267" max="267" width="28.140625" style="41" bestFit="1" customWidth="1"/>
    <col min="268" max="268" width="33.140625" style="41" bestFit="1" customWidth="1"/>
    <col min="269" max="269" width="26" style="41" bestFit="1" customWidth="1"/>
    <col min="270" max="270" width="19.140625" style="41" bestFit="1" customWidth="1"/>
    <col min="271" max="271" width="10.42578125" style="41" customWidth="1"/>
    <col min="272" max="272" width="11.85546875" style="41" customWidth="1"/>
    <col min="273" max="273" width="14.7109375" style="41" customWidth="1"/>
    <col min="274" max="274" width="9" style="41" bestFit="1" customWidth="1"/>
    <col min="275" max="514" width="9.140625" style="41"/>
    <col min="515" max="515" width="4.7109375" style="41" bestFit="1" customWidth="1"/>
    <col min="516" max="516" width="9.7109375" style="41" bestFit="1" customWidth="1"/>
    <col min="517" max="517" width="10" style="41" bestFit="1" customWidth="1"/>
    <col min="518" max="518" width="8.85546875" style="41" bestFit="1" customWidth="1"/>
    <col min="519" max="519" width="22.85546875" style="41" customWidth="1"/>
    <col min="520" max="520" width="59.7109375" style="41" bestFit="1" customWidth="1"/>
    <col min="521" max="521" width="57.85546875" style="41" bestFit="1" customWidth="1"/>
    <col min="522" max="522" width="35.28515625" style="41" bestFit="1" customWidth="1"/>
    <col min="523" max="523" width="28.140625" style="41" bestFit="1" customWidth="1"/>
    <col min="524" max="524" width="33.140625" style="41" bestFit="1" customWidth="1"/>
    <col min="525" max="525" width="26" style="41" bestFit="1" customWidth="1"/>
    <col min="526" max="526" width="19.140625" style="41" bestFit="1" customWidth="1"/>
    <col min="527" max="527" width="10.42578125" style="41" customWidth="1"/>
    <col min="528" max="528" width="11.85546875" style="41" customWidth="1"/>
    <col min="529" max="529" width="14.7109375" style="41" customWidth="1"/>
    <col min="530" max="530" width="9" style="41" bestFit="1" customWidth="1"/>
    <col min="531" max="770" width="9.140625" style="41"/>
    <col min="771" max="771" width="4.7109375" style="41" bestFit="1" customWidth="1"/>
    <col min="772" max="772" width="9.7109375" style="41" bestFit="1" customWidth="1"/>
    <col min="773" max="773" width="10" style="41" bestFit="1" customWidth="1"/>
    <col min="774" max="774" width="8.85546875" style="41" bestFit="1" customWidth="1"/>
    <col min="775" max="775" width="22.85546875" style="41" customWidth="1"/>
    <col min="776" max="776" width="59.7109375" style="41" bestFit="1" customWidth="1"/>
    <col min="777" max="777" width="57.85546875" style="41" bestFit="1" customWidth="1"/>
    <col min="778" max="778" width="35.28515625" style="41" bestFit="1" customWidth="1"/>
    <col min="779" max="779" width="28.140625" style="41" bestFit="1" customWidth="1"/>
    <col min="780" max="780" width="33.140625" style="41" bestFit="1" customWidth="1"/>
    <col min="781" max="781" width="26" style="41" bestFit="1" customWidth="1"/>
    <col min="782" max="782" width="19.140625" style="41" bestFit="1" customWidth="1"/>
    <col min="783" max="783" width="10.42578125" style="41" customWidth="1"/>
    <col min="784" max="784" width="11.85546875" style="41" customWidth="1"/>
    <col min="785" max="785" width="14.7109375" style="41" customWidth="1"/>
    <col min="786" max="786" width="9" style="41" bestFit="1" customWidth="1"/>
    <col min="787" max="1026" width="9.140625" style="41"/>
    <col min="1027" max="1027" width="4.7109375" style="41" bestFit="1" customWidth="1"/>
    <col min="1028" max="1028" width="9.7109375" style="41" bestFit="1" customWidth="1"/>
    <col min="1029" max="1029" width="10" style="41" bestFit="1" customWidth="1"/>
    <col min="1030" max="1030" width="8.85546875" style="41" bestFit="1" customWidth="1"/>
    <col min="1031" max="1031" width="22.85546875" style="41" customWidth="1"/>
    <col min="1032" max="1032" width="59.7109375" style="41" bestFit="1" customWidth="1"/>
    <col min="1033" max="1033" width="57.85546875" style="41" bestFit="1" customWidth="1"/>
    <col min="1034" max="1034" width="35.28515625" style="41" bestFit="1" customWidth="1"/>
    <col min="1035" max="1035" width="28.140625" style="41" bestFit="1" customWidth="1"/>
    <col min="1036" max="1036" width="33.140625" style="41" bestFit="1" customWidth="1"/>
    <col min="1037" max="1037" width="26" style="41" bestFit="1" customWidth="1"/>
    <col min="1038" max="1038" width="19.140625" style="41" bestFit="1" customWidth="1"/>
    <col min="1039" max="1039" width="10.42578125" style="41" customWidth="1"/>
    <col min="1040" max="1040" width="11.85546875" style="41" customWidth="1"/>
    <col min="1041" max="1041" width="14.7109375" style="41" customWidth="1"/>
    <col min="1042" max="1042" width="9" style="41" bestFit="1" customWidth="1"/>
    <col min="1043" max="1282" width="9.140625" style="41"/>
    <col min="1283" max="1283" width="4.7109375" style="41" bestFit="1" customWidth="1"/>
    <col min="1284" max="1284" width="9.7109375" style="41" bestFit="1" customWidth="1"/>
    <col min="1285" max="1285" width="10" style="41" bestFit="1" customWidth="1"/>
    <col min="1286" max="1286" width="8.85546875" style="41" bestFit="1" customWidth="1"/>
    <col min="1287" max="1287" width="22.85546875" style="41" customWidth="1"/>
    <col min="1288" max="1288" width="59.7109375" style="41" bestFit="1" customWidth="1"/>
    <col min="1289" max="1289" width="57.85546875" style="41" bestFit="1" customWidth="1"/>
    <col min="1290" max="1290" width="35.28515625" style="41" bestFit="1" customWidth="1"/>
    <col min="1291" max="1291" width="28.140625" style="41" bestFit="1" customWidth="1"/>
    <col min="1292" max="1292" width="33.140625" style="41" bestFit="1" customWidth="1"/>
    <col min="1293" max="1293" width="26" style="41" bestFit="1" customWidth="1"/>
    <col min="1294" max="1294" width="19.140625" style="41" bestFit="1" customWidth="1"/>
    <col min="1295" max="1295" width="10.42578125" style="41" customWidth="1"/>
    <col min="1296" max="1296" width="11.85546875" style="41" customWidth="1"/>
    <col min="1297" max="1297" width="14.7109375" style="41" customWidth="1"/>
    <col min="1298" max="1298" width="9" style="41" bestFit="1" customWidth="1"/>
    <col min="1299" max="1538" width="9.140625" style="41"/>
    <col min="1539" max="1539" width="4.7109375" style="41" bestFit="1" customWidth="1"/>
    <col min="1540" max="1540" width="9.7109375" style="41" bestFit="1" customWidth="1"/>
    <col min="1541" max="1541" width="10" style="41" bestFit="1" customWidth="1"/>
    <col min="1542" max="1542" width="8.85546875" style="41" bestFit="1" customWidth="1"/>
    <col min="1543" max="1543" width="22.85546875" style="41" customWidth="1"/>
    <col min="1544" max="1544" width="59.7109375" style="41" bestFit="1" customWidth="1"/>
    <col min="1545" max="1545" width="57.85546875" style="41" bestFit="1" customWidth="1"/>
    <col min="1546" max="1546" width="35.28515625" style="41" bestFit="1" customWidth="1"/>
    <col min="1547" max="1547" width="28.140625" style="41" bestFit="1" customWidth="1"/>
    <col min="1548" max="1548" width="33.140625" style="41" bestFit="1" customWidth="1"/>
    <col min="1549" max="1549" width="26" style="41" bestFit="1" customWidth="1"/>
    <col min="1550" max="1550" width="19.140625" style="41" bestFit="1" customWidth="1"/>
    <col min="1551" max="1551" width="10.42578125" style="41" customWidth="1"/>
    <col min="1552" max="1552" width="11.85546875" style="41" customWidth="1"/>
    <col min="1553" max="1553" width="14.7109375" style="41" customWidth="1"/>
    <col min="1554" max="1554" width="9" style="41" bestFit="1" customWidth="1"/>
    <col min="1555" max="1794" width="9.140625" style="41"/>
    <col min="1795" max="1795" width="4.7109375" style="41" bestFit="1" customWidth="1"/>
    <col min="1796" max="1796" width="9.7109375" style="41" bestFit="1" customWidth="1"/>
    <col min="1797" max="1797" width="10" style="41" bestFit="1" customWidth="1"/>
    <col min="1798" max="1798" width="8.85546875" style="41" bestFit="1" customWidth="1"/>
    <col min="1799" max="1799" width="22.85546875" style="41" customWidth="1"/>
    <col min="1800" max="1800" width="59.7109375" style="41" bestFit="1" customWidth="1"/>
    <col min="1801" max="1801" width="57.85546875" style="41" bestFit="1" customWidth="1"/>
    <col min="1802" max="1802" width="35.28515625" style="41" bestFit="1" customWidth="1"/>
    <col min="1803" max="1803" width="28.140625" style="41" bestFit="1" customWidth="1"/>
    <col min="1804" max="1804" width="33.140625" style="41" bestFit="1" customWidth="1"/>
    <col min="1805" max="1805" width="26" style="41" bestFit="1" customWidth="1"/>
    <col min="1806" max="1806" width="19.140625" style="41" bestFit="1" customWidth="1"/>
    <col min="1807" max="1807" width="10.42578125" style="41" customWidth="1"/>
    <col min="1808" max="1808" width="11.85546875" style="41" customWidth="1"/>
    <col min="1809" max="1809" width="14.7109375" style="41" customWidth="1"/>
    <col min="1810" max="1810" width="9" style="41" bestFit="1" customWidth="1"/>
    <col min="1811" max="2050" width="9.140625" style="41"/>
    <col min="2051" max="2051" width="4.7109375" style="41" bestFit="1" customWidth="1"/>
    <col min="2052" max="2052" width="9.7109375" style="41" bestFit="1" customWidth="1"/>
    <col min="2053" max="2053" width="10" style="41" bestFit="1" customWidth="1"/>
    <col min="2054" max="2054" width="8.85546875" style="41" bestFit="1" customWidth="1"/>
    <col min="2055" max="2055" width="22.85546875" style="41" customWidth="1"/>
    <col min="2056" max="2056" width="59.7109375" style="41" bestFit="1" customWidth="1"/>
    <col min="2057" max="2057" width="57.85546875" style="41" bestFit="1" customWidth="1"/>
    <col min="2058" max="2058" width="35.28515625" style="41" bestFit="1" customWidth="1"/>
    <col min="2059" max="2059" width="28.140625" style="41" bestFit="1" customWidth="1"/>
    <col min="2060" max="2060" width="33.140625" style="41" bestFit="1" customWidth="1"/>
    <col min="2061" max="2061" width="26" style="41" bestFit="1" customWidth="1"/>
    <col min="2062" max="2062" width="19.140625" style="41" bestFit="1" customWidth="1"/>
    <col min="2063" max="2063" width="10.42578125" style="41" customWidth="1"/>
    <col min="2064" max="2064" width="11.85546875" style="41" customWidth="1"/>
    <col min="2065" max="2065" width="14.7109375" style="41" customWidth="1"/>
    <col min="2066" max="2066" width="9" style="41" bestFit="1" customWidth="1"/>
    <col min="2067" max="2306" width="9.140625" style="41"/>
    <col min="2307" max="2307" width="4.7109375" style="41" bestFit="1" customWidth="1"/>
    <col min="2308" max="2308" width="9.7109375" style="41" bestFit="1" customWidth="1"/>
    <col min="2309" max="2309" width="10" style="41" bestFit="1" customWidth="1"/>
    <col min="2310" max="2310" width="8.85546875" style="41" bestFit="1" customWidth="1"/>
    <col min="2311" max="2311" width="22.85546875" style="41" customWidth="1"/>
    <col min="2312" max="2312" width="59.7109375" style="41" bestFit="1" customWidth="1"/>
    <col min="2313" max="2313" width="57.85546875" style="41" bestFit="1" customWidth="1"/>
    <col min="2314" max="2314" width="35.28515625" style="41" bestFit="1" customWidth="1"/>
    <col min="2315" max="2315" width="28.140625" style="41" bestFit="1" customWidth="1"/>
    <col min="2316" max="2316" width="33.140625" style="41" bestFit="1" customWidth="1"/>
    <col min="2317" max="2317" width="26" style="41" bestFit="1" customWidth="1"/>
    <col min="2318" max="2318" width="19.140625" style="41" bestFit="1" customWidth="1"/>
    <col min="2319" max="2319" width="10.42578125" style="41" customWidth="1"/>
    <col min="2320" max="2320" width="11.85546875" style="41" customWidth="1"/>
    <col min="2321" max="2321" width="14.7109375" style="41" customWidth="1"/>
    <col min="2322" max="2322" width="9" style="41" bestFit="1" customWidth="1"/>
    <col min="2323" max="2562" width="9.140625" style="41"/>
    <col min="2563" max="2563" width="4.7109375" style="41" bestFit="1" customWidth="1"/>
    <col min="2564" max="2564" width="9.7109375" style="41" bestFit="1" customWidth="1"/>
    <col min="2565" max="2565" width="10" style="41" bestFit="1" customWidth="1"/>
    <col min="2566" max="2566" width="8.85546875" style="41" bestFit="1" customWidth="1"/>
    <col min="2567" max="2567" width="22.85546875" style="41" customWidth="1"/>
    <col min="2568" max="2568" width="59.7109375" style="41" bestFit="1" customWidth="1"/>
    <col min="2569" max="2569" width="57.85546875" style="41" bestFit="1" customWidth="1"/>
    <col min="2570" max="2570" width="35.28515625" style="41" bestFit="1" customWidth="1"/>
    <col min="2571" max="2571" width="28.140625" style="41" bestFit="1" customWidth="1"/>
    <col min="2572" max="2572" width="33.140625" style="41" bestFit="1" customWidth="1"/>
    <col min="2573" max="2573" width="26" style="41" bestFit="1" customWidth="1"/>
    <col min="2574" max="2574" width="19.140625" style="41" bestFit="1" customWidth="1"/>
    <col min="2575" max="2575" width="10.42578125" style="41" customWidth="1"/>
    <col min="2576" max="2576" width="11.85546875" style="41" customWidth="1"/>
    <col min="2577" max="2577" width="14.7109375" style="41" customWidth="1"/>
    <col min="2578" max="2578" width="9" style="41" bestFit="1" customWidth="1"/>
    <col min="2579" max="2818" width="9.140625" style="41"/>
    <col min="2819" max="2819" width="4.7109375" style="41" bestFit="1" customWidth="1"/>
    <col min="2820" max="2820" width="9.7109375" style="41" bestFit="1" customWidth="1"/>
    <col min="2821" max="2821" width="10" style="41" bestFit="1" customWidth="1"/>
    <col min="2822" max="2822" width="8.85546875" style="41" bestFit="1" customWidth="1"/>
    <col min="2823" max="2823" width="22.85546875" style="41" customWidth="1"/>
    <col min="2824" max="2824" width="59.7109375" style="41" bestFit="1" customWidth="1"/>
    <col min="2825" max="2825" width="57.85546875" style="41" bestFit="1" customWidth="1"/>
    <col min="2826" max="2826" width="35.28515625" style="41" bestFit="1" customWidth="1"/>
    <col min="2827" max="2827" width="28.140625" style="41" bestFit="1" customWidth="1"/>
    <col min="2828" max="2828" width="33.140625" style="41" bestFit="1" customWidth="1"/>
    <col min="2829" max="2829" width="26" style="41" bestFit="1" customWidth="1"/>
    <col min="2830" max="2830" width="19.140625" style="41" bestFit="1" customWidth="1"/>
    <col min="2831" max="2831" width="10.42578125" style="41" customWidth="1"/>
    <col min="2832" max="2832" width="11.85546875" style="41" customWidth="1"/>
    <col min="2833" max="2833" width="14.7109375" style="41" customWidth="1"/>
    <col min="2834" max="2834" width="9" style="41" bestFit="1" customWidth="1"/>
    <col min="2835" max="3074" width="9.140625" style="41"/>
    <col min="3075" max="3075" width="4.7109375" style="41" bestFit="1" customWidth="1"/>
    <col min="3076" max="3076" width="9.7109375" style="41" bestFit="1" customWidth="1"/>
    <col min="3077" max="3077" width="10" style="41" bestFit="1" customWidth="1"/>
    <col min="3078" max="3078" width="8.85546875" style="41" bestFit="1" customWidth="1"/>
    <col min="3079" max="3079" width="22.85546875" style="41" customWidth="1"/>
    <col min="3080" max="3080" width="59.7109375" style="41" bestFit="1" customWidth="1"/>
    <col min="3081" max="3081" width="57.85546875" style="41" bestFit="1" customWidth="1"/>
    <col min="3082" max="3082" width="35.28515625" style="41" bestFit="1" customWidth="1"/>
    <col min="3083" max="3083" width="28.140625" style="41" bestFit="1" customWidth="1"/>
    <col min="3084" max="3084" width="33.140625" style="41" bestFit="1" customWidth="1"/>
    <col min="3085" max="3085" width="26" style="41" bestFit="1" customWidth="1"/>
    <col min="3086" max="3086" width="19.140625" style="41" bestFit="1" customWidth="1"/>
    <col min="3087" max="3087" width="10.42578125" style="41" customWidth="1"/>
    <col min="3088" max="3088" width="11.85546875" style="41" customWidth="1"/>
    <col min="3089" max="3089" width="14.7109375" style="41" customWidth="1"/>
    <col min="3090" max="3090" width="9" style="41" bestFit="1" customWidth="1"/>
    <col min="3091" max="3330" width="9.140625" style="41"/>
    <col min="3331" max="3331" width="4.7109375" style="41" bestFit="1" customWidth="1"/>
    <col min="3332" max="3332" width="9.7109375" style="41" bestFit="1" customWidth="1"/>
    <col min="3333" max="3333" width="10" style="41" bestFit="1" customWidth="1"/>
    <col min="3334" max="3334" width="8.85546875" style="41" bestFit="1" customWidth="1"/>
    <col min="3335" max="3335" width="22.85546875" style="41" customWidth="1"/>
    <col min="3336" max="3336" width="59.7109375" style="41" bestFit="1" customWidth="1"/>
    <col min="3337" max="3337" width="57.85546875" style="41" bestFit="1" customWidth="1"/>
    <col min="3338" max="3338" width="35.28515625" style="41" bestFit="1" customWidth="1"/>
    <col min="3339" max="3339" width="28.140625" style="41" bestFit="1" customWidth="1"/>
    <col min="3340" max="3340" width="33.140625" style="41" bestFit="1" customWidth="1"/>
    <col min="3341" max="3341" width="26" style="41" bestFit="1" customWidth="1"/>
    <col min="3342" max="3342" width="19.140625" style="41" bestFit="1" customWidth="1"/>
    <col min="3343" max="3343" width="10.42578125" style="41" customWidth="1"/>
    <col min="3344" max="3344" width="11.85546875" style="41" customWidth="1"/>
    <col min="3345" max="3345" width="14.7109375" style="41" customWidth="1"/>
    <col min="3346" max="3346" width="9" style="41" bestFit="1" customWidth="1"/>
    <col min="3347" max="3586" width="9.140625" style="41"/>
    <col min="3587" max="3587" width="4.7109375" style="41" bestFit="1" customWidth="1"/>
    <col min="3588" max="3588" width="9.7109375" style="41" bestFit="1" customWidth="1"/>
    <col min="3589" max="3589" width="10" style="41" bestFit="1" customWidth="1"/>
    <col min="3590" max="3590" width="8.85546875" style="41" bestFit="1" customWidth="1"/>
    <col min="3591" max="3591" width="22.85546875" style="41" customWidth="1"/>
    <col min="3592" max="3592" width="59.7109375" style="41" bestFit="1" customWidth="1"/>
    <col min="3593" max="3593" width="57.85546875" style="41" bestFit="1" customWidth="1"/>
    <col min="3594" max="3594" width="35.28515625" style="41" bestFit="1" customWidth="1"/>
    <col min="3595" max="3595" width="28.140625" style="41" bestFit="1" customWidth="1"/>
    <col min="3596" max="3596" width="33.140625" style="41" bestFit="1" customWidth="1"/>
    <col min="3597" max="3597" width="26" style="41" bestFit="1" customWidth="1"/>
    <col min="3598" max="3598" width="19.140625" style="41" bestFit="1" customWidth="1"/>
    <col min="3599" max="3599" width="10.42578125" style="41" customWidth="1"/>
    <col min="3600" max="3600" width="11.85546875" style="41" customWidth="1"/>
    <col min="3601" max="3601" width="14.7109375" style="41" customWidth="1"/>
    <col min="3602" max="3602" width="9" style="41" bestFit="1" customWidth="1"/>
    <col min="3603" max="3842" width="9.140625" style="41"/>
    <col min="3843" max="3843" width="4.7109375" style="41" bestFit="1" customWidth="1"/>
    <col min="3844" max="3844" width="9.7109375" style="41" bestFit="1" customWidth="1"/>
    <col min="3845" max="3845" width="10" style="41" bestFit="1" customWidth="1"/>
    <col min="3846" max="3846" width="8.85546875" style="41" bestFit="1" customWidth="1"/>
    <col min="3847" max="3847" width="22.85546875" style="41" customWidth="1"/>
    <col min="3848" max="3848" width="59.7109375" style="41" bestFit="1" customWidth="1"/>
    <col min="3849" max="3849" width="57.85546875" style="41" bestFit="1" customWidth="1"/>
    <col min="3850" max="3850" width="35.28515625" style="41" bestFit="1" customWidth="1"/>
    <col min="3851" max="3851" width="28.140625" style="41" bestFit="1" customWidth="1"/>
    <col min="3852" max="3852" width="33.140625" style="41" bestFit="1" customWidth="1"/>
    <col min="3853" max="3853" width="26" style="41" bestFit="1" customWidth="1"/>
    <col min="3854" max="3854" width="19.140625" style="41" bestFit="1" customWidth="1"/>
    <col min="3855" max="3855" width="10.42578125" style="41" customWidth="1"/>
    <col min="3856" max="3856" width="11.85546875" style="41" customWidth="1"/>
    <col min="3857" max="3857" width="14.7109375" style="41" customWidth="1"/>
    <col min="3858" max="3858" width="9" style="41" bestFit="1" customWidth="1"/>
    <col min="3859" max="4098" width="9.140625" style="41"/>
    <col min="4099" max="4099" width="4.7109375" style="41" bestFit="1" customWidth="1"/>
    <col min="4100" max="4100" width="9.7109375" style="41" bestFit="1" customWidth="1"/>
    <col min="4101" max="4101" width="10" style="41" bestFit="1" customWidth="1"/>
    <col min="4102" max="4102" width="8.85546875" style="41" bestFit="1" customWidth="1"/>
    <col min="4103" max="4103" width="22.85546875" style="41" customWidth="1"/>
    <col min="4104" max="4104" width="59.7109375" style="41" bestFit="1" customWidth="1"/>
    <col min="4105" max="4105" width="57.85546875" style="41" bestFit="1" customWidth="1"/>
    <col min="4106" max="4106" width="35.28515625" style="41" bestFit="1" customWidth="1"/>
    <col min="4107" max="4107" width="28.140625" style="41" bestFit="1" customWidth="1"/>
    <col min="4108" max="4108" width="33.140625" style="41" bestFit="1" customWidth="1"/>
    <col min="4109" max="4109" width="26" style="41" bestFit="1" customWidth="1"/>
    <col min="4110" max="4110" width="19.140625" style="41" bestFit="1" customWidth="1"/>
    <col min="4111" max="4111" width="10.42578125" style="41" customWidth="1"/>
    <col min="4112" max="4112" width="11.85546875" style="41" customWidth="1"/>
    <col min="4113" max="4113" width="14.7109375" style="41" customWidth="1"/>
    <col min="4114" max="4114" width="9" style="41" bestFit="1" customWidth="1"/>
    <col min="4115" max="4354" width="9.140625" style="41"/>
    <col min="4355" max="4355" width="4.7109375" style="41" bestFit="1" customWidth="1"/>
    <col min="4356" max="4356" width="9.7109375" style="41" bestFit="1" customWidth="1"/>
    <col min="4357" max="4357" width="10" style="41" bestFit="1" customWidth="1"/>
    <col min="4358" max="4358" width="8.85546875" style="41" bestFit="1" customWidth="1"/>
    <col min="4359" max="4359" width="22.85546875" style="41" customWidth="1"/>
    <col min="4360" max="4360" width="59.7109375" style="41" bestFit="1" customWidth="1"/>
    <col min="4361" max="4361" width="57.85546875" style="41" bestFit="1" customWidth="1"/>
    <col min="4362" max="4362" width="35.28515625" style="41" bestFit="1" customWidth="1"/>
    <col min="4363" max="4363" width="28.140625" style="41" bestFit="1" customWidth="1"/>
    <col min="4364" max="4364" width="33.140625" style="41" bestFit="1" customWidth="1"/>
    <col min="4365" max="4365" width="26" style="41" bestFit="1" customWidth="1"/>
    <col min="4366" max="4366" width="19.140625" style="41" bestFit="1" customWidth="1"/>
    <col min="4367" max="4367" width="10.42578125" style="41" customWidth="1"/>
    <col min="4368" max="4368" width="11.85546875" style="41" customWidth="1"/>
    <col min="4369" max="4369" width="14.7109375" style="41" customWidth="1"/>
    <col min="4370" max="4370" width="9" style="41" bestFit="1" customWidth="1"/>
    <col min="4371" max="4610" width="9.140625" style="41"/>
    <col min="4611" max="4611" width="4.7109375" style="41" bestFit="1" customWidth="1"/>
    <col min="4612" max="4612" width="9.7109375" style="41" bestFit="1" customWidth="1"/>
    <col min="4613" max="4613" width="10" style="41" bestFit="1" customWidth="1"/>
    <col min="4614" max="4614" width="8.85546875" style="41" bestFit="1" customWidth="1"/>
    <col min="4615" max="4615" width="22.85546875" style="41" customWidth="1"/>
    <col min="4616" max="4616" width="59.7109375" style="41" bestFit="1" customWidth="1"/>
    <col min="4617" max="4617" width="57.85546875" style="41" bestFit="1" customWidth="1"/>
    <col min="4618" max="4618" width="35.28515625" style="41" bestFit="1" customWidth="1"/>
    <col min="4619" max="4619" width="28.140625" style="41" bestFit="1" customWidth="1"/>
    <col min="4620" max="4620" width="33.140625" style="41" bestFit="1" customWidth="1"/>
    <col min="4621" max="4621" width="26" style="41" bestFit="1" customWidth="1"/>
    <col min="4622" max="4622" width="19.140625" style="41" bestFit="1" customWidth="1"/>
    <col min="4623" max="4623" width="10.42578125" style="41" customWidth="1"/>
    <col min="4624" max="4624" width="11.85546875" style="41" customWidth="1"/>
    <col min="4625" max="4625" width="14.7109375" style="41" customWidth="1"/>
    <col min="4626" max="4626" width="9" style="41" bestFit="1" customWidth="1"/>
    <col min="4627" max="4866" width="9.140625" style="41"/>
    <col min="4867" max="4867" width="4.7109375" style="41" bestFit="1" customWidth="1"/>
    <col min="4868" max="4868" width="9.7109375" style="41" bestFit="1" customWidth="1"/>
    <col min="4869" max="4869" width="10" style="41" bestFit="1" customWidth="1"/>
    <col min="4870" max="4870" width="8.85546875" style="41" bestFit="1" customWidth="1"/>
    <col min="4871" max="4871" width="22.85546875" style="41" customWidth="1"/>
    <col min="4872" max="4872" width="59.7109375" style="41" bestFit="1" customWidth="1"/>
    <col min="4873" max="4873" width="57.85546875" style="41" bestFit="1" customWidth="1"/>
    <col min="4874" max="4874" width="35.28515625" style="41" bestFit="1" customWidth="1"/>
    <col min="4875" max="4875" width="28.140625" style="41" bestFit="1" customWidth="1"/>
    <col min="4876" max="4876" width="33.140625" style="41" bestFit="1" customWidth="1"/>
    <col min="4877" max="4877" width="26" style="41" bestFit="1" customWidth="1"/>
    <col min="4878" max="4878" width="19.140625" style="41" bestFit="1" customWidth="1"/>
    <col min="4879" max="4879" width="10.42578125" style="41" customWidth="1"/>
    <col min="4880" max="4880" width="11.85546875" style="41" customWidth="1"/>
    <col min="4881" max="4881" width="14.7109375" style="41" customWidth="1"/>
    <col min="4882" max="4882" width="9" style="41" bestFit="1" customWidth="1"/>
    <col min="4883" max="5122" width="9.140625" style="41"/>
    <col min="5123" max="5123" width="4.7109375" style="41" bestFit="1" customWidth="1"/>
    <col min="5124" max="5124" width="9.7109375" style="41" bestFit="1" customWidth="1"/>
    <col min="5125" max="5125" width="10" style="41" bestFit="1" customWidth="1"/>
    <col min="5126" max="5126" width="8.85546875" style="41" bestFit="1" customWidth="1"/>
    <col min="5127" max="5127" width="22.85546875" style="41" customWidth="1"/>
    <col min="5128" max="5128" width="59.7109375" style="41" bestFit="1" customWidth="1"/>
    <col min="5129" max="5129" width="57.85546875" style="41" bestFit="1" customWidth="1"/>
    <col min="5130" max="5130" width="35.28515625" style="41" bestFit="1" customWidth="1"/>
    <col min="5131" max="5131" width="28.140625" style="41" bestFit="1" customWidth="1"/>
    <col min="5132" max="5132" width="33.140625" style="41" bestFit="1" customWidth="1"/>
    <col min="5133" max="5133" width="26" style="41" bestFit="1" customWidth="1"/>
    <col min="5134" max="5134" width="19.140625" style="41" bestFit="1" customWidth="1"/>
    <col min="5135" max="5135" width="10.42578125" style="41" customWidth="1"/>
    <col min="5136" max="5136" width="11.85546875" style="41" customWidth="1"/>
    <col min="5137" max="5137" width="14.7109375" style="41" customWidth="1"/>
    <col min="5138" max="5138" width="9" style="41" bestFit="1" customWidth="1"/>
    <col min="5139" max="5378" width="9.140625" style="41"/>
    <col min="5379" max="5379" width="4.7109375" style="41" bestFit="1" customWidth="1"/>
    <col min="5380" max="5380" width="9.7109375" style="41" bestFit="1" customWidth="1"/>
    <col min="5381" max="5381" width="10" style="41" bestFit="1" customWidth="1"/>
    <col min="5382" max="5382" width="8.85546875" style="41" bestFit="1" customWidth="1"/>
    <col min="5383" max="5383" width="22.85546875" style="41" customWidth="1"/>
    <col min="5384" max="5384" width="59.7109375" style="41" bestFit="1" customWidth="1"/>
    <col min="5385" max="5385" width="57.85546875" style="41" bestFit="1" customWidth="1"/>
    <col min="5386" max="5386" width="35.28515625" style="41" bestFit="1" customWidth="1"/>
    <col min="5387" max="5387" width="28.140625" style="41" bestFit="1" customWidth="1"/>
    <col min="5388" max="5388" width="33.140625" style="41" bestFit="1" customWidth="1"/>
    <col min="5389" max="5389" width="26" style="41" bestFit="1" customWidth="1"/>
    <col min="5390" max="5390" width="19.140625" style="41" bestFit="1" customWidth="1"/>
    <col min="5391" max="5391" width="10.42578125" style="41" customWidth="1"/>
    <col min="5392" max="5392" width="11.85546875" style="41" customWidth="1"/>
    <col min="5393" max="5393" width="14.7109375" style="41" customWidth="1"/>
    <col min="5394" max="5394" width="9" style="41" bestFit="1" customWidth="1"/>
    <col min="5395" max="5634" width="9.140625" style="41"/>
    <col min="5635" max="5635" width="4.7109375" style="41" bestFit="1" customWidth="1"/>
    <col min="5636" max="5636" width="9.7109375" style="41" bestFit="1" customWidth="1"/>
    <col min="5637" max="5637" width="10" style="41" bestFit="1" customWidth="1"/>
    <col min="5638" max="5638" width="8.85546875" style="41" bestFit="1" customWidth="1"/>
    <col min="5639" max="5639" width="22.85546875" style="41" customWidth="1"/>
    <col min="5640" max="5640" width="59.7109375" style="41" bestFit="1" customWidth="1"/>
    <col min="5641" max="5641" width="57.85546875" style="41" bestFit="1" customWidth="1"/>
    <col min="5642" max="5642" width="35.28515625" style="41" bestFit="1" customWidth="1"/>
    <col min="5643" max="5643" width="28.140625" style="41" bestFit="1" customWidth="1"/>
    <col min="5644" max="5644" width="33.140625" style="41" bestFit="1" customWidth="1"/>
    <col min="5645" max="5645" width="26" style="41" bestFit="1" customWidth="1"/>
    <col min="5646" max="5646" width="19.140625" style="41" bestFit="1" customWidth="1"/>
    <col min="5647" max="5647" width="10.42578125" style="41" customWidth="1"/>
    <col min="5648" max="5648" width="11.85546875" style="41" customWidth="1"/>
    <col min="5649" max="5649" width="14.7109375" style="41" customWidth="1"/>
    <col min="5650" max="5650" width="9" style="41" bestFit="1" customWidth="1"/>
    <col min="5651" max="5890" width="9.140625" style="41"/>
    <col min="5891" max="5891" width="4.7109375" style="41" bestFit="1" customWidth="1"/>
    <col min="5892" max="5892" width="9.7109375" style="41" bestFit="1" customWidth="1"/>
    <col min="5893" max="5893" width="10" style="41" bestFit="1" customWidth="1"/>
    <col min="5894" max="5894" width="8.85546875" style="41" bestFit="1" customWidth="1"/>
    <col min="5895" max="5895" width="22.85546875" style="41" customWidth="1"/>
    <col min="5896" max="5896" width="59.7109375" style="41" bestFit="1" customWidth="1"/>
    <col min="5897" max="5897" width="57.85546875" style="41" bestFit="1" customWidth="1"/>
    <col min="5898" max="5898" width="35.28515625" style="41" bestFit="1" customWidth="1"/>
    <col min="5899" max="5899" width="28.140625" style="41" bestFit="1" customWidth="1"/>
    <col min="5900" max="5900" width="33.140625" style="41" bestFit="1" customWidth="1"/>
    <col min="5901" max="5901" width="26" style="41" bestFit="1" customWidth="1"/>
    <col min="5902" max="5902" width="19.140625" style="41" bestFit="1" customWidth="1"/>
    <col min="5903" max="5903" width="10.42578125" style="41" customWidth="1"/>
    <col min="5904" max="5904" width="11.85546875" style="41" customWidth="1"/>
    <col min="5905" max="5905" width="14.7109375" style="41" customWidth="1"/>
    <col min="5906" max="5906" width="9" style="41" bestFit="1" customWidth="1"/>
    <col min="5907" max="6146" width="9.140625" style="41"/>
    <col min="6147" max="6147" width="4.7109375" style="41" bestFit="1" customWidth="1"/>
    <col min="6148" max="6148" width="9.7109375" style="41" bestFit="1" customWidth="1"/>
    <col min="6149" max="6149" width="10" style="41" bestFit="1" customWidth="1"/>
    <col min="6150" max="6150" width="8.85546875" style="41" bestFit="1" customWidth="1"/>
    <col min="6151" max="6151" width="22.85546875" style="41" customWidth="1"/>
    <col min="6152" max="6152" width="59.7109375" style="41" bestFit="1" customWidth="1"/>
    <col min="6153" max="6153" width="57.85546875" style="41" bestFit="1" customWidth="1"/>
    <col min="6154" max="6154" width="35.28515625" style="41" bestFit="1" customWidth="1"/>
    <col min="6155" max="6155" width="28.140625" style="41" bestFit="1" customWidth="1"/>
    <col min="6156" max="6156" width="33.140625" style="41" bestFit="1" customWidth="1"/>
    <col min="6157" max="6157" width="26" style="41" bestFit="1" customWidth="1"/>
    <col min="6158" max="6158" width="19.140625" style="41" bestFit="1" customWidth="1"/>
    <col min="6159" max="6159" width="10.42578125" style="41" customWidth="1"/>
    <col min="6160" max="6160" width="11.85546875" style="41" customWidth="1"/>
    <col min="6161" max="6161" width="14.7109375" style="41" customWidth="1"/>
    <col min="6162" max="6162" width="9" style="41" bestFit="1" customWidth="1"/>
    <col min="6163" max="6402" width="9.140625" style="41"/>
    <col min="6403" max="6403" width="4.7109375" style="41" bestFit="1" customWidth="1"/>
    <col min="6404" max="6404" width="9.7109375" style="41" bestFit="1" customWidth="1"/>
    <col min="6405" max="6405" width="10" style="41" bestFit="1" customWidth="1"/>
    <col min="6406" max="6406" width="8.85546875" style="41" bestFit="1" customWidth="1"/>
    <col min="6407" max="6407" width="22.85546875" style="41" customWidth="1"/>
    <col min="6408" max="6408" width="59.7109375" style="41" bestFit="1" customWidth="1"/>
    <col min="6409" max="6409" width="57.85546875" style="41" bestFit="1" customWidth="1"/>
    <col min="6410" max="6410" width="35.28515625" style="41" bestFit="1" customWidth="1"/>
    <col min="6411" max="6411" width="28.140625" style="41" bestFit="1" customWidth="1"/>
    <col min="6412" max="6412" width="33.140625" style="41" bestFit="1" customWidth="1"/>
    <col min="6413" max="6413" width="26" style="41" bestFit="1" customWidth="1"/>
    <col min="6414" max="6414" width="19.140625" style="41" bestFit="1" customWidth="1"/>
    <col min="6415" max="6415" width="10.42578125" style="41" customWidth="1"/>
    <col min="6416" max="6416" width="11.85546875" style="41" customWidth="1"/>
    <col min="6417" max="6417" width="14.7109375" style="41" customWidth="1"/>
    <col min="6418" max="6418" width="9" style="41" bestFit="1" customWidth="1"/>
    <col min="6419" max="6658" width="9.140625" style="41"/>
    <col min="6659" max="6659" width="4.7109375" style="41" bestFit="1" customWidth="1"/>
    <col min="6660" max="6660" width="9.7109375" style="41" bestFit="1" customWidth="1"/>
    <col min="6661" max="6661" width="10" style="41" bestFit="1" customWidth="1"/>
    <col min="6662" max="6662" width="8.85546875" style="41" bestFit="1" customWidth="1"/>
    <col min="6663" max="6663" width="22.85546875" style="41" customWidth="1"/>
    <col min="6664" max="6664" width="59.7109375" style="41" bestFit="1" customWidth="1"/>
    <col min="6665" max="6665" width="57.85546875" style="41" bestFit="1" customWidth="1"/>
    <col min="6666" max="6666" width="35.28515625" style="41" bestFit="1" customWidth="1"/>
    <col min="6667" max="6667" width="28.140625" style="41" bestFit="1" customWidth="1"/>
    <col min="6668" max="6668" width="33.140625" style="41" bestFit="1" customWidth="1"/>
    <col min="6669" max="6669" width="26" style="41" bestFit="1" customWidth="1"/>
    <col min="6670" max="6670" width="19.140625" style="41" bestFit="1" customWidth="1"/>
    <col min="6671" max="6671" width="10.42578125" style="41" customWidth="1"/>
    <col min="6672" max="6672" width="11.85546875" style="41" customWidth="1"/>
    <col min="6673" max="6673" width="14.7109375" style="41" customWidth="1"/>
    <col min="6674" max="6674" width="9" style="41" bestFit="1" customWidth="1"/>
    <col min="6675" max="6914" width="9.140625" style="41"/>
    <col min="6915" max="6915" width="4.7109375" style="41" bestFit="1" customWidth="1"/>
    <col min="6916" max="6916" width="9.7109375" style="41" bestFit="1" customWidth="1"/>
    <col min="6917" max="6917" width="10" style="41" bestFit="1" customWidth="1"/>
    <col min="6918" max="6918" width="8.85546875" style="41" bestFit="1" customWidth="1"/>
    <col min="6919" max="6919" width="22.85546875" style="41" customWidth="1"/>
    <col min="6920" max="6920" width="59.7109375" style="41" bestFit="1" customWidth="1"/>
    <col min="6921" max="6921" width="57.85546875" style="41" bestFit="1" customWidth="1"/>
    <col min="6922" max="6922" width="35.28515625" style="41" bestFit="1" customWidth="1"/>
    <col min="6923" max="6923" width="28.140625" style="41" bestFit="1" customWidth="1"/>
    <col min="6924" max="6924" width="33.140625" style="41" bestFit="1" customWidth="1"/>
    <col min="6925" max="6925" width="26" style="41" bestFit="1" customWidth="1"/>
    <col min="6926" max="6926" width="19.140625" style="41" bestFit="1" customWidth="1"/>
    <col min="6927" max="6927" width="10.42578125" style="41" customWidth="1"/>
    <col min="6928" max="6928" width="11.85546875" style="41" customWidth="1"/>
    <col min="6929" max="6929" width="14.7109375" style="41" customWidth="1"/>
    <col min="6930" max="6930" width="9" style="41" bestFit="1" customWidth="1"/>
    <col min="6931" max="7170" width="9.140625" style="41"/>
    <col min="7171" max="7171" width="4.7109375" style="41" bestFit="1" customWidth="1"/>
    <col min="7172" max="7172" width="9.7109375" style="41" bestFit="1" customWidth="1"/>
    <col min="7173" max="7173" width="10" style="41" bestFit="1" customWidth="1"/>
    <col min="7174" max="7174" width="8.85546875" style="41" bestFit="1" customWidth="1"/>
    <col min="7175" max="7175" width="22.85546875" style="41" customWidth="1"/>
    <col min="7176" max="7176" width="59.7109375" style="41" bestFit="1" customWidth="1"/>
    <col min="7177" max="7177" width="57.85546875" style="41" bestFit="1" customWidth="1"/>
    <col min="7178" max="7178" width="35.28515625" style="41" bestFit="1" customWidth="1"/>
    <col min="7179" max="7179" width="28.140625" style="41" bestFit="1" customWidth="1"/>
    <col min="7180" max="7180" width="33.140625" style="41" bestFit="1" customWidth="1"/>
    <col min="7181" max="7181" width="26" style="41" bestFit="1" customWidth="1"/>
    <col min="7182" max="7182" width="19.140625" style="41" bestFit="1" customWidth="1"/>
    <col min="7183" max="7183" width="10.42578125" style="41" customWidth="1"/>
    <col min="7184" max="7184" width="11.85546875" style="41" customWidth="1"/>
    <col min="7185" max="7185" width="14.7109375" style="41" customWidth="1"/>
    <col min="7186" max="7186" width="9" style="41" bestFit="1" customWidth="1"/>
    <col min="7187" max="7426" width="9.140625" style="41"/>
    <col min="7427" max="7427" width="4.7109375" style="41" bestFit="1" customWidth="1"/>
    <col min="7428" max="7428" width="9.7109375" style="41" bestFit="1" customWidth="1"/>
    <col min="7429" max="7429" width="10" style="41" bestFit="1" customWidth="1"/>
    <col min="7430" max="7430" width="8.85546875" style="41" bestFit="1" customWidth="1"/>
    <col min="7431" max="7431" width="22.85546875" style="41" customWidth="1"/>
    <col min="7432" max="7432" width="59.7109375" style="41" bestFit="1" customWidth="1"/>
    <col min="7433" max="7433" width="57.85546875" style="41" bestFit="1" customWidth="1"/>
    <col min="7434" max="7434" width="35.28515625" style="41" bestFit="1" customWidth="1"/>
    <col min="7435" max="7435" width="28.140625" style="41" bestFit="1" customWidth="1"/>
    <col min="7436" max="7436" width="33.140625" style="41" bestFit="1" customWidth="1"/>
    <col min="7437" max="7437" width="26" style="41" bestFit="1" customWidth="1"/>
    <col min="7438" max="7438" width="19.140625" style="41" bestFit="1" customWidth="1"/>
    <col min="7439" max="7439" width="10.42578125" style="41" customWidth="1"/>
    <col min="7440" max="7440" width="11.85546875" style="41" customWidth="1"/>
    <col min="7441" max="7441" width="14.7109375" style="41" customWidth="1"/>
    <col min="7442" max="7442" width="9" style="41" bestFit="1" customWidth="1"/>
    <col min="7443" max="7682" width="9.140625" style="41"/>
    <col min="7683" max="7683" width="4.7109375" style="41" bestFit="1" customWidth="1"/>
    <col min="7684" max="7684" width="9.7109375" style="41" bestFit="1" customWidth="1"/>
    <col min="7685" max="7685" width="10" style="41" bestFit="1" customWidth="1"/>
    <col min="7686" max="7686" width="8.85546875" style="41" bestFit="1" customWidth="1"/>
    <col min="7687" max="7687" width="22.85546875" style="41" customWidth="1"/>
    <col min="7688" max="7688" width="59.7109375" style="41" bestFit="1" customWidth="1"/>
    <col min="7689" max="7689" width="57.85546875" style="41" bestFit="1" customWidth="1"/>
    <col min="7690" max="7690" width="35.28515625" style="41" bestFit="1" customWidth="1"/>
    <col min="7691" max="7691" width="28.140625" style="41" bestFit="1" customWidth="1"/>
    <col min="7692" max="7692" width="33.140625" style="41" bestFit="1" customWidth="1"/>
    <col min="7693" max="7693" width="26" style="41" bestFit="1" customWidth="1"/>
    <col min="7694" max="7694" width="19.140625" style="41" bestFit="1" customWidth="1"/>
    <col min="7695" max="7695" width="10.42578125" style="41" customWidth="1"/>
    <col min="7696" max="7696" width="11.85546875" style="41" customWidth="1"/>
    <col min="7697" max="7697" width="14.7109375" style="41" customWidth="1"/>
    <col min="7698" max="7698" width="9" style="41" bestFit="1" customWidth="1"/>
    <col min="7699" max="7938" width="9.140625" style="41"/>
    <col min="7939" max="7939" width="4.7109375" style="41" bestFit="1" customWidth="1"/>
    <col min="7940" max="7940" width="9.7109375" style="41" bestFit="1" customWidth="1"/>
    <col min="7941" max="7941" width="10" style="41" bestFit="1" customWidth="1"/>
    <col min="7942" max="7942" width="8.85546875" style="41" bestFit="1" customWidth="1"/>
    <col min="7943" max="7943" width="22.85546875" style="41" customWidth="1"/>
    <col min="7944" max="7944" width="59.7109375" style="41" bestFit="1" customWidth="1"/>
    <col min="7945" max="7945" width="57.85546875" style="41" bestFit="1" customWidth="1"/>
    <col min="7946" max="7946" width="35.28515625" style="41" bestFit="1" customWidth="1"/>
    <col min="7947" max="7947" width="28.140625" style="41" bestFit="1" customWidth="1"/>
    <col min="7948" max="7948" width="33.140625" style="41" bestFit="1" customWidth="1"/>
    <col min="7949" max="7949" width="26" style="41" bestFit="1" customWidth="1"/>
    <col min="7950" max="7950" width="19.140625" style="41" bestFit="1" customWidth="1"/>
    <col min="7951" max="7951" width="10.42578125" style="41" customWidth="1"/>
    <col min="7952" max="7952" width="11.85546875" style="41" customWidth="1"/>
    <col min="7953" max="7953" width="14.7109375" style="41" customWidth="1"/>
    <col min="7954" max="7954" width="9" style="41" bestFit="1" customWidth="1"/>
    <col min="7955" max="8194" width="9.140625" style="41"/>
    <col min="8195" max="8195" width="4.7109375" style="41" bestFit="1" customWidth="1"/>
    <col min="8196" max="8196" width="9.7109375" style="41" bestFit="1" customWidth="1"/>
    <col min="8197" max="8197" width="10" style="41" bestFit="1" customWidth="1"/>
    <col min="8198" max="8198" width="8.85546875" style="41" bestFit="1" customWidth="1"/>
    <col min="8199" max="8199" width="22.85546875" style="41" customWidth="1"/>
    <col min="8200" max="8200" width="59.7109375" style="41" bestFit="1" customWidth="1"/>
    <col min="8201" max="8201" width="57.85546875" style="41" bestFit="1" customWidth="1"/>
    <col min="8202" max="8202" width="35.28515625" style="41" bestFit="1" customWidth="1"/>
    <col min="8203" max="8203" width="28.140625" style="41" bestFit="1" customWidth="1"/>
    <col min="8204" max="8204" width="33.140625" style="41" bestFit="1" customWidth="1"/>
    <col min="8205" max="8205" width="26" style="41" bestFit="1" customWidth="1"/>
    <col min="8206" max="8206" width="19.140625" style="41" bestFit="1" customWidth="1"/>
    <col min="8207" max="8207" width="10.42578125" style="41" customWidth="1"/>
    <col min="8208" max="8208" width="11.85546875" style="41" customWidth="1"/>
    <col min="8209" max="8209" width="14.7109375" style="41" customWidth="1"/>
    <col min="8210" max="8210" width="9" style="41" bestFit="1" customWidth="1"/>
    <col min="8211" max="8450" width="9.140625" style="41"/>
    <col min="8451" max="8451" width="4.7109375" style="41" bestFit="1" customWidth="1"/>
    <col min="8452" max="8452" width="9.7109375" style="41" bestFit="1" customWidth="1"/>
    <col min="8453" max="8453" width="10" style="41" bestFit="1" customWidth="1"/>
    <col min="8454" max="8454" width="8.85546875" style="41" bestFit="1" customWidth="1"/>
    <col min="8455" max="8455" width="22.85546875" style="41" customWidth="1"/>
    <col min="8456" max="8456" width="59.7109375" style="41" bestFit="1" customWidth="1"/>
    <col min="8457" max="8457" width="57.85546875" style="41" bestFit="1" customWidth="1"/>
    <col min="8458" max="8458" width="35.28515625" style="41" bestFit="1" customWidth="1"/>
    <col min="8459" max="8459" width="28.140625" style="41" bestFit="1" customWidth="1"/>
    <col min="8460" max="8460" width="33.140625" style="41" bestFit="1" customWidth="1"/>
    <col min="8461" max="8461" width="26" style="41" bestFit="1" customWidth="1"/>
    <col min="8462" max="8462" width="19.140625" style="41" bestFit="1" customWidth="1"/>
    <col min="8463" max="8463" width="10.42578125" style="41" customWidth="1"/>
    <col min="8464" max="8464" width="11.85546875" style="41" customWidth="1"/>
    <col min="8465" max="8465" width="14.7109375" style="41" customWidth="1"/>
    <col min="8466" max="8466" width="9" style="41" bestFit="1" customWidth="1"/>
    <col min="8467" max="8706" width="9.140625" style="41"/>
    <col min="8707" max="8707" width="4.7109375" style="41" bestFit="1" customWidth="1"/>
    <col min="8708" max="8708" width="9.7109375" style="41" bestFit="1" customWidth="1"/>
    <col min="8709" max="8709" width="10" style="41" bestFit="1" customWidth="1"/>
    <col min="8710" max="8710" width="8.85546875" style="41" bestFit="1" customWidth="1"/>
    <col min="8711" max="8711" width="22.85546875" style="41" customWidth="1"/>
    <col min="8712" max="8712" width="59.7109375" style="41" bestFit="1" customWidth="1"/>
    <col min="8713" max="8713" width="57.85546875" style="41" bestFit="1" customWidth="1"/>
    <col min="8714" max="8714" width="35.28515625" style="41" bestFit="1" customWidth="1"/>
    <col min="8715" max="8715" width="28.140625" style="41" bestFit="1" customWidth="1"/>
    <col min="8716" max="8716" width="33.140625" style="41" bestFit="1" customWidth="1"/>
    <col min="8717" max="8717" width="26" style="41" bestFit="1" customWidth="1"/>
    <col min="8718" max="8718" width="19.140625" style="41" bestFit="1" customWidth="1"/>
    <col min="8719" max="8719" width="10.42578125" style="41" customWidth="1"/>
    <col min="8720" max="8720" width="11.85546875" style="41" customWidth="1"/>
    <col min="8721" max="8721" width="14.7109375" style="41" customWidth="1"/>
    <col min="8722" max="8722" width="9" style="41" bestFit="1" customWidth="1"/>
    <col min="8723" max="8962" width="9.140625" style="41"/>
    <col min="8963" max="8963" width="4.7109375" style="41" bestFit="1" customWidth="1"/>
    <col min="8964" max="8964" width="9.7109375" style="41" bestFit="1" customWidth="1"/>
    <col min="8965" max="8965" width="10" style="41" bestFit="1" customWidth="1"/>
    <col min="8966" max="8966" width="8.85546875" style="41" bestFit="1" customWidth="1"/>
    <col min="8967" max="8967" width="22.85546875" style="41" customWidth="1"/>
    <col min="8968" max="8968" width="59.7109375" style="41" bestFit="1" customWidth="1"/>
    <col min="8969" max="8969" width="57.85546875" style="41" bestFit="1" customWidth="1"/>
    <col min="8970" max="8970" width="35.28515625" style="41" bestFit="1" customWidth="1"/>
    <col min="8971" max="8971" width="28.140625" style="41" bestFit="1" customWidth="1"/>
    <col min="8972" max="8972" width="33.140625" style="41" bestFit="1" customWidth="1"/>
    <col min="8973" max="8973" width="26" style="41" bestFit="1" customWidth="1"/>
    <col min="8974" max="8974" width="19.140625" style="41" bestFit="1" customWidth="1"/>
    <col min="8975" max="8975" width="10.42578125" style="41" customWidth="1"/>
    <col min="8976" max="8976" width="11.85546875" style="41" customWidth="1"/>
    <col min="8977" max="8977" width="14.7109375" style="41" customWidth="1"/>
    <col min="8978" max="8978" width="9" style="41" bestFit="1" customWidth="1"/>
    <col min="8979" max="9218" width="9.140625" style="41"/>
    <col min="9219" max="9219" width="4.7109375" style="41" bestFit="1" customWidth="1"/>
    <col min="9220" max="9220" width="9.7109375" style="41" bestFit="1" customWidth="1"/>
    <col min="9221" max="9221" width="10" style="41" bestFit="1" customWidth="1"/>
    <col min="9222" max="9222" width="8.85546875" style="41" bestFit="1" customWidth="1"/>
    <col min="9223" max="9223" width="22.85546875" style="41" customWidth="1"/>
    <col min="9224" max="9224" width="59.7109375" style="41" bestFit="1" customWidth="1"/>
    <col min="9225" max="9225" width="57.85546875" style="41" bestFit="1" customWidth="1"/>
    <col min="9226" max="9226" width="35.28515625" style="41" bestFit="1" customWidth="1"/>
    <col min="9227" max="9227" width="28.140625" style="41" bestFit="1" customWidth="1"/>
    <col min="9228" max="9228" width="33.140625" style="41" bestFit="1" customWidth="1"/>
    <col min="9229" max="9229" width="26" style="41" bestFit="1" customWidth="1"/>
    <col min="9230" max="9230" width="19.140625" style="41" bestFit="1" customWidth="1"/>
    <col min="9231" max="9231" width="10.42578125" style="41" customWidth="1"/>
    <col min="9232" max="9232" width="11.85546875" style="41" customWidth="1"/>
    <col min="9233" max="9233" width="14.7109375" style="41" customWidth="1"/>
    <col min="9234" max="9234" width="9" style="41" bestFit="1" customWidth="1"/>
    <col min="9235" max="9474" width="9.140625" style="41"/>
    <col min="9475" max="9475" width="4.7109375" style="41" bestFit="1" customWidth="1"/>
    <col min="9476" max="9476" width="9.7109375" style="41" bestFit="1" customWidth="1"/>
    <col min="9477" max="9477" width="10" style="41" bestFit="1" customWidth="1"/>
    <col min="9478" max="9478" width="8.85546875" style="41" bestFit="1" customWidth="1"/>
    <col min="9479" max="9479" width="22.85546875" style="41" customWidth="1"/>
    <col min="9480" max="9480" width="59.7109375" style="41" bestFit="1" customWidth="1"/>
    <col min="9481" max="9481" width="57.85546875" style="41" bestFit="1" customWidth="1"/>
    <col min="9482" max="9482" width="35.28515625" style="41" bestFit="1" customWidth="1"/>
    <col min="9483" max="9483" width="28.140625" style="41" bestFit="1" customWidth="1"/>
    <col min="9484" max="9484" width="33.140625" style="41" bestFit="1" customWidth="1"/>
    <col min="9485" max="9485" width="26" style="41" bestFit="1" customWidth="1"/>
    <col min="9486" max="9486" width="19.140625" style="41" bestFit="1" customWidth="1"/>
    <col min="9487" max="9487" width="10.42578125" style="41" customWidth="1"/>
    <col min="9488" max="9488" width="11.85546875" style="41" customWidth="1"/>
    <col min="9489" max="9489" width="14.7109375" style="41" customWidth="1"/>
    <col min="9490" max="9490" width="9" style="41" bestFit="1" customWidth="1"/>
    <col min="9491" max="9730" width="9.140625" style="41"/>
    <col min="9731" max="9731" width="4.7109375" style="41" bestFit="1" customWidth="1"/>
    <col min="9732" max="9732" width="9.7109375" style="41" bestFit="1" customWidth="1"/>
    <col min="9733" max="9733" width="10" style="41" bestFit="1" customWidth="1"/>
    <col min="9734" max="9734" width="8.85546875" style="41" bestFit="1" customWidth="1"/>
    <col min="9735" max="9735" width="22.85546875" style="41" customWidth="1"/>
    <col min="9736" max="9736" width="59.7109375" style="41" bestFit="1" customWidth="1"/>
    <col min="9737" max="9737" width="57.85546875" style="41" bestFit="1" customWidth="1"/>
    <col min="9738" max="9738" width="35.28515625" style="41" bestFit="1" customWidth="1"/>
    <col min="9739" max="9739" width="28.140625" style="41" bestFit="1" customWidth="1"/>
    <col min="9740" max="9740" width="33.140625" style="41" bestFit="1" customWidth="1"/>
    <col min="9741" max="9741" width="26" style="41" bestFit="1" customWidth="1"/>
    <col min="9742" max="9742" width="19.140625" style="41" bestFit="1" customWidth="1"/>
    <col min="9743" max="9743" width="10.42578125" style="41" customWidth="1"/>
    <col min="9744" max="9744" width="11.85546875" style="41" customWidth="1"/>
    <col min="9745" max="9745" width="14.7109375" style="41" customWidth="1"/>
    <col min="9746" max="9746" width="9" style="41" bestFit="1" customWidth="1"/>
    <col min="9747" max="9986" width="9.140625" style="41"/>
    <col min="9987" max="9987" width="4.7109375" style="41" bestFit="1" customWidth="1"/>
    <col min="9988" max="9988" width="9.7109375" style="41" bestFit="1" customWidth="1"/>
    <col min="9989" max="9989" width="10" style="41" bestFit="1" customWidth="1"/>
    <col min="9990" max="9990" width="8.85546875" style="41" bestFit="1" customWidth="1"/>
    <col min="9991" max="9991" width="22.85546875" style="41" customWidth="1"/>
    <col min="9992" max="9992" width="59.7109375" style="41" bestFit="1" customWidth="1"/>
    <col min="9993" max="9993" width="57.85546875" style="41" bestFit="1" customWidth="1"/>
    <col min="9994" max="9994" width="35.28515625" style="41" bestFit="1" customWidth="1"/>
    <col min="9995" max="9995" width="28.140625" style="41" bestFit="1" customWidth="1"/>
    <col min="9996" max="9996" width="33.140625" style="41" bestFit="1" customWidth="1"/>
    <col min="9997" max="9997" width="26" style="41" bestFit="1" customWidth="1"/>
    <col min="9998" max="9998" width="19.140625" style="41" bestFit="1" customWidth="1"/>
    <col min="9999" max="9999" width="10.42578125" style="41" customWidth="1"/>
    <col min="10000" max="10000" width="11.85546875" style="41" customWidth="1"/>
    <col min="10001" max="10001" width="14.7109375" style="41" customWidth="1"/>
    <col min="10002" max="10002" width="9" style="41" bestFit="1" customWidth="1"/>
    <col min="10003" max="10242" width="9.140625" style="41"/>
    <col min="10243" max="10243" width="4.7109375" style="41" bestFit="1" customWidth="1"/>
    <col min="10244" max="10244" width="9.7109375" style="41" bestFit="1" customWidth="1"/>
    <col min="10245" max="10245" width="10" style="41" bestFit="1" customWidth="1"/>
    <col min="10246" max="10246" width="8.85546875" style="41" bestFit="1" customWidth="1"/>
    <col min="10247" max="10247" width="22.85546875" style="41" customWidth="1"/>
    <col min="10248" max="10248" width="59.7109375" style="41" bestFit="1" customWidth="1"/>
    <col min="10249" max="10249" width="57.85546875" style="41" bestFit="1" customWidth="1"/>
    <col min="10250" max="10250" width="35.28515625" style="41" bestFit="1" customWidth="1"/>
    <col min="10251" max="10251" width="28.140625" style="41" bestFit="1" customWidth="1"/>
    <col min="10252" max="10252" width="33.140625" style="41" bestFit="1" customWidth="1"/>
    <col min="10253" max="10253" width="26" style="41" bestFit="1" customWidth="1"/>
    <col min="10254" max="10254" width="19.140625" style="41" bestFit="1" customWidth="1"/>
    <col min="10255" max="10255" width="10.42578125" style="41" customWidth="1"/>
    <col min="10256" max="10256" width="11.85546875" style="41" customWidth="1"/>
    <col min="10257" max="10257" width="14.7109375" style="41" customWidth="1"/>
    <col min="10258" max="10258" width="9" style="41" bestFit="1" customWidth="1"/>
    <col min="10259" max="10498" width="9.140625" style="41"/>
    <col min="10499" max="10499" width="4.7109375" style="41" bestFit="1" customWidth="1"/>
    <col min="10500" max="10500" width="9.7109375" style="41" bestFit="1" customWidth="1"/>
    <col min="10501" max="10501" width="10" style="41" bestFit="1" customWidth="1"/>
    <col min="10502" max="10502" width="8.85546875" style="41" bestFit="1" customWidth="1"/>
    <col min="10503" max="10503" width="22.85546875" style="41" customWidth="1"/>
    <col min="10504" max="10504" width="59.7109375" style="41" bestFit="1" customWidth="1"/>
    <col min="10505" max="10505" width="57.85546875" style="41" bestFit="1" customWidth="1"/>
    <col min="10506" max="10506" width="35.28515625" style="41" bestFit="1" customWidth="1"/>
    <col min="10507" max="10507" width="28.140625" style="41" bestFit="1" customWidth="1"/>
    <col min="10508" max="10508" width="33.140625" style="41" bestFit="1" customWidth="1"/>
    <col min="10509" max="10509" width="26" style="41" bestFit="1" customWidth="1"/>
    <col min="10510" max="10510" width="19.140625" style="41" bestFit="1" customWidth="1"/>
    <col min="10511" max="10511" width="10.42578125" style="41" customWidth="1"/>
    <col min="10512" max="10512" width="11.85546875" style="41" customWidth="1"/>
    <col min="10513" max="10513" width="14.7109375" style="41" customWidth="1"/>
    <col min="10514" max="10514" width="9" style="41" bestFit="1" customWidth="1"/>
    <col min="10515" max="10754" width="9.140625" style="41"/>
    <col min="10755" max="10755" width="4.7109375" style="41" bestFit="1" customWidth="1"/>
    <col min="10756" max="10756" width="9.7109375" style="41" bestFit="1" customWidth="1"/>
    <col min="10757" max="10757" width="10" style="41" bestFit="1" customWidth="1"/>
    <col min="10758" max="10758" width="8.85546875" style="41" bestFit="1" customWidth="1"/>
    <col min="10759" max="10759" width="22.85546875" style="41" customWidth="1"/>
    <col min="10760" max="10760" width="59.7109375" style="41" bestFit="1" customWidth="1"/>
    <col min="10761" max="10761" width="57.85546875" style="41" bestFit="1" customWidth="1"/>
    <col min="10762" max="10762" width="35.28515625" style="41" bestFit="1" customWidth="1"/>
    <col min="10763" max="10763" width="28.140625" style="41" bestFit="1" customWidth="1"/>
    <col min="10764" max="10764" width="33.140625" style="41" bestFit="1" customWidth="1"/>
    <col min="10765" max="10765" width="26" style="41" bestFit="1" customWidth="1"/>
    <col min="10766" max="10766" width="19.140625" style="41" bestFit="1" customWidth="1"/>
    <col min="10767" max="10767" width="10.42578125" style="41" customWidth="1"/>
    <col min="10768" max="10768" width="11.85546875" style="41" customWidth="1"/>
    <col min="10769" max="10769" width="14.7109375" style="41" customWidth="1"/>
    <col min="10770" max="10770" width="9" style="41" bestFit="1" customWidth="1"/>
    <col min="10771" max="11010" width="9.140625" style="41"/>
    <col min="11011" max="11011" width="4.7109375" style="41" bestFit="1" customWidth="1"/>
    <col min="11012" max="11012" width="9.7109375" style="41" bestFit="1" customWidth="1"/>
    <col min="11013" max="11013" width="10" style="41" bestFit="1" customWidth="1"/>
    <col min="11014" max="11014" width="8.85546875" style="41" bestFit="1" customWidth="1"/>
    <col min="11015" max="11015" width="22.85546875" style="41" customWidth="1"/>
    <col min="11016" max="11016" width="59.7109375" style="41" bestFit="1" customWidth="1"/>
    <col min="11017" max="11017" width="57.85546875" style="41" bestFit="1" customWidth="1"/>
    <col min="11018" max="11018" width="35.28515625" style="41" bestFit="1" customWidth="1"/>
    <col min="11019" max="11019" width="28.140625" style="41" bestFit="1" customWidth="1"/>
    <col min="11020" max="11020" width="33.140625" style="41" bestFit="1" customWidth="1"/>
    <col min="11021" max="11021" width="26" style="41" bestFit="1" customWidth="1"/>
    <col min="11022" max="11022" width="19.140625" style="41" bestFit="1" customWidth="1"/>
    <col min="11023" max="11023" width="10.42578125" style="41" customWidth="1"/>
    <col min="11024" max="11024" width="11.85546875" style="41" customWidth="1"/>
    <col min="11025" max="11025" width="14.7109375" style="41" customWidth="1"/>
    <col min="11026" max="11026" width="9" style="41" bestFit="1" customWidth="1"/>
    <col min="11027" max="11266" width="9.140625" style="41"/>
    <col min="11267" max="11267" width="4.7109375" style="41" bestFit="1" customWidth="1"/>
    <col min="11268" max="11268" width="9.7109375" style="41" bestFit="1" customWidth="1"/>
    <col min="11269" max="11269" width="10" style="41" bestFit="1" customWidth="1"/>
    <col min="11270" max="11270" width="8.85546875" style="41" bestFit="1" customWidth="1"/>
    <col min="11271" max="11271" width="22.85546875" style="41" customWidth="1"/>
    <col min="11272" max="11272" width="59.7109375" style="41" bestFit="1" customWidth="1"/>
    <col min="11273" max="11273" width="57.85546875" style="41" bestFit="1" customWidth="1"/>
    <col min="11274" max="11274" width="35.28515625" style="41" bestFit="1" customWidth="1"/>
    <col min="11275" max="11275" width="28.140625" style="41" bestFit="1" customWidth="1"/>
    <col min="11276" max="11276" width="33.140625" style="41" bestFit="1" customWidth="1"/>
    <col min="11277" max="11277" width="26" style="41" bestFit="1" customWidth="1"/>
    <col min="11278" max="11278" width="19.140625" style="41" bestFit="1" customWidth="1"/>
    <col min="11279" max="11279" width="10.42578125" style="41" customWidth="1"/>
    <col min="11280" max="11280" width="11.85546875" style="41" customWidth="1"/>
    <col min="11281" max="11281" width="14.7109375" style="41" customWidth="1"/>
    <col min="11282" max="11282" width="9" style="41" bestFit="1" customWidth="1"/>
    <col min="11283" max="11522" width="9.140625" style="41"/>
    <col min="11523" max="11523" width="4.7109375" style="41" bestFit="1" customWidth="1"/>
    <col min="11524" max="11524" width="9.7109375" style="41" bestFit="1" customWidth="1"/>
    <col min="11525" max="11525" width="10" style="41" bestFit="1" customWidth="1"/>
    <col min="11526" max="11526" width="8.85546875" style="41" bestFit="1" customWidth="1"/>
    <col min="11527" max="11527" width="22.85546875" style="41" customWidth="1"/>
    <col min="11528" max="11528" width="59.7109375" style="41" bestFit="1" customWidth="1"/>
    <col min="11529" max="11529" width="57.85546875" style="41" bestFit="1" customWidth="1"/>
    <col min="11530" max="11530" width="35.28515625" style="41" bestFit="1" customWidth="1"/>
    <col min="11531" max="11531" width="28.140625" style="41" bestFit="1" customWidth="1"/>
    <col min="11532" max="11532" width="33.140625" style="41" bestFit="1" customWidth="1"/>
    <col min="11533" max="11533" width="26" style="41" bestFit="1" customWidth="1"/>
    <col min="11534" max="11534" width="19.140625" style="41" bestFit="1" customWidth="1"/>
    <col min="11535" max="11535" width="10.42578125" style="41" customWidth="1"/>
    <col min="11536" max="11536" width="11.85546875" style="41" customWidth="1"/>
    <col min="11537" max="11537" width="14.7109375" style="41" customWidth="1"/>
    <col min="11538" max="11538" width="9" style="41" bestFit="1" customWidth="1"/>
    <col min="11539" max="11778" width="9.140625" style="41"/>
    <col min="11779" max="11779" width="4.7109375" style="41" bestFit="1" customWidth="1"/>
    <col min="11780" max="11780" width="9.7109375" style="41" bestFit="1" customWidth="1"/>
    <col min="11781" max="11781" width="10" style="41" bestFit="1" customWidth="1"/>
    <col min="11782" max="11782" width="8.85546875" style="41" bestFit="1" customWidth="1"/>
    <col min="11783" max="11783" width="22.85546875" style="41" customWidth="1"/>
    <col min="11784" max="11784" width="59.7109375" style="41" bestFit="1" customWidth="1"/>
    <col min="11785" max="11785" width="57.85546875" style="41" bestFit="1" customWidth="1"/>
    <col min="11786" max="11786" width="35.28515625" style="41" bestFit="1" customWidth="1"/>
    <col min="11787" max="11787" width="28.140625" style="41" bestFit="1" customWidth="1"/>
    <col min="11788" max="11788" width="33.140625" style="41" bestFit="1" customWidth="1"/>
    <col min="11789" max="11789" width="26" style="41" bestFit="1" customWidth="1"/>
    <col min="11790" max="11790" width="19.140625" style="41" bestFit="1" customWidth="1"/>
    <col min="11791" max="11791" width="10.42578125" style="41" customWidth="1"/>
    <col min="11792" max="11792" width="11.85546875" style="41" customWidth="1"/>
    <col min="11793" max="11793" width="14.7109375" style="41" customWidth="1"/>
    <col min="11794" max="11794" width="9" style="41" bestFit="1" customWidth="1"/>
    <col min="11795" max="12034" width="9.140625" style="41"/>
    <col min="12035" max="12035" width="4.7109375" style="41" bestFit="1" customWidth="1"/>
    <col min="12036" max="12036" width="9.7109375" style="41" bestFit="1" customWidth="1"/>
    <col min="12037" max="12037" width="10" style="41" bestFit="1" customWidth="1"/>
    <col min="12038" max="12038" width="8.85546875" style="41" bestFit="1" customWidth="1"/>
    <col min="12039" max="12039" width="22.85546875" style="41" customWidth="1"/>
    <col min="12040" max="12040" width="59.7109375" style="41" bestFit="1" customWidth="1"/>
    <col min="12041" max="12041" width="57.85546875" style="41" bestFit="1" customWidth="1"/>
    <col min="12042" max="12042" width="35.28515625" style="41" bestFit="1" customWidth="1"/>
    <col min="12043" max="12043" width="28.140625" style="41" bestFit="1" customWidth="1"/>
    <col min="12044" max="12044" width="33.140625" style="41" bestFit="1" customWidth="1"/>
    <col min="12045" max="12045" width="26" style="41" bestFit="1" customWidth="1"/>
    <col min="12046" max="12046" width="19.140625" style="41" bestFit="1" customWidth="1"/>
    <col min="12047" max="12047" width="10.42578125" style="41" customWidth="1"/>
    <col min="12048" max="12048" width="11.85546875" style="41" customWidth="1"/>
    <col min="12049" max="12049" width="14.7109375" style="41" customWidth="1"/>
    <col min="12050" max="12050" width="9" style="41" bestFit="1" customWidth="1"/>
    <col min="12051" max="12290" width="9.140625" style="41"/>
    <col min="12291" max="12291" width="4.7109375" style="41" bestFit="1" customWidth="1"/>
    <col min="12292" max="12292" width="9.7109375" style="41" bestFit="1" customWidth="1"/>
    <col min="12293" max="12293" width="10" style="41" bestFit="1" customWidth="1"/>
    <col min="12294" max="12294" width="8.85546875" style="41" bestFit="1" customWidth="1"/>
    <col min="12295" max="12295" width="22.85546875" style="41" customWidth="1"/>
    <col min="12296" max="12296" width="59.7109375" style="41" bestFit="1" customWidth="1"/>
    <col min="12297" max="12297" width="57.85546875" style="41" bestFit="1" customWidth="1"/>
    <col min="12298" max="12298" width="35.28515625" style="41" bestFit="1" customWidth="1"/>
    <col min="12299" max="12299" width="28.140625" style="41" bestFit="1" customWidth="1"/>
    <col min="12300" max="12300" width="33.140625" style="41" bestFit="1" customWidth="1"/>
    <col min="12301" max="12301" width="26" style="41" bestFit="1" customWidth="1"/>
    <col min="12302" max="12302" width="19.140625" style="41" bestFit="1" customWidth="1"/>
    <col min="12303" max="12303" width="10.42578125" style="41" customWidth="1"/>
    <col min="12304" max="12304" width="11.85546875" style="41" customWidth="1"/>
    <col min="12305" max="12305" width="14.7109375" style="41" customWidth="1"/>
    <col min="12306" max="12306" width="9" style="41" bestFit="1" customWidth="1"/>
    <col min="12307" max="12546" width="9.140625" style="41"/>
    <col min="12547" max="12547" width="4.7109375" style="41" bestFit="1" customWidth="1"/>
    <col min="12548" max="12548" width="9.7109375" style="41" bestFit="1" customWidth="1"/>
    <col min="12549" max="12549" width="10" style="41" bestFit="1" customWidth="1"/>
    <col min="12550" max="12550" width="8.85546875" style="41" bestFit="1" customWidth="1"/>
    <col min="12551" max="12551" width="22.85546875" style="41" customWidth="1"/>
    <col min="12552" max="12552" width="59.7109375" style="41" bestFit="1" customWidth="1"/>
    <col min="12553" max="12553" width="57.85546875" style="41" bestFit="1" customWidth="1"/>
    <col min="12554" max="12554" width="35.28515625" style="41" bestFit="1" customWidth="1"/>
    <col min="12555" max="12555" width="28.140625" style="41" bestFit="1" customWidth="1"/>
    <col min="12556" max="12556" width="33.140625" style="41" bestFit="1" customWidth="1"/>
    <col min="12557" max="12557" width="26" style="41" bestFit="1" customWidth="1"/>
    <col min="12558" max="12558" width="19.140625" style="41" bestFit="1" customWidth="1"/>
    <col min="12559" max="12559" width="10.42578125" style="41" customWidth="1"/>
    <col min="12560" max="12560" width="11.85546875" style="41" customWidth="1"/>
    <col min="12561" max="12561" width="14.7109375" style="41" customWidth="1"/>
    <col min="12562" max="12562" width="9" style="41" bestFit="1" customWidth="1"/>
    <col min="12563" max="12802" width="9.140625" style="41"/>
    <col min="12803" max="12803" width="4.7109375" style="41" bestFit="1" customWidth="1"/>
    <col min="12804" max="12804" width="9.7109375" style="41" bestFit="1" customWidth="1"/>
    <col min="12805" max="12805" width="10" style="41" bestFit="1" customWidth="1"/>
    <col min="12806" max="12806" width="8.85546875" style="41" bestFit="1" customWidth="1"/>
    <col min="12807" max="12807" width="22.85546875" style="41" customWidth="1"/>
    <col min="12808" max="12808" width="59.7109375" style="41" bestFit="1" customWidth="1"/>
    <col min="12809" max="12809" width="57.85546875" style="41" bestFit="1" customWidth="1"/>
    <col min="12810" max="12810" width="35.28515625" style="41" bestFit="1" customWidth="1"/>
    <col min="12811" max="12811" width="28.140625" style="41" bestFit="1" customWidth="1"/>
    <col min="12812" max="12812" width="33.140625" style="41" bestFit="1" customWidth="1"/>
    <col min="12813" max="12813" width="26" style="41" bestFit="1" customWidth="1"/>
    <col min="12814" max="12814" width="19.140625" style="41" bestFit="1" customWidth="1"/>
    <col min="12815" max="12815" width="10.42578125" style="41" customWidth="1"/>
    <col min="12816" max="12816" width="11.85546875" style="41" customWidth="1"/>
    <col min="12817" max="12817" width="14.7109375" style="41" customWidth="1"/>
    <col min="12818" max="12818" width="9" style="41" bestFit="1" customWidth="1"/>
    <col min="12819" max="13058" width="9.140625" style="41"/>
    <col min="13059" max="13059" width="4.7109375" style="41" bestFit="1" customWidth="1"/>
    <col min="13060" max="13060" width="9.7109375" style="41" bestFit="1" customWidth="1"/>
    <col min="13061" max="13061" width="10" style="41" bestFit="1" customWidth="1"/>
    <col min="13062" max="13062" width="8.85546875" style="41" bestFit="1" customWidth="1"/>
    <col min="13063" max="13063" width="22.85546875" style="41" customWidth="1"/>
    <col min="13064" max="13064" width="59.7109375" style="41" bestFit="1" customWidth="1"/>
    <col min="13065" max="13065" width="57.85546875" style="41" bestFit="1" customWidth="1"/>
    <col min="13066" max="13066" width="35.28515625" style="41" bestFit="1" customWidth="1"/>
    <col min="13067" max="13067" width="28.140625" style="41" bestFit="1" customWidth="1"/>
    <col min="13068" max="13068" width="33.140625" style="41" bestFit="1" customWidth="1"/>
    <col min="13069" max="13069" width="26" style="41" bestFit="1" customWidth="1"/>
    <col min="13070" max="13070" width="19.140625" style="41" bestFit="1" customWidth="1"/>
    <col min="13071" max="13071" width="10.42578125" style="41" customWidth="1"/>
    <col min="13072" max="13072" width="11.85546875" style="41" customWidth="1"/>
    <col min="13073" max="13073" width="14.7109375" style="41" customWidth="1"/>
    <col min="13074" max="13074" width="9" style="41" bestFit="1" customWidth="1"/>
    <col min="13075" max="13314" width="9.140625" style="41"/>
    <col min="13315" max="13315" width="4.7109375" style="41" bestFit="1" customWidth="1"/>
    <col min="13316" max="13316" width="9.7109375" style="41" bestFit="1" customWidth="1"/>
    <col min="13317" max="13317" width="10" style="41" bestFit="1" customWidth="1"/>
    <col min="13318" max="13318" width="8.85546875" style="41" bestFit="1" customWidth="1"/>
    <col min="13319" max="13319" width="22.85546875" style="41" customWidth="1"/>
    <col min="13320" max="13320" width="59.7109375" style="41" bestFit="1" customWidth="1"/>
    <col min="13321" max="13321" width="57.85546875" style="41" bestFit="1" customWidth="1"/>
    <col min="13322" max="13322" width="35.28515625" style="41" bestFit="1" customWidth="1"/>
    <col min="13323" max="13323" width="28.140625" style="41" bestFit="1" customWidth="1"/>
    <col min="13324" max="13324" width="33.140625" style="41" bestFit="1" customWidth="1"/>
    <col min="13325" max="13325" width="26" style="41" bestFit="1" customWidth="1"/>
    <col min="13326" max="13326" width="19.140625" style="41" bestFit="1" customWidth="1"/>
    <col min="13327" max="13327" width="10.42578125" style="41" customWidth="1"/>
    <col min="13328" max="13328" width="11.85546875" style="41" customWidth="1"/>
    <col min="13329" max="13329" width="14.7109375" style="41" customWidth="1"/>
    <col min="13330" max="13330" width="9" style="41" bestFit="1" customWidth="1"/>
    <col min="13331" max="13570" width="9.140625" style="41"/>
    <col min="13571" max="13571" width="4.7109375" style="41" bestFit="1" customWidth="1"/>
    <col min="13572" max="13572" width="9.7109375" style="41" bestFit="1" customWidth="1"/>
    <col min="13573" max="13573" width="10" style="41" bestFit="1" customWidth="1"/>
    <col min="13574" max="13574" width="8.85546875" style="41" bestFit="1" customWidth="1"/>
    <col min="13575" max="13575" width="22.85546875" style="41" customWidth="1"/>
    <col min="13576" max="13576" width="59.7109375" style="41" bestFit="1" customWidth="1"/>
    <col min="13577" max="13577" width="57.85546875" style="41" bestFit="1" customWidth="1"/>
    <col min="13578" max="13578" width="35.28515625" style="41" bestFit="1" customWidth="1"/>
    <col min="13579" max="13579" width="28.140625" style="41" bestFit="1" customWidth="1"/>
    <col min="13580" max="13580" width="33.140625" style="41" bestFit="1" customWidth="1"/>
    <col min="13581" max="13581" width="26" style="41" bestFit="1" customWidth="1"/>
    <col min="13582" max="13582" width="19.140625" style="41" bestFit="1" customWidth="1"/>
    <col min="13583" max="13583" width="10.42578125" style="41" customWidth="1"/>
    <col min="13584" max="13584" width="11.85546875" style="41" customWidth="1"/>
    <col min="13585" max="13585" width="14.7109375" style="41" customWidth="1"/>
    <col min="13586" max="13586" width="9" style="41" bestFit="1" customWidth="1"/>
    <col min="13587" max="13826" width="9.140625" style="41"/>
    <col min="13827" max="13827" width="4.7109375" style="41" bestFit="1" customWidth="1"/>
    <col min="13828" max="13828" width="9.7109375" style="41" bestFit="1" customWidth="1"/>
    <col min="13829" max="13829" width="10" style="41" bestFit="1" customWidth="1"/>
    <col min="13830" max="13830" width="8.85546875" style="41" bestFit="1" customWidth="1"/>
    <col min="13831" max="13831" width="22.85546875" style="41" customWidth="1"/>
    <col min="13832" max="13832" width="59.7109375" style="41" bestFit="1" customWidth="1"/>
    <col min="13833" max="13833" width="57.85546875" style="41" bestFit="1" customWidth="1"/>
    <col min="13834" max="13834" width="35.28515625" style="41" bestFit="1" customWidth="1"/>
    <col min="13835" max="13835" width="28.140625" style="41" bestFit="1" customWidth="1"/>
    <col min="13836" max="13836" width="33.140625" style="41" bestFit="1" customWidth="1"/>
    <col min="13837" max="13837" width="26" style="41" bestFit="1" customWidth="1"/>
    <col min="13838" max="13838" width="19.140625" style="41" bestFit="1" customWidth="1"/>
    <col min="13839" max="13839" width="10.42578125" style="41" customWidth="1"/>
    <col min="13840" max="13840" width="11.85546875" style="41" customWidth="1"/>
    <col min="13841" max="13841" width="14.7109375" style="41" customWidth="1"/>
    <col min="13842" max="13842" width="9" style="41" bestFit="1" customWidth="1"/>
    <col min="13843" max="14082" width="9.140625" style="41"/>
    <col min="14083" max="14083" width="4.7109375" style="41" bestFit="1" customWidth="1"/>
    <col min="14084" max="14084" width="9.7109375" style="41" bestFit="1" customWidth="1"/>
    <col min="14085" max="14085" width="10" style="41" bestFit="1" customWidth="1"/>
    <col min="14086" max="14086" width="8.85546875" style="41" bestFit="1" customWidth="1"/>
    <col min="14087" max="14087" width="22.85546875" style="41" customWidth="1"/>
    <col min="14088" max="14088" width="59.7109375" style="41" bestFit="1" customWidth="1"/>
    <col min="14089" max="14089" width="57.85546875" style="41" bestFit="1" customWidth="1"/>
    <col min="14090" max="14090" width="35.28515625" style="41" bestFit="1" customWidth="1"/>
    <col min="14091" max="14091" width="28.140625" style="41" bestFit="1" customWidth="1"/>
    <col min="14092" max="14092" width="33.140625" style="41" bestFit="1" customWidth="1"/>
    <col min="14093" max="14093" width="26" style="41" bestFit="1" customWidth="1"/>
    <col min="14094" max="14094" width="19.140625" style="41" bestFit="1" customWidth="1"/>
    <col min="14095" max="14095" width="10.42578125" style="41" customWidth="1"/>
    <col min="14096" max="14096" width="11.85546875" style="41" customWidth="1"/>
    <col min="14097" max="14097" width="14.7109375" style="41" customWidth="1"/>
    <col min="14098" max="14098" width="9" style="41" bestFit="1" customWidth="1"/>
    <col min="14099" max="14338" width="9.140625" style="41"/>
    <col min="14339" max="14339" width="4.7109375" style="41" bestFit="1" customWidth="1"/>
    <col min="14340" max="14340" width="9.7109375" style="41" bestFit="1" customWidth="1"/>
    <col min="14341" max="14341" width="10" style="41" bestFit="1" customWidth="1"/>
    <col min="14342" max="14342" width="8.85546875" style="41" bestFit="1" customWidth="1"/>
    <col min="14343" max="14343" width="22.85546875" style="41" customWidth="1"/>
    <col min="14344" max="14344" width="59.7109375" style="41" bestFit="1" customWidth="1"/>
    <col min="14345" max="14345" width="57.85546875" style="41" bestFit="1" customWidth="1"/>
    <col min="14346" max="14346" width="35.28515625" style="41" bestFit="1" customWidth="1"/>
    <col min="14347" max="14347" width="28.140625" style="41" bestFit="1" customWidth="1"/>
    <col min="14348" max="14348" width="33.140625" style="41" bestFit="1" customWidth="1"/>
    <col min="14349" max="14349" width="26" style="41" bestFit="1" customWidth="1"/>
    <col min="14350" max="14350" width="19.140625" style="41" bestFit="1" customWidth="1"/>
    <col min="14351" max="14351" width="10.42578125" style="41" customWidth="1"/>
    <col min="14352" max="14352" width="11.85546875" style="41" customWidth="1"/>
    <col min="14353" max="14353" width="14.7109375" style="41" customWidth="1"/>
    <col min="14354" max="14354" width="9" style="41" bestFit="1" customWidth="1"/>
    <col min="14355" max="14594" width="9.140625" style="41"/>
    <col min="14595" max="14595" width="4.7109375" style="41" bestFit="1" customWidth="1"/>
    <col min="14596" max="14596" width="9.7109375" style="41" bestFit="1" customWidth="1"/>
    <col min="14597" max="14597" width="10" style="41" bestFit="1" customWidth="1"/>
    <col min="14598" max="14598" width="8.85546875" style="41" bestFit="1" customWidth="1"/>
    <col min="14599" max="14599" width="22.85546875" style="41" customWidth="1"/>
    <col min="14600" max="14600" width="59.7109375" style="41" bestFit="1" customWidth="1"/>
    <col min="14601" max="14601" width="57.85546875" style="41" bestFit="1" customWidth="1"/>
    <col min="14602" max="14602" width="35.28515625" style="41" bestFit="1" customWidth="1"/>
    <col min="14603" max="14603" width="28.140625" style="41" bestFit="1" customWidth="1"/>
    <col min="14604" max="14604" width="33.140625" style="41" bestFit="1" customWidth="1"/>
    <col min="14605" max="14605" width="26" style="41" bestFit="1" customWidth="1"/>
    <col min="14606" max="14606" width="19.140625" style="41" bestFit="1" customWidth="1"/>
    <col min="14607" max="14607" width="10.42578125" style="41" customWidth="1"/>
    <col min="14608" max="14608" width="11.85546875" style="41" customWidth="1"/>
    <col min="14609" max="14609" width="14.7109375" style="41" customWidth="1"/>
    <col min="14610" max="14610" width="9" style="41" bestFit="1" customWidth="1"/>
    <col min="14611" max="14850" width="9.140625" style="41"/>
    <col min="14851" max="14851" width="4.7109375" style="41" bestFit="1" customWidth="1"/>
    <col min="14852" max="14852" width="9.7109375" style="41" bestFit="1" customWidth="1"/>
    <col min="14853" max="14853" width="10" style="41" bestFit="1" customWidth="1"/>
    <col min="14854" max="14854" width="8.85546875" style="41" bestFit="1" customWidth="1"/>
    <col min="14855" max="14855" width="22.85546875" style="41" customWidth="1"/>
    <col min="14856" max="14856" width="59.7109375" style="41" bestFit="1" customWidth="1"/>
    <col min="14857" max="14857" width="57.85546875" style="41" bestFit="1" customWidth="1"/>
    <col min="14858" max="14858" width="35.28515625" style="41" bestFit="1" customWidth="1"/>
    <col min="14859" max="14859" width="28.140625" style="41" bestFit="1" customWidth="1"/>
    <col min="14860" max="14860" width="33.140625" style="41" bestFit="1" customWidth="1"/>
    <col min="14861" max="14861" width="26" style="41" bestFit="1" customWidth="1"/>
    <col min="14862" max="14862" width="19.140625" style="41" bestFit="1" customWidth="1"/>
    <col min="14863" max="14863" width="10.42578125" style="41" customWidth="1"/>
    <col min="14864" max="14864" width="11.85546875" style="41" customWidth="1"/>
    <col min="14865" max="14865" width="14.7109375" style="41" customWidth="1"/>
    <col min="14866" max="14866" width="9" style="41" bestFit="1" customWidth="1"/>
    <col min="14867" max="15106" width="9.140625" style="41"/>
    <col min="15107" max="15107" width="4.7109375" style="41" bestFit="1" customWidth="1"/>
    <col min="15108" max="15108" width="9.7109375" style="41" bestFit="1" customWidth="1"/>
    <col min="15109" max="15109" width="10" style="41" bestFit="1" customWidth="1"/>
    <col min="15110" max="15110" width="8.85546875" style="41" bestFit="1" customWidth="1"/>
    <col min="15111" max="15111" width="22.85546875" style="41" customWidth="1"/>
    <col min="15112" max="15112" width="59.7109375" style="41" bestFit="1" customWidth="1"/>
    <col min="15113" max="15113" width="57.85546875" style="41" bestFit="1" customWidth="1"/>
    <col min="15114" max="15114" width="35.28515625" style="41" bestFit="1" customWidth="1"/>
    <col min="15115" max="15115" width="28.140625" style="41" bestFit="1" customWidth="1"/>
    <col min="15116" max="15116" width="33.140625" style="41" bestFit="1" customWidth="1"/>
    <col min="15117" max="15117" width="26" style="41" bestFit="1" customWidth="1"/>
    <col min="15118" max="15118" width="19.140625" style="41" bestFit="1" customWidth="1"/>
    <col min="15119" max="15119" width="10.42578125" style="41" customWidth="1"/>
    <col min="15120" max="15120" width="11.85546875" style="41" customWidth="1"/>
    <col min="15121" max="15121" width="14.7109375" style="41" customWidth="1"/>
    <col min="15122" max="15122" width="9" style="41" bestFit="1" customWidth="1"/>
    <col min="15123" max="15362" width="9.140625" style="41"/>
    <col min="15363" max="15363" width="4.7109375" style="41" bestFit="1" customWidth="1"/>
    <col min="15364" max="15364" width="9.7109375" style="41" bestFit="1" customWidth="1"/>
    <col min="15365" max="15365" width="10" style="41" bestFit="1" customWidth="1"/>
    <col min="15366" max="15366" width="8.85546875" style="41" bestFit="1" customWidth="1"/>
    <col min="15367" max="15367" width="22.85546875" style="41" customWidth="1"/>
    <col min="15368" max="15368" width="59.7109375" style="41" bestFit="1" customWidth="1"/>
    <col min="15369" max="15369" width="57.85546875" style="41" bestFit="1" customWidth="1"/>
    <col min="15370" max="15370" width="35.28515625" style="41" bestFit="1" customWidth="1"/>
    <col min="15371" max="15371" width="28.140625" style="41" bestFit="1" customWidth="1"/>
    <col min="15372" max="15372" width="33.140625" style="41" bestFit="1" customWidth="1"/>
    <col min="15373" max="15373" width="26" style="41" bestFit="1" customWidth="1"/>
    <col min="15374" max="15374" width="19.140625" style="41" bestFit="1" customWidth="1"/>
    <col min="15375" max="15375" width="10.42578125" style="41" customWidth="1"/>
    <col min="15376" max="15376" width="11.85546875" style="41" customWidth="1"/>
    <col min="15377" max="15377" width="14.7109375" style="41" customWidth="1"/>
    <col min="15378" max="15378" width="9" style="41" bestFit="1" customWidth="1"/>
    <col min="15379" max="15618" width="9.140625" style="41"/>
    <col min="15619" max="15619" width="4.7109375" style="41" bestFit="1" customWidth="1"/>
    <col min="15620" max="15620" width="9.7109375" style="41" bestFit="1" customWidth="1"/>
    <col min="15621" max="15621" width="10" style="41" bestFit="1" customWidth="1"/>
    <col min="15622" max="15622" width="8.85546875" style="41" bestFit="1" customWidth="1"/>
    <col min="15623" max="15623" width="22.85546875" style="41" customWidth="1"/>
    <col min="15624" max="15624" width="59.7109375" style="41" bestFit="1" customWidth="1"/>
    <col min="15625" max="15625" width="57.85546875" style="41" bestFit="1" customWidth="1"/>
    <col min="15626" max="15626" width="35.28515625" style="41" bestFit="1" customWidth="1"/>
    <col min="15627" max="15627" width="28.140625" style="41" bestFit="1" customWidth="1"/>
    <col min="15628" max="15628" width="33.140625" style="41" bestFit="1" customWidth="1"/>
    <col min="15629" max="15629" width="26" style="41" bestFit="1" customWidth="1"/>
    <col min="15630" max="15630" width="19.140625" style="41" bestFit="1" customWidth="1"/>
    <col min="15631" max="15631" width="10.42578125" style="41" customWidth="1"/>
    <col min="15632" max="15632" width="11.85546875" style="41" customWidth="1"/>
    <col min="15633" max="15633" width="14.7109375" style="41" customWidth="1"/>
    <col min="15634" max="15634" width="9" style="41" bestFit="1" customWidth="1"/>
    <col min="15635" max="15874" width="9.140625" style="41"/>
    <col min="15875" max="15875" width="4.7109375" style="41" bestFit="1" customWidth="1"/>
    <col min="15876" max="15876" width="9.7109375" style="41" bestFit="1" customWidth="1"/>
    <col min="15877" max="15877" width="10" style="41" bestFit="1" customWidth="1"/>
    <col min="15878" max="15878" width="8.85546875" style="41" bestFit="1" customWidth="1"/>
    <col min="15879" max="15879" width="22.85546875" style="41" customWidth="1"/>
    <col min="15880" max="15880" width="59.7109375" style="41" bestFit="1" customWidth="1"/>
    <col min="15881" max="15881" width="57.85546875" style="41" bestFit="1" customWidth="1"/>
    <col min="15882" max="15882" width="35.28515625" style="41" bestFit="1" customWidth="1"/>
    <col min="15883" max="15883" width="28.140625" style="41" bestFit="1" customWidth="1"/>
    <col min="15884" max="15884" width="33.140625" style="41" bestFit="1" customWidth="1"/>
    <col min="15885" max="15885" width="26" style="41" bestFit="1" customWidth="1"/>
    <col min="15886" max="15886" width="19.140625" style="41" bestFit="1" customWidth="1"/>
    <col min="15887" max="15887" width="10.42578125" style="41" customWidth="1"/>
    <col min="15888" max="15888" width="11.85546875" style="41" customWidth="1"/>
    <col min="15889" max="15889" width="14.7109375" style="41" customWidth="1"/>
    <col min="15890" max="15890" width="9" style="41" bestFit="1" customWidth="1"/>
    <col min="15891" max="16130" width="9.140625" style="41"/>
    <col min="16131" max="16131" width="4.7109375" style="41" bestFit="1" customWidth="1"/>
    <col min="16132" max="16132" width="9.7109375" style="41" bestFit="1" customWidth="1"/>
    <col min="16133" max="16133" width="10" style="41" bestFit="1" customWidth="1"/>
    <col min="16134" max="16134" width="8.85546875" style="41" bestFit="1" customWidth="1"/>
    <col min="16135" max="16135" width="22.85546875" style="41" customWidth="1"/>
    <col min="16136" max="16136" width="59.7109375" style="41" bestFit="1" customWidth="1"/>
    <col min="16137" max="16137" width="57.85546875" style="41" bestFit="1" customWidth="1"/>
    <col min="16138" max="16138" width="35.28515625" style="41" bestFit="1" customWidth="1"/>
    <col min="16139" max="16139" width="28.140625" style="41" bestFit="1" customWidth="1"/>
    <col min="16140" max="16140" width="33.140625" style="41" bestFit="1" customWidth="1"/>
    <col min="16141" max="16141" width="26" style="41" bestFit="1" customWidth="1"/>
    <col min="16142" max="16142" width="19.140625" style="41" bestFit="1" customWidth="1"/>
    <col min="16143" max="16143" width="10.42578125" style="41" customWidth="1"/>
    <col min="16144" max="16144" width="11.85546875" style="41" customWidth="1"/>
    <col min="16145" max="16145" width="14.7109375" style="41" customWidth="1"/>
    <col min="16146" max="16146" width="9" style="41" bestFit="1" customWidth="1"/>
    <col min="16147" max="16384" width="9.140625" style="41"/>
  </cols>
  <sheetData>
    <row r="2" spans="1:249" x14ac:dyDescent="0.25">
      <c r="A2" s="49" t="s">
        <v>2907</v>
      </c>
      <c r="F2" s="8"/>
    </row>
    <row r="3" spans="1:249" x14ac:dyDescent="0.25">
      <c r="M3" s="2"/>
      <c r="N3" s="2"/>
      <c r="O3" s="2"/>
      <c r="P3" s="2"/>
    </row>
    <row r="4" spans="1:249" s="4" customFormat="1" ht="47.25" customHeight="1" x14ac:dyDescent="0.25">
      <c r="A4" s="626" t="s">
        <v>0</v>
      </c>
      <c r="B4" s="628" t="s">
        <v>1</v>
      </c>
      <c r="C4" s="628" t="s">
        <v>2</v>
      </c>
      <c r="D4" s="628" t="s">
        <v>3</v>
      </c>
      <c r="E4" s="626" t="s">
        <v>4</v>
      </c>
      <c r="F4" s="626" t="s">
        <v>5</v>
      </c>
      <c r="G4" s="626" t="s">
        <v>6</v>
      </c>
      <c r="H4" s="644" t="s">
        <v>7</v>
      </c>
      <c r="I4" s="644"/>
      <c r="J4" s="626" t="s">
        <v>8</v>
      </c>
      <c r="K4" s="649" t="s">
        <v>9</v>
      </c>
      <c r="L4" s="650"/>
      <c r="M4" s="651" t="s">
        <v>10</v>
      </c>
      <c r="N4" s="651"/>
      <c r="O4" s="651" t="s">
        <v>11</v>
      </c>
      <c r="P4" s="651"/>
      <c r="Q4" s="626" t="s">
        <v>12</v>
      </c>
      <c r="R4" s="628" t="s">
        <v>13</v>
      </c>
      <c r="S4" s="3"/>
    </row>
    <row r="5" spans="1:249" s="4" customFormat="1" x14ac:dyDescent="0.2">
      <c r="A5" s="627"/>
      <c r="B5" s="629"/>
      <c r="C5" s="629"/>
      <c r="D5" s="629"/>
      <c r="E5" s="627"/>
      <c r="F5" s="627"/>
      <c r="G5" s="627"/>
      <c r="H5" s="171" t="s">
        <v>14</v>
      </c>
      <c r="I5" s="171" t="s">
        <v>15</v>
      </c>
      <c r="J5" s="627"/>
      <c r="K5" s="173">
        <v>2020</v>
      </c>
      <c r="L5" s="173">
        <v>2021</v>
      </c>
      <c r="M5" s="5">
        <v>2020</v>
      </c>
      <c r="N5" s="5">
        <v>2021</v>
      </c>
      <c r="O5" s="5">
        <v>2020</v>
      </c>
      <c r="P5" s="5">
        <v>2021</v>
      </c>
      <c r="Q5" s="627"/>
      <c r="R5" s="629"/>
      <c r="S5" s="3"/>
    </row>
    <row r="6" spans="1:249" s="4" customFormat="1" ht="15.75" customHeight="1" x14ac:dyDescent="0.2">
      <c r="A6" s="172" t="s">
        <v>16</v>
      </c>
      <c r="B6" s="171" t="s">
        <v>17</v>
      </c>
      <c r="C6" s="171" t="s">
        <v>18</v>
      </c>
      <c r="D6" s="171" t="s">
        <v>19</v>
      </c>
      <c r="E6" s="172" t="s">
        <v>20</v>
      </c>
      <c r="F6" s="172" t="s">
        <v>21</v>
      </c>
      <c r="G6" s="172" t="s">
        <v>22</v>
      </c>
      <c r="H6" s="171" t="s">
        <v>23</v>
      </c>
      <c r="I6" s="171" t="s">
        <v>24</v>
      </c>
      <c r="J6" s="172" t="s">
        <v>25</v>
      </c>
      <c r="K6" s="173" t="s">
        <v>26</v>
      </c>
      <c r="L6" s="173" t="s">
        <v>27</v>
      </c>
      <c r="M6" s="174" t="s">
        <v>28</v>
      </c>
      <c r="N6" s="174" t="s">
        <v>29</v>
      </c>
      <c r="O6" s="174" t="s">
        <v>30</v>
      </c>
      <c r="P6" s="174" t="s">
        <v>31</v>
      </c>
      <c r="Q6" s="172" t="s">
        <v>32</v>
      </c>
      <c r="R6" s="171" t="s">
        <v>33</v>
      </c>
      <c r="S6" s="3"/>
    </row>
    <row r="7" spans="1:249" s="284" customFormat="1" ht="36.75" customHeight="1" x14ac:dyDescent="0.25">
      <c r="A7" s="1126">
        <v>1</v>
      </c>
      <c r="B7" s="1126">
        <v>1</v>
      </c>
      <c r="C7" s="1126">
        <v>4</v>
      </c>
      <c r="D7" s="819">
        <v>2</v>
      </c>
      <c r="E7" s="1129" t="s">
        <v>2560</v>
      </c>
      <c r="F7" s="819" t="s">
        <v>2979</v>
      </c>
      <c r="G7" s="1124" t="s">
        <v>1697</v>
      </c>
      <c r="H7" s="320" t="s">
        <v>991</v>
      </c>
      <c r="I7" s="79" t="s">
        <v>1458</v>
      </c>
      <c r="J7" s="819" t="s">
        <v>2980</v>
      </c>
      <c r="K7" s="1132" t="s">
        <v>53</v>
      </c>
      <c r="L7" s="755"/>
      <c r="M7" s="1135">
        <v>71000</v>
      </c>
      <c r="N7" s="755"/>
      <c r="O7" s="1135">
        <v>71000</v>
      </c>
      <c r="P7" s="755"/>
      <c r="Q7" s="819" t="s">
        <v>2489</v>
      </c>
      <c r="R7" s="819" t="s">
        <v>2488</v>
      </c>
      <c r="S7" s="13"/>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c r="IN7" s="41"/>
      <c r="IO7" s="41"/>
    </row>
    <row r="8" spans="1:249" s="284" customFormat="1" ht="39" customHeight="1" x14ac:dyDescent="0.25">
      <c r="A8" s="1127"/>
      <c r="B8" s="1127"/>
      <c r="C8" s="1127"/>
      <c r="D8" s="825"/>
      <c r="E8" s="1130"/>
      <c r="F8" s="825"/>
      <c r="G8" s="1125"/>
      <c r="H8" s="587" t="s">
        <v>1418</v>
      </c>
      <c r="I8" s="560" t="s">
        <v>2559</v>
      </c>
      <c r="J8" s="825"/>
      <c r="K8" s="1133"/>
      <c r="L8" s="756"/>
      <c r="M8" s="1136"/>
      <c r="N8" s="756"/>
      <c r="O8" s="1136"/>
      <c r="P8" s="756"/>
      <c r="Q8" s="825"/>
      <c r="R8" s="825"/>
      <c r="S8" s="13"/>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c r="IE8" s="41"/>
      <c r="IF8" s="41"/>
      <c r="IG8" s="41"/>
      <c r="IH8" s="41"/>
      <c r="II8" s="41"/>
      <c r="IJ8" s="41"/>
      <c r="IK8" s="41"/>
      <c r="IL8" s="41"/>
      <c r="IM8" s="41"/>
      <c r="IN8" s="41"/>
      <c r="IO8" s="41"/>
    </row>
    <row r="9" spans="1:249" s="284" customFormat="1" ht="44.25" customHeight="1" x14ac:dyDescent="0.25">
      <c r="A9" s="1127"/>
      <c r="B9" s="1127"/>
      <c r="C9" s="1127"/>
      <c r="D9" s="825"/>
      <c r="E9" s="1130"/>
      <c r="F9" s="825"/>
      <c r="G9" s="1124" t="s">
        <v>2527</v>
      </c>
      <c r="H9" s="587" t="s">
        <v>1115</v>
      </c>
      <c r="I9" s="560" t="s">
        <v>41</v>
      </c>
      <c r="J9" s="825"/>
      <c r="K9" s="1133"/>
      <c r="L9" s="756"/>
      <c r="M9" s="1136"/>
      <c r="N9" s="756"/>
      <c r="O9" s="1136"/>
      <c r="P9" s="756"/>
      <c r="Q9" s="825"/>
      <c r="R9" s="825"/>
      <c r="S9" s="13"/>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row>
    <row r="10" spans="1:249" s="284" customFormat="1" ht="48" customHeight="1" x14ac:dyDescent="0.25">
      <c r="A10" s="1127"/>
      <c r="B10" s="1127"/>
      <c r="C10" s="1127"/>
      <c r="D10" s="825"/>
      <c r="E10" s="1130"/>
      <c r="F10" s="825"/>
      <c r="G10" s="631"/>
      <c r="H10" s="587" t="s">
        <v>2535</v>
      </c>
      <c r="I10" s="560" t="s">
        <v>2558</v>
      </c>
      <c r="J10" s="825"/>
      <c r="K10" s="1133"/>
      <c r="L10" s="756"/>
      <c r="M10" s="1136"/>
      <c r="N10" s="756"/>
      <c r="O10" s="1136"/>
      <c r="P10" s="756"/>
      <c r="Q10" s="825"/>
      <c r="R10" s="825"/>
      <c r="S10" s="13"/>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c r="IL10" s="41"/>
      <c r="IM10" s="41"/>
      <c r="IN10" s="41"/>
      <c r="IO10" s="41"/>
    </row>
    <row r="11" spans="1:249" ht="44.25" customHeight="1" x14ac:dyDescent="0.25">
      <c r="A11" s="1127"/>
      <c r="B11" s="1127"/>
      <c r="C11" s="1127"/>
      <c r="D11" s="825"/>
      <c r="E11" s="1130"/>
      <c r="F11" s="825"/>
      <c r="G11" s="1124" t="s">
        <v>2534</v>
      </c>
      <c r="H11" s="587" t="s">
        <v>1115</v>
      </c>
      <c r="I11" s="560" t="s">
        <v>41</v>
      </c>
      <c r="J11" s="825"/>
      <c r="K11" s="1133"/>
      <c r="L11" s="756"/>
      <c r="M11" s="1136"/>
      <c r="N11" s="756"/>
      <c r="O11" s="1136"/>
      <c r="P11" s="756"/>
      <c r="Q11" s="825"/>
      <c r="R11" s="825"/>
    </row>
    <row r="12" spans="1:249" ht="95.25" customHeight="1" x14ac:dyDescent="0.25">
      <c r="A12" s="1128"/>
      <c r="B12" s="1128"/>
      <c r="C12" s="1128"/>
      <c r="D12" s="820"/>
      <c r="E12" s="1131"/>
      <c r="F12" s="820"/>
      <c r="G12" s="1125"/>
      <c r="H12" s="587" t="s">
        <v>2533</v>
      </c>
      <c r="I12" s="560" t="s">
        <v>41</v>
      </c>
      <c r="J12" s="820"/>
      <c r="K12" s="1134"/>
      <c r="L12" s="762"/>
      <c r="M12" s="1137"/>
      <c r="N12" s="762"/>
      <c r="O12" s="1137"/>
      <c r="P12" s="762"/>
      <c r="Q12" s="820"/>
      <c r="R12" s="820"/>
    </row>
    <row r="13" spans="1:249" ht="36.6" hidden="1" customHeight="1" x14ac:dyDescent="0.25">
      <c r="A13" s="1138"/>
      <c r="B13" s="1104"/>
      <c r="C13" s="1104"/>
      <c r="D13" s="1104"/>
      <c r="E13" s="1104"/>
      <c r="F13" s="1104"/>
      <c r="G13" s="1104"/>
      <c r="H13" s="1104"/>
      <c r="I13" s="1104"/>
      <c r="J13" s="1104"/>
      <c r="K13" s="1104"/>
      <c r="L13" s="1104"/>
      <c r="M13" s="1104"/>
      <c r="N13" s="1104"/>
      <c r="O13" s="1104"/>
      <c r="P13" s="1104"/>
      <c r="Q13" s="1104"/>
      <c r="R13" s="1105"/>
    </row>
    <row r="14" spans="1:249" ht="55.15" hidden="1" customHeight="1" x14ac:dyDescent="0.25">
      <c r="A14" s="1138"/>
      <c r="B14" s="1104"/>
      <c r="C14" s="1104"/>
      <c r="D14" s="1104"/>
      <c r="E14" s="1104"/>
      <c r="F14" s="1104"/>
      <c r="G14" s="1104"/>
      <c r="H14" s="1104"/>
      <c r="I14" s="1104"/>
      <c r="J14" s="1104"/>
      <c r="K14" s="1104"/>
      <c r="L14" s="1104"/>
      <c r="M14" s="1104"/>
      <c r="N14" s="1104"/>
      <c r="O14" s="1104"/>
      <c r="P14" s="1104"/>
      <c r="Q14" s="1104"/>
      <c r="R14" s="1105"/>
    </row>
    <row r="15" spans="1:249" ht="58.9" hidden="1" customHeight="1" x14ac:dyDescent="0.25">
      <c r="A15" s="1138"/>
      <c r="B15" s="1104"/>
      <c r="C15" s="1104"/>
      <c r="D15" s="1104"/>
      <c r="E15" s="1104"/>
      <c r="F15" s="1104"/>
      <c r="G15" s="1104"/>
      <c r="H15" s="1104"/>
      <c r="I15" s="1104"/>
      <c r="J15" s="1104"/>
      <c r="K15" s="1104"/>
      <c r="L15" s="1104"/>
      <c r="M15" s="1104"/>
      <c r="N15" s="1104"/>
      <c r="O15" s="1104"/>
      <c r="P15" s="1104"/>
      <c r="Q15" s="1104"/>
      <c r="R15" s="1105"/>
    </row>
    <row r="16" spans="1:249" ht="247.15" hidden="1" customHeight="1" x14ac:dyDescent="0.25">
      <c r="A16" s="1139"/>
      <c r="B16" s="1117"/>
      <c r="C16" s="1117"/>
      <c r="D16" s="1117"/>
      <c r="E16" s="1117"/>
      <c r="F16" s="1117"/>
      <c r="G16" s="1117"/>
      <c r="H16" s="1117"/>
      <c r="I16" s="1117"/>
      <c r="J16" s="1117"/>
      <c r="K16" s="1117"/>
      <c r="L16" s="1117"/>
      <c r="M16" s="1117"/>
      <c r="N16" s="1117"/>
      <c r="O16" s="1117"/>
      <c r="P16" s="1117"/>
      <c r="Q16" s="1117"/>
      <c r="R16" s="1118"/>
    </row>
    <row r="17" spans="1:18" ht="58.5" customHeight="1" x14ac:dyDescent="0.25">
      <c r="A17" s="636">
        <v>2</v>
      </c>
      <c r="B17" s="636">
        <v>1</v>
      </c>
      <c r="C17" s="636">
        <v>4</v>
      </c>
      <c r="D17" s="630">
        <v>2</v>
      </c>
      <c r="E17" s="1119" t="s">
        <v>2557</v>
      </c>
      <c r="F17" s="630" t="s">
        <v>2556</v>
      </c>
      <c r="G17" s="453" t="s">
        <v>44</v>
      </c>
      <c r="H17" s="453" t="s">
        <v>693</v>
      </c>
      <c r="I17" s="79" t="s">
        <v>231</v>
      </c>
      <c r="J17" s="630" t="s">
        <v>2555</v>
      </c>
      <c r="K17" s="731" t="s">
        <v>38</v>
      </c>
      <c r="L17" s="731"/>
      <c r="M17" s="717">
        <v>64000</v>
      </c>
      <c r="N17" s="636"/>
      <c r="O17" s="717">
        <v>64000</v>
      </c>
      <c r="P17" s="693"/>
      <c r="Q17" s="630" t="s">
        <v>2489</v>
      </c>
      <c r="R17" s="630" t="s">
        <v>2488</v>
      </c>
    </row>
    <row r="18" spans="1:18" ht="36" customHeight="1" x14ac:dyDescent="0.25">
      <c r="A18" s="670"/>
      <c r="B18" s="670"/>
      <c r="C18" s="670"/>
      <c r="D18" s="656"/>
      <c r="E18" s="1120"/>
      <c r="F18" s="656"/>
      <c r="G18" s="453" t="s">
        <v>2554</v>
      </c>
      <c r="H18" s="453" t="s">
        <v>2530</v>
      </c>
      <c r="I18" s="79" t="s">
        <v>41</v>
      </c>
      <c r="J18" s="656"/>
      <c r="K18" s="732"/>
      <c r="L18" s="732"/>
      <c r="M18" s="733"/>
      <c r="N18" s="670"/>
      <c r="O18" s="733"/>
      <c r="P18" s="694"/>
      <c r="Q18" s="656"/>
      <c r="R18" s="656"/>
    </row>
    <row r="19" spans="1:18" ht="195" customHeight="1" x14ac:dyDescent="0.25">
      <c r="A19" s="637"/>
      <c r="B19" s="637"/>
      <c r="C19" s="637"/>
      <c r="D19" s="631"/>
      <c r="E19" s="1121"/>
      <c r="F19" s="631"/>
      <c r="G19" s="453" t="s">
        <v>2527</v>
      </c>
      <c r="H19" s="453" t="s">
        <v>1115</v>
      </c>
      <c r="I19" s="79" t="s">
        <v>41</v>
      </c>
      <c r="J19" s="631"/>
      <c r="K19" s="818"/>
      <c r="L19" s="818"/>
      <c r="M19" s="718"/>
      <c r="N19" s="637"/>
      <c r="O19" s="718"/>
      <c r="P19" s="695"/>
      <c r="Q19" s="631"/>
      <c r="R19" s="631"/>
    </row>
    <row r="20" spans="1:18" ht="44.25" customHeight="1" x14ac:dyDescent="0.25">
      <c r="A20" s="1122">
        <v>3</v>
      </c>
      <c r="B20" s="636">
        <v>1</v>
      </c>
      <c r="C20" s="636">
        <v>4</v>
      </c>
      <c r="D20" s="630">
        <v>5</v>
      </c>
      <c r="E20" s="1099" t="s">
        <v>2553</v>
      </c>
      <c r="F20" s="630" t="s">
        <v>2552</v>
      </c>
      <c r="G20" s="453" t="s">
        <v>2551</v>
      </c>
      <c r="H20" s="453" t="s">
        <v>693</v>
      </c>
      <c r="I20" s="79" t="s">
        <v>232</v>
      </c>
      <c r="J20" s="630" t="s">
        <v>2550</v>
      </c>
      <c r="K20" s="731" t="s">
        <v>38</v>
      </c>
      <c r="L20" s="731"/>
      <c r="M20" s="693">
        <v>99300</v>
      </c>
      <c r="N20" s="636"/>
      <c r="O20" s="693">
        <v>99300</v>
      </c>
      <c r="P20" s="693"/>
      <c r="Q20" s="630" t="s">
        <v>2489</v>
      </c>
      <c r="R20" s="630" t="s">
        <v>2488</v>
      </c>
    </row>
    <row r="21" spans="1:18" ht="117.75" customHeight="1" x14ac:dyDescent="0.25">
      <c r="A21" s="1123"/>
      <c r="B21" s="637"/>
      <c r="C21" s="637"/>
      <c r="D21" s="631"/>
      <c r="E21" s="1101"/>
      <c r="F21" s="631"/>
      <c r="G21" s="453" t="s">
        <v>1766</v>
      </c>
      <c r="H21" s="453" t="s">
        <v>983</v>
      </c>
      <c r="I21" s="79" t="s">
        <v>41</v>
      </c>
      <c r="J21" s="631"/>
      <c r="K21" s="818"/>
      <c r="L21" s="818"/>
      <c r="M21" s="695"/>
      <c r="N21" s="637"/>
      <c r="O21" s="695"/>
      <c r="P21" s="695"/>
      <c r="Q21" s="631"/>
      <c r="R21" s="631"/>
    </row>
    <row r="22" spans="1:18" ht="47.25" customHeight="1" x14ac:dyDescent="0.25">
      <c r="A22" s="630">
        <v>4</v>
      </c>
      <c r="B22" s="630">
        <v>1</v>
      </c>
      <c r="C22" s="630">
        <v>4</v>
      </c>
      <c r="D22" s="630">
        <v>2</v>
      </c>
      <c r="E22" s="1099" t="s">
        <v>2549</v>
      </c>
      <c r="F22" s="630" t="s">
        <v>2548</v>
      </c>
      <c r="G22" s="447" t="s">
        <v>1697</v>
      </c>
      <c r="H22" s="447" t="s">
        <v>693</v>
      </c>
      <c r="I22" s="449">
        <v>89</v>
      </c>
      <c r="J22" s="630" t="s">
        <v>2981</v>
      </c>
      <c r="K22" s="636" t="s">
        <v>38</v>
      </c>
      <c r="L22" s="731"/>
      <c r="M22" s="717">
        <v>44000</v>
      </c>
      <c r="N22" s="734"/>
      <c r="O22" s="717">
        <v>44000</v>
      </c>
      <c r="P22" s="734"/>
      <c r="Q22" s="630" t="s">
        <v>2489</v>
      </c>
      <c r="R22" s="630" t="s">
        <v>2488</v>
      </c>
    </row>
    <row r="23" spans="1:18" ht="48.75" customHeight="1" x14ac:dyDescent="0.25">
      <c r="A23" s="656"/>
      <c r="B23" s="656"/>
      <c r="C23" s="656"/>
      <c r="D23" s="656"/>
      <c r="E23" s="1100"/>
      <c r="F23" s="656"/>
      <c r="G23" s="447" t="s">
        <v>2527</v>
      </c>
      <c r="H23" s="447" t="s">
        <v>2547</v>
      </c>
      <c r="I23" s="451">
        <v>100000</v>
      </c>
      <c r="J23" s="656"/>
      <c r="K23" s="670"/>
      <c r="L23" s="732"/>
      <c r="M23" s="733"/>
      <c r="N23" s="735"/>
      <c r="O23" s="733"/>
      <c r="P23" s="735"/>
      <c r="Q23" s="656"/>
      <c r="R23" s="656"/>
    </row>
    <row r="24" spans="1:18" ht="93.75" customHeight="1" x14ac:dyDescent="0.25">
      <c r="A24" s="656"/>
      <c r="B24" s="656"/>
      <c r="C24" s="656"/>
      <c r="D24" s="656"/>
      <c r="E24" s="1100"/>
      <c r="F24" s="656"/>
      <c r="G24" s="447" t="s">
        <v>920</v>
      </c>
      <c r="H24" s="447" t="s">
        <v>2487</v>
      </c>
      <c r="I24" s="449">
        <v>500</v>
      </c>
      <c r="J24" s="656"/>
      <c r="K24" s="670"/>
      <c r="L24" s="732"/>
      <c r="M24" s="733"/>
      <c r="N24" s="735"/>
      <c r="O24" s="733"/>
      <c r="P24" s="735"/>
      <c r="Q24" s="656"/>
      <c r="R24" s="656"/>
    </row>
    <row r="25" spans="1:18" ht="62.25" customHeight="1" x14ac:dyDescent="0.25">
      <c r="A25" s="656"/>
      <c r="B25" s="656"/>
      <c r="C25" s="656"/>
      <c r="D25" s="656"/>
      <c r="E25" s="1100"/>
      <c r="F25" s="656"/>
      <c r="G25" s="630" t="s">
        <v>2534</v>
      </c>
      <c r="H25" s="447" t="s">
        <v>1115</v>
      </c>
      <c r="I25" s="449">
        <v>1</v>
      </c>
      <c r="J25" s="656"/>
      <c r="K25" s="670"/>
      <c r="L25" s="732"/>
      <c r="M25" s="733"/>
      <c r="N25" s="735"/>
      <c r="O25" s="733"/>
      <c r="P25" s="735"/>
      <c r="Q25" s="656"/>
      <c r="R25" s="656"/>
    </row>
    <row r="26" spans="1:18" ht="256.5" customHeight="1" x14ac:dyDescent="0.25">
      <c r="A26" s="631"/>
      <c r="B26" s="631"/>
      <c r="C26" s="631"/>
      <c r="D26" s="631"/>
      <c r="E26" s="1101"/>
      <c r="F26" s="631"/>
      <c r="G26" s="631"/>
      <c r="H26" s="447" t="s">
        <v>2533</v>
      </c>
      <c r="I26" s="447">
        <v>1</v>
      </c>
      <c r="J26" s="631"/>
      <c r="K26" s="637"/>
      <c r="L26" s="818"/>
      <c r="M26" s="718"/>
      <c r="N26" s="1102"/>
      <c r="O26" s="718"/>
      <c r="P26" s="1102"/>
      <c r="Q26" s="631"/>
      <c r="R26" s="631"/>
    </row>
    <row r="27" spans="1:18" ht="132.6" hidden="1" customHeight="1" x14ac:dyDescent="0.25">
      <c r="A27" s="1103"/>
      <c r="B27" s="1104"/>
      <c r="C27" s="1104"/>
      <c r="D27" s="1104"/>
      <c r="E27" s="1104"/>
      <c r="F27" s="1104"/>
      <c r="G27" s="1104"/>
      <c r="H27" s="1104"/>
      <c r="I27" s="1104"/>
      <c r="J27" s="1104"/>
      <c r="K27" s="1104"/>
      <c r="L27" s="1104"/>
      <c r="M27" s="1104"/>
      <c r="N27" s="1104"/>
      <c r="O27" s="1104"/>
      <c r="P27" s="1104"/>
      <c r="Q27" s="1104"/>
      <c r="R27" s="1105"/>
    </row>
    <row r="28" spans="1:18" hidden="1" x14ac:dyDescent="0.25">
      <c r="A28" s="1103"/>
      <c r="B28" s="1104"/>
      <c r="C28" s="1104"/>
      <c r="D28" s="1104"/>
      <c r="E28" s="1104"/>
      <c r="F28" s="1104"/>
      <c r="G28" s="1104"/>
      <c r="H28" s="1104"/>
      <c r="I28" s="1104"/>
      <c r="J28" s="1104"/>
      <c r="K28" s="1104"/>
      <c r="L28" s="1104"/>
      <c r="M28" s="1104"/>
      <c r="N28" s="1104"/>
      <c r="O28" s="1104"/>
      <c r="P28" s="1104"/>
      <c r="Q28" s="1104"/>
      <c r="R28" s="1105"/>
    </row>
    <row r="29" spans="1:18" ht="97.15" hidden="1" customHeight="1" x14ac:dyDescent="0.25">
      <c r="A29" s="1103"/>
      <c r="B29" s="1104"/>
      <c r="C29" s="1104"/>
      <c r="D29" s="1104"/>
      <c r="E29" s="1104"/>
      <c r="F29" s="1104"/>
      <c r="G29" s="1104"/>
      <c r="H29" s="1104"/>
      <c r="I29" s="1104"/>
      <c r="J29" s="1104"/>
      <c r="K29" s="1104"/>
      <c r="L29" s="1104"/>
      <c r="M29" s="1104"/>
      <c r="N29" s="1104"/>
      <c r="O29" s="1104"/>
      <c r="P29" s="1104"/>
      <c r="Q29" s="1104"/>
      <c r="R29" s="1105"/>
    </row>
    <row r="30" spans="1:18" ht="15" hidden="1" customHeight="1" x14ac:dyDescent="0.25">
      <c r="A30" s="1108"/>
      <c r="B30" s="1117"/>
      <c r="C30" s="1117"/>
      <c r="D30" s="1117"/>
      <c r="E30" s="1117"/>
      <c r="F30" s="1117"/>
      <c r="G30" s="1117"/>
      <c r="H30" s="1117"/>
      <c r="I30" s="1117"/>
      <c r="J30" s="1117"/>
      <c r="K30" s="1117"/>
      <c r="L30" s="1117"/>
      <c r="M30" s="1117"/>
      <c r="N30" s="1117"/>
      <c r="O30" s="1117"/>
      <c r="P30" s="1117"/>
      <c r="Q30" s="1117"/>
      <c r="R30" s="1118"/>
    </row>
    <row r="31" spans="1:18" ht="72.75" customHeight="1" x14ac:dyDescent="0.25">
      <c r="A31" s="630">
        <v>5</v>
      </c>
      <c r="B31" s="630">
        <v>1</v>
      </c>
      <c r="C31" s="630">
        <v>4</v>
      </c>
      <c r="D31" s="630">
        <v>5</v>
      </c>
      <c r="E31" s="1099" t="s">
        <v>2546</v>
      </c>
      <c r="F31" s="805" t="s">
        <v>2545</v>
      </c>
      <c r="G31" s="453" t="s">
        <v>1333</v>
      </c>
      <c r="H31" s="453" t="s">
        <v>693</v>
      </c>
      <c r="I31" s="454">
        <v>200</v>
      </c>
      <c r="J31" s="630" t="s">
        <v>2544</v>
      </c>
      <c r="K31" s="636" t="s">
        <v>45</v>
      </c>
      <c r="L31" s="636" t="s">
        <v>89</v>
      </c>
      <c r="M31" s="693">
        <v>72700</v>
      </c>
      <c r="N31" s="693">
        <v>47300</v>
      </c>
      <c r="O31" s="693">
        <v>72700</v>
      </c>
      <c r="P31" s="693">
        <v>47300</v>
      </c>
      <c r="Q31" s="630" t="s">
        <v>2489</v>
      </c>
      <c r="R31" s="630" t="s">
        <v>2488</v>
      </c>
    </row>
    <row r="32" spans="1:18" ht="83.25" customHeight="1" x14ac:dyDescent="0.25">
      <c r="A32" s="656"/>
      <c r="B32" s="656"/>
      <c r="C32" s="656"/>
      <c r="D32" s="656"/>
      <c r="E32" s="1100"/>
      <c r="F32" s="807"/>
      <c r="G32" s="453" t="s">
        <v>2543</v>
      </c>
      <c r="H32" s="453" t="s">
        <v>1320</v>
      </c>
      <c r="I32" s="454">
        <v>1</v>
      </c>
      <c r="J32" s="656"/>
      <c r="K32" s="670"/>
      <c r="L32" s="670"/>
      <c r="M32" s="694"/>
      <c r="N32" s="694"/>
      <c r="O32" s="694"/>
      <c r="P32" s="694"/>
      <c r="Q32" s="656"/>
      <c r="R32" s="656"/>
    </row>
    <row r="33" spans="1:18" ht="259.5" customHeight="1" x14ac:dyDescent="0.25">
      <c r="A33" s="631"/>
      <c r="B33" s="631"/>
      <c r="C33" s="631"/>
      <c r="D33" s="631"/>
      <c r="E33" s="1101"/>
      <c r="F33" s="806"/>
      <c r="G33" s="453" t="s">
        <v>2542</v>
      </c>
      <c r="H33" s="453" t="s">
        <v>1320</v>
      </c>
      <c r="I33" s="454">
        <v>1</v>
      </c>
      <c r="J33" s="631"/>
      <c r="K33" s="637"/>
      <c r="L33" s="637"/>
      <c r="M33" s="695"/>
      <c r="N33" s="695"/>
      <c r="O33" s="695"/>
      <c r="P33" s="695"/>
      <c r="Q33" s="631"/>
      <c r="R33" s="631"/>
    </row>
    <row r="34" spans="1:18" ht="106.15" hidden="1" customHeight="1" x14ac:dyDescent="0.25">
      <c r="A34" s="630">
        <v>6</v>
      </c>
      <c r="B34" s="630">
        <v>1</v>
      </c>
      <c r="C34" s="630">
        <v>4</v>
      </c>
      <c r="D34" s="630">
        <v>2</v>
      </c>
      <c r="E34" s="1099" t="s">
        <v>2541</v>
      </c>
      <c r="F34" s="630" t="s">
        <v>2982</v>
      </c>
      <c r="G34" s="453" t="s">
        <v>2527</v>
      </c>
      <c r="H34" s="453" t="s">
        <v>1115</v>
      </c>
      <c r="I34" s="454">
        <v>1</v>
      </c>
      <c r="J34" s="630" t="s">
        <v>2540</v>
      </c>
      <c r="K34" s="636" t="s">
        <v>53</v>
      </c>
      <c r="L34" s="636"/>
      <c r="M34" s="693">
        <v>32000</v>
      </c>
      <c r="N34" s="693"/>
      <c r="O34" s="693">
        <v>32000</v>
      </c>
      <c r="P34" s="693"/>
      <c r="Q34" s="630" t="s">
        <v>2489</v>
      </c>
      <c r="R34" s="630" t="s">
        <v>2488</v>
      </c>
    </row>
    <row r="35" spans="1:18" ht="40.5" customHeight="1" x14ac:dyDescent="0.25">
      <c r="A35" s="656"/>
      <c r="B35" s="656"/>
      <c r="C35" s="656"/>
      <c r="D35" s="656"/>
      <c r="E35" s="1100"/>
      <c r="F35" s="656"/>
      <c r="G35" s="630" t="s">
        <v>2527</v>
      </c>
      <c r="H35" s="453" t="s">
        <v>1115</v>
      </c>
      <c r="I35" s="454">
        <v>1</v>
      </c>
      <c r="J35" s="656"/>
      <c r="K35" s="670"/>
      <c r="L35" s="670"/>
      <c r="M35" s="694"/>
      <c r="N35" s="694"/>
      <c r="O35" s="694"/>
      <c r="P35" s="694"/>
      <c r="Q35" s="656"/>
      <c r="R35" s="656"/>
    </row>
    <row r="36" spans="1:18" ht="44.25" customHeight="1" x14ac:dyDescent="0.25">
      <c r="A36" s="656"/>
      <c r="B36" s="656"/>
      <c r="C36" s="656"/>
      <c r="D36" s="656"/>
      <c r="E36" s="1100"/>
      <c r="F36" s="656"/>
      <c r="G36" s="631"/>
      <c r="H36" s="453" t="s">
        <v>2539</v>
      </c>
      <c r="I36" s="454">
        <v>42</v>
      </c>
      <c r="J36" s="656"/>
      <c r="K36" s="670"/>
      <c r="L36" s="670"/>
      <c r="M36" s="694"/>
      <c r="N36" s="694"/>
      <c r="O36" s="694"/>
      <c r="P36" s="694"/>
      <c r="Q36" s="656"/>
      <c r="R36" s="656"/>
    </row>
    <row r="37" spans="1:18" ht="37.5" customHeight="1" x14ac:dyDescent="0.25">
      <c r="A37" s="656"/>
      <c r="B37" s="656"/>
      <c r="C37" s="656"/>
      <c r="D37" s="656"/>
      <c r="E37" s="1100"/>
      <c r="F37" s="656"/>
      <c r="G37" s="630" t="s">
        <v>2534</v>
      </c>
      <c r="H37" s="453" t="s">
        <v>1115</v>
      </c>
      <c r="I37" s="454">
        <v>1</v>
      </c>
      <c r="J37" s="656"/>
      <c r="K37" s="670"/>
      <c r="L37" s="670"/>
      <c r="M37" s="694"/>
      <c r="N37" s="694"/>
      <c r="O37" s="694"/>
      <c r="P37" s="694"/>
      <c r="Q37" s="656"/>
      <c r="R37" s="656"/>
    </row>
    <row r="38" spans="1:18" ht="147" customHeight="1" x14ac:dyDescent="0.25">
      <c r="A38" s="631"/>
      <c r="B38" s="631"/>
      <c r="C38" s="631"/>
      <c r="D38" s="631"/>
      <c r="E38" s="1101"/>
      <c r="F38" s="631"/>
      <c r="G38" s="631"/>
      <c r="H38" s="453" t="s">
        <v>2533</v>
      </c>
      <c r="I38" s="79" t="s">
        <v>41</v>
      </c>
      <c r="J38" s="631"/>
      <c r="K38" s="637"/>
      <c r="L38" s="637"/>
      <c r="M38" s="695"/>
      <c r="N38" s="695"/>
      <c r="O38" s="695"/>
      <c r="P38" s="695"/>
      <c r="Q38" s="631"/>
      <c r="R38" s="631"/>
    </row>
    <row r="39" spans="1:18" ht="14.45" hidden="1" customHeight="1" x14ac:dyDescent="0.25">
      <c r="A39" s="1103"/>
      <c r="B39" s="1104"/>
      <c r="C39" s="1104"/>
      <c r="D39" s="1104"/>
      <c r="E39" s="1104"/>
      <c r="F39" s="1104"/>
      <c r="G39" s="1104"/>
      <c r="H39" s="1104"/>
      <c r="I39" s="1104"/>
      <c r="J39" s="1104"/>
      <c r="K39" s="1104"/>
      <c r="L39" s="1104"/>
      <c r="M39" s="1104"/>
      <c r="N39" s="1104"/>
      <c r="O39" s="1104"/>
      <c r="P39" s="1104"/>
      <c r="Q39" s="1104"/>
      <c r="R39" s="1105"/>
    </row>
    <row r="40" spans="1:18" ht="100.9" hidden="1" customHeight="1" x14ac:dyDescent="0.25">
      <c r="A40" s="1108"/>
      <c r="B40" s="1117"/>
      <c r="C40" s="1117"/>
      <c r="D40" s="1117"/>
      <c r="E40" s="1117"/>
      <c r="F40" s="1117"/>
      <c r="G40" s="1117"/>
      <c r="H40" s="1117"/>
      <c r="I40" s="1117"/>
      <c r="J40" s="1117"/>
      <c r="K40" s="1117"/>
      <c r="L40" s="1117"/>
      <c r="M40" s="1117"/>
      <c r="N40" s="1117"/>
      <c r="O40" s="1117"/>
      <c r="P40" s="1117"/>
      <c r="Q40" s="1117"/>
      <c r="R40" s="1118"/>
    </row>
    <row r="41" spans="1:18" x14ac:dyDescent="0.25">
      <c r="A41" s="630">
        <v>7</v>
      </c>
      <c r="B41" s="636">
        <v>1</v>
      </c>
      <c r="C41" s="630">
        <v>4</v>
      </c>
      <c r="D41" s="630">
        <v>2</v>
      </c>
      <c r="E41" s="1099" t="s">
        <v>2538</v>
      </c>
      <c r="F41" s="630" t="s">
        <v>2537</v>
      </c>
      <c r="G41" s="630" t="s">
        <v>1697</v>
      </c>
      <c r="H41" s="453" t="s">
        <v>1115</v>
      </c>
      <c r="I41" s="454">
        <v>1</v>
      </c>
      <c r="J41" s="630" t="s">
        <v>2983</v>
      </c>
      <c r="K41" s="636" t="s">
        <v>53</v>
      </c>
      <c r="L41" s="636"/>
      <c r="M41" s="1114">
        <v>44000</v>
      </c>
      <c r="N41" s="693"/>
      <c r="O41" s="1114">
        <v>44000</v>
      </c>
      <c r="P41" s="1111"/>
      <c r="Q41" s="630" t="s">
        <v>2489</v>
      </c>
      <c r="R41" s="630" t="s">
        <v>2488</v>
      </c>
    </row>
    <row r="42" spans="1:18" ht="41.45" customHeight="1" x14ac:dyDescent="0.25">
      <c r="A42" s="656"/>
      <c r="B42" s="670"/>
      <c r="C42" s="656"/>
      <c r="D42" s="656"/>
      <c r="E42" s="1100"/>
      <c r="F42" s="656"/>
      <c r="G42" s="631"/>
      <c r="H42" s="453" t="s">
        <v>693</v>
      </c>
      <c r="I42" s="454">
        <v>48</v>
      </c>
      <c r="J42" s="656"/>
      <c r="K42" s="670"/>
      <c r="L42" s="670"/>
      <c r="M42" s="1115"/>
      <c r="N42" s="694"/>
      <c r="O42" s="1115"/>
      <c r="P42" s="1112"/>
      <c r="Q42" s="656"/>
      <c r="R42" s="656"/>
    </row>
    <row r="43" spans="1:18" ht="42.75" customHeight="1" x14ac:dyDescent="0.25">
      <c r="A43" s="656"/>
      <c r="B43" s="670"/>
      <c r="C43" s="656"/>
      <c r="D43" s="656"/>
      <c r="E43" s="1100"/>
      <c r="F43" s="656"/>
      <c r="G43" s="453" t="s">
        <v>2536</v>
      </c>
      <c r="H43" s="453" t="s">
        <v>2487</v>
      </c>
      <c r="I43" s="454">
        <v>500</v>
      </c>
      <c r="J43" s="656"/>
      <c r="K43" s="670"/>
      <c r="L43" s="670"/>
      <c r="M43" s="1115"/>
      <c r="N43" s="694"/>
      <c r="O43" s="1115"/>
      <c r="P43" s="1112"/>
      <c r="Q43" s="656"/>
      <c r="R43" s="656"/>
    </row>
    <row r="44" spans="1:18" ht="30" customHeight="1" x14ac:dyDescent="0.25">
      <c r="A44" s="656"/>
      <c r="B44" s="670"/>
      <c r="C44" s="656"/>
      <c r="D44" s="656"/>
      <c r="E44" s="1100"/>
      <c r="F44" s="656"/>
      <c r="G44" s="630" t="s">
        <v>2527</v>
      </c>
      <c r="H44" s="453" t="s">
        <v>1115</v>
      </c>
      <c r="I44" s="454">
        <v>1</v>
      </c>
      <c r="J44" s="656"/>
      <c r="K44" s="670"/>
      <c r="L44" s="670"/>
      <c r="M44" s="1115"/>
      <c r="N44" s="694"/>
      <c r="O44" s="1115"/>
      <c r="P44" s="1112"/>
      <c r="Q44" s="656"/>
      <c r="R44" s="656"/>
    </row>
    <row r="45" spans="1:18" x14ac:dyDescent="0.25">
      <c r="A45" s="656"/>
      <c r="B45" s="670"/>
      <c r="C45" s="656"/>
      <c r="D45" s="656"/>
      <c r="E45" s="1100"/>
      <c r="F45" s="656"/>
      <c r="G45" s="631"/>
      <c r="H45" s="453" t="s">
        <v>2535</v>
      </c>
      <c r="I45" s="454">
        <v>42</v>
      </c>
      <c r="J45" s="656"/>
      <c r="K45" s="670"/>
      <c r="L45" s="670"/>
      <c r="M45" s="1115"/>
      <c r="N45" s="694"/>
      <c r="O45" s="1115"/>
      <c r="P45" s="1112"/>
      <c r="Q45" s="656"/>
      <c r="R45" s="656"/>
    </row>
    <row r="46" spans="1:18" ht="33.75" customHeight="1" x14ac:dyDescent="0.25">
      <c r="A46" s="656"/>
      <c r="B46" s="670"/>
      <c r="C46" s="656"/>
      <c r="D46" s="656"/>
      <c r="E46" s="1100"/>
      <c r="F46" s="656"/>
      <c r="G46" s="630" t="s">
        <v>2534</v>
      </c>
      <c r="H46" s="453" t="s">
        <v>1115</v>
      </c>
      <c r="I46" s="454">
        <v>1</v>
      </c>
      <c r="J46" s="656"/>
      <c r="K46" s="670"/>
      <c r="L46" s="670"/>
      <c r="M46" s="1115"/>
      <c r="N46" s="694"/>
      <c r="O46" s="1115"/>
      <c r="P46" s="1112"/>
      <c r="Q46" s="656"/>
      <c r="R46" s="656"/>
    </row>
    <row r="47" spans="1:18" ht="48.75" customHeight="1" x14ac:dyDescent="0.25">
      <c r="A47" s="631"/>
      <c r="B47" s="637"/>
      <c r="C47" s="631"/>
      <c r="D47" s="631"/>
      <c r="E47" s="1101"/>
      <c r="F47" s="631"/>
      <c r="G47" s="631"/>
      <c r="H47" s="453" t="s">
        <v>2533</v>
      </c>
      <c r="I47" s="454">
        <v>1</v>
      </c>
      <c r="J47" s="631"/>
      <c r="K47" s="637"/>
      <c r="L47" s="637"/>
      <c r="M47" s="1116"/>
      <c r="N47" s="695"/>
      <c r="O47" s="1116"/>
      <c r="P47" s="1113"/>
      <c r="Q47" s="631"/>
      <c r="R47" s="631"/>
    </row>
    <row r="48" spans="1:18" ht="14.45" hidden="1" customHeight="1" x14ac:dyDescent="0.25">
      <c r="A48" s="1103"/>
      <c r="B48" s="1106"/>
      <c r="C48" s="1106"/>
      <c r="D48" s="1106"/>
      <c r="E48" s="1106"/>
      <c r="F48" s="1106"/>
      <c r="G48" s="1106"/>
      <c r="H48" s="1106"/>
      <c r="I48" s="1106"/>
      <c r="J48" s="1106"/>
      <c r="K48" s="1106"/>
      <c r="L48" s="1106"/>
      <c r="M48" s="1106"/>
      <c r="N48" s="1106"/>
      <c r="O48" s="1106"/>
      <c r="P48" s="1106"/>
      <c r="Q48" s="1106"/>
      <c r="R48" s="1107"/>
    </row>
    <row r="49" spans="1:18" ht="14.45" hidden="1" customHeight="1" x14ac:dyDescent="0.25">
      <c r="A49" s="1103"/>
      <c r="B49" s="1106"/>
      <c r="C49" s="1106"/>
      <c r="D49" s="1106"/>
      <c r="E49" s="1106"/>
      <c r="F49" s="1106"/>
      <c r="G49" s="1106"/>
      <c r="H49" s="1106"/>
      <c r="I49" s="1106"/>
      <c r="J49" s="1106"/>
      <c r="K49" s="1106"/>
      <c r="L49" s="1106"/>
      <c r="M49" s="1106"/>
      <c r="N49" s="1106"/>
      <c r="O49" s="1106"/>
      <c r="P49" s="1106"/>
      <c r="Q49" s="1106"/>
      <c r="R49" s="1107"/>
    </row>
    <row r="50" spans="1:18" ht="14.45" hidden="1" customHeight="1" x14ac:dyDescent="0.25">
      <c r="A50" s="1103"/>
      <c r="B50" s="1106"/>
      <c r="C50" s="1106"/>
      <c r="D50" s="1106"/>
      <c r="E50" s="1106"/>
      <c r="F50" s="1106"/>
      <c r="G50" s="1106"/>
      <c r="H50" s="1106"/>
      <c r="I50" s="1106"/>
      <c r="J50" s="1106"/>
      <c r="K50" s="1106"/>
      <c r="L50" s="1106"/>
      <c r="M50" s="1106"/>
      <c r="N50" s="1106"/>
      <c r="O50" s="1106"/>
      <c r="P50" s="1106"/>
      <c r="Q50" s="1106"/>
      <c r="R50" s="1107"/>
    </row>
    <row r="51" spans="1:18" ht="14.45" hidden="1" customHeight="1" x14ac:dyDescent="0.25">
      <c r="A51" s="1103"/>
      <c r="B51" s="1106"/>
      <c r="C51" s="1106"/>
      <c r="D51" s="1106"/>
      <c r="E51" s="1106"/>
      <c r="F51" s="1106"/>
      <c r="G51" s="1106"/>
      <c r="H51" s="1106"/>
      <c r="I51" s="1106"/>
      <c r="J51" s="1106"/>
      <c r="K51" s="1106"/>
      <c r="L51" s="1106"/>
      <c r="M51" s="1106"/>
      <c r="N51" s="1106"/>
      <c r="O51" s="1106"/>
      <c r="P51" s="1106"/>
      <c r="Q51" s="1106"/>
      <c r="R51" s="1107"/>
    </row>
    <row r="52" spans="1:18" ht="106.15" hidden="1" customHeight="1" x14ac:dyDescent="0.25">
      <c r="A52" s="1108"/>
      <c r="B52" s="1109"/>
      <c r="C52" s="1109"/>
      <c r="D52" s="1109"/>
      <c r="E52" s="1109"/>
      <c r="F52" s="1109"/>
      <c r="G52" s="1109"/>
      <c r="H52" s="1109"/>
      <c r="I52" s="1109"/>
      <c r="J52" s="1109"/>
      <c r="K52" s="1109"/>
      <c r="L52" s="1109"/>
      <c r="M52" s="1109"/>
      <c r="N52" s="1109"/>
      <c r="O52" s="1109"/>
      <c r="P52" s="1109"/>
      <c r="Q52" s="1109"/>
      <c r="R52" s="1110"/>
    </row>
    <row r="53" spans="1:18" ht="77.25" customHeight="1" x14ac:dyDescent="0.25">
      <c r="A53" s="630">
        <v>8</v>
      </c>
      <c r="B53" s="630">
        <v>1</v>
      </c>
      <c r="C53" s="630">
        <v>4</v>
      </c>
      <c r="D53" s="630">
        <v>2</v>
      </c>
      <c r="E53" s="1099" t="s">
        <v>2532</v>
      </c>
      <c r="F53" s="805" t="s">
        <v>2531</v>
      </c>
      <c r="G53" s="630" t="s">
        <v>1697</v>
      </c>
      <c r="H53" s="453" t="s">
        <v>2530</v>
      </c>
      <c r="I53" s="454">
        <v>1</v>
      </c>
      <c r="J53" s="630" t="s">
        <v>2529</v>
      </c>
      <c r="K53" s="636" t="s">
        <v>38</v>
      </c>
      <c r="L53" s="636"/>
      <c r="M53" s="693">
        <v>5000</v>
      </c>
      <c r="N53" s="693"/>
      <c r="O53" s="693">
        <v>5000</v>
      </c>
      <c r="P53" s="693"/>
      <c r="Q53" s="630" t="s">
        <v>2489</v>
      </c>
      <c r="R53" s="630" t="s">
        <v>2488</v>
      </c>
    </row>
    <row r="54" spans="1:18" ht="84.75" customHeight="1" x14ac:dyDescent="0.25">
      <c r="A54" s="631"/>
      <c r="B54" s="631"/>
      <c r="C54" s="631"/>
      <c r="D54" s="631"/>
      <c r="E54" s="631"/>
      <c r="F54" s="806"/>
      <c r="G54" s="631"/>
      <c r="H54" s="453" t="s">
        <v>169</v>
      </c>
      <c r="I54" s="454">
        <v>64</v>
      </c>
      <c r="J54" s="631"/>
      <c r="K54" s="637"/>
      <c r="L54" s="637"/>
      <c r="M54" s="637"/>
      <c r="N54" s="637"/>
      <c r="O54" s="637"/>
      <c r="P54" s="637"/>
      <c r="Q54" s="631"/>
      <c r="R54" s="631"/>
    </row>
    <row r="55" spans="1:18" ht="78" customHeight="1" x14ac:dyDescent="0.25">
      <c r="A55" s="630">
        <v>9</v>
      </c>
      <c r="B55" s="630">
        <v>1</v>
      </c>
      <c r="C55" s="630">
        <v>4</v>
      </c>
      <c r="D55" s="630">
        <v>2</v>
      </c>
      <c r="E55" s="1099" t="s">
        <v>2528</v>
      </c>
      <c r="F55" s="630" t="s">
        <v>1757</v>
      </c>
      <c r="G55" s="630" t="s">
        <v>2527</v>
      </c>
      <c r="H55" s="453" t="s">
        <v>1115</v>
      </c>
      <c r="I55" s="454">
        <v>1</v>
      </c>
      <c r="J55" s="630" t="s">
        <v>2526</v>
      </c>
      <c r="K55" s="636" t="s">
        <v>53</v>
      </c>
      <c r="L55" s="636"/>
      <c r="M55" s="693">
        <v>27000</v>
      </c>
      <c r="N55" s="693"/>
      <c r="O55" s="693">
        <v>27000</v>
      </c>
      <c r="P55" s="693"/>
      <c r="Q55" s="630" t="s">
        <v>2489</v>
      </c>
      <c r="R55" s="630" t="s">
        <v>2488</v>
      </c>
    </row>
    <row r="56" spans="1:18" ht="26.25" customHeight="1" x14ac:dyDescent="0.25">
      <c r="A56" s="656"/>
      <c r="B56" s="656"/>
      <c r="C56" s="656"/>
      <c r="D56" s="656"/>
      <c r="E56" s="1100"/>
      <c r="F56" s="656"/>
      <c r="G56" s="631"/>
      <c r="H56" s="453" t="s">
        <v>2525</v>
      </c>
      <c r="I56" s="454">
        <v>42</v>
      </c>
      <c r="J56" s="656"/>
      <c r="K56" s="670"/>
      <c r="L56" s="670"/>
      <c r="M56" s="694"/>
      <c r="N56" s="694"/>
      <c r="O56" s="694"/>
      <c r="P56" s="694"/>
      <c r="Q56" s="656"/>
      <c r="R56" s="656"/>
    </row>
    <row r="57" spans="1:18" ht="80.25" customHeight="1" x14ac:dyDescent="0.25">
      <c r="A57" s="631"/>
      <c r="B57" s="631"/>
      <c r="C57" s="631"/>
      <c r="D57" s="631"/>
      <c r="E57" s="1101"/>
      <c r="F57" s="631"/>
      <c r="G57" s="453" t="s">
        <v>1345</v>
      </c>
      <c r="H57" s="453" t="s">
        <v>1115</v>
      </c>
      <c r="I57" s="453">
        <v>1</v>
      </c>
      <c r="J57" s="631"/>
      <c r="K57" s="637"/>
      <c r="L57" s="637"/>
      <c r="M57" s="695"/>
      <c r="N57" s="695"/>
      <c r="O57" s="695"/>
      <c r="P57" s="695"/>
      <c r="Q57" s="631"/>
      <c r="R57" s="631"/>
    </row>
    <row r="58" spans="1:18" ht="0.75" customHeight="1" x14ac:dyDescent="0.25">
      <c r="A58" s="1103"/>
      <c r="B58" s="1104"/>
      <c r="C58" s="1104"/>
      <c r="D58" s="1104"/>
      <c r="E58" s="1104"/>
      <c r="F58" s="1104"/>
      <c r="G58" s="1104"/>
      <c r="H58" s="1104"/>
      <c r="I58" s="1104"/>
      <c r="J58" s="1104"/>
      <c r="K58" s="1104"/>
      <c r="L58" s="1104"/>
      <c r="M58" s="1104"/>
      <c r="N58" s="1104"/>
      <c r="O58" s="1104"/>
      <c r="P58" s="1104"/>
      <c r="Q58" s="1104"/>
      <c r="R58" s="1105"/>
    </row>
    <row r="59" spans="1:18" ht="133.15" customHeight="1" x14ac:dyDescent="0.25">
      <c r="A59" s="453">
        <v>10</v>
      </c>
      <c r="B59" s="453">
        <v>1</v>
      </c>
      <c r="C59" s="453">
        <v>4</v>
      </c>
      <c r="D59" s="453">
        <v>2</v>
      </c>
      <c r="E59" s="552" t="s">
        <v>2497</v>
      </c>
      <c r="F59" s="460" t="s">
        <v>2524</v>
      </c>
      <c r="G59" s="453" t="s">
        <v>2495</v>
      </c>
      <c r="H59" s="453" t="s">
        <v>2494</v>
      </c>
      <c r="I59" s="454">
        <v>1</v>
      </c>
      <c r="J59" s="453" t="s">
        <v>2523</v>
      </c>
      <c r="K59" s="454" t="s">
        <v>38</v>
      </c>
      <c r="L59" s="454"/>
      <c r="M59" s="455">
        <v>50000</v>
      </c>
      <c r="N59" s="455"/>
      <c r="O59" s="455">
        <v>50000</v>
      </c>
      <c r="P59" s="455"/>
      <c r="Q59" s="453" t="s">
        <v>2489</v>
      </c>
      <c r="R59" s="453" t="s">
        <v>2488</v>
      </c>
    </row>
    <row r="60" spans="1:18" ht="59.25" customHeight="1" x14ac:dyDescent="0.25">
      <c r="A60" s="630">
        <v>11</v>
      </c>
      <c r="B60" s="630">
        <v>1</v>
      </c>
      <c r="C60" s="630">
        <v>4</v>
      </c>
      <c r="D60" s="630">
        <v>2</v>
      </c>
      <c r="E60" s="1099" t="s">
        <v>2522</v>
      </c>
      <c r="F60" s="805" t="s">
        <v>2521</v>
      </c>
      <c r="G60" s="453" t="s">
        <v>197</v>
      </c>
      <c r="H60" s="453" t="s">
        <v>169</v>
      </c>
      <c r="I60" s="454">
        <v>35</v>
      </c>
      <c r="J60" s="630" t="s">
        <v>2520</v>
      </c>
      <c r="K60" s="636"/>
      <c r="L60" s="636" t="s">
        <v>45</v>
      </c>
      <c r="M60" s="693"/>
      <c r="N60" s="693">
        <v>20000</v>
      </c>
      <c r="O60" s="693"/>
      <c r="P60" s="693">
        <v>20000</v>
      </c>
      <c r="Q60" s="630" t="s">
        <v>2489</v>
      </c>
      <c r="R60" s="630" t="s">
        <v>2488</v>
      </c>
    </row>
    <row r="61" spans="1:18" ht="221.25" customHeight="1" x14ac:dyDescent="0.25">
      <c r="A61" s="631"/>
      <c r="B61" s="631"/>
      <c r="C61" s="631"/>
      <c r="D61" s="631"/>
      <c r="E61" s="631"/>
      <c r="F61" s="806"/>
      <c r="G61" s="453" t="s">
        <v>57</v>
      </c>
      <c r="H61" s="453" t="s">
        <v>2519</v>
      </c>
      <c r="I61" s="454">
        <v>25</v>
      </c>
      <c r="J61" s="631"/>
      <c r="K61" s="637"/>
      <c r="L61" s="637"/>
      <c r="M61" s="637"/>
      <c r="N61" s="637"/>
      <c r="O61" s="637"/>
      <c r="P61" s="637"/>
      <c r="Q61" s="631"/>
      <c r="R61" s="631"/>
    </row>
    <row r="62" spans="1:18" ht="228" customHeight="1" x14ac:dyDescent="0.25">
      <c r="A62" s="448">
        <v>12</v>
      </c>
      <c r="B62" s="448">
        <v>1</v>
      </c>
      <c r="C62" s="448">
        <v>4</v>
      </c>
      <c r="D62" s="448">
        <v>2</v>
      </c>
      <c r="E62" s="588" t="s">
        <v>2518</v>
      </c>
      <c r="F62" s="457" t="s">
        <v>2517</v>
      </c>
      <c r="G62" s="453" t="s">
        <v>2516</v>
      </c>
      <c r="H62" s="453" t="s">
        <v>169</v>
      </c>
      <c r="I62" s="454">
        <v>25</v>
      </c>
      <c r="J62" s="448" t="s">
        <v>2515</v>
      </c>
      <c r="K62" s="450"/>
      <c r="L62" s="450" t="s">
        <v>45</v>
      </c>
      <c r="M62" s="450"/>
      <c r="N62" s="589">
        <v>50000</v>
      </c>
      <c r="O62" s="450"/>
      <c r="P62" s="589">
        <v>50000</v>
      </c>
      <c r="Q62" s="448" t="s">
        <v>2489</v>
      </c>
      <c r="R62" s="448" t="s">
        <v>2489</v>
      </c>
    </row>
    <row r="63" spans="1:18" ht="72.75" customHeight="1" x14ac:dyDescent="0.25">
      <c r="A63" s="630">
        <v>13</v>
      </c>
      <c r="B63" s="630">
        <v>1</v>
      </c>
      <c r="C63" s="630">
        <v>4</v>
      </c>
      <c r="D63" s="630">
        <v>2</v>
      </c>
      <c r="E63" s="1099" t="s">
        <v>2514</v>
      </c>
      <c r="F63" s="805" t="s">
        <v>2513</v>
      </c>
      <c r="G63" s="453" t="s">
        <v>42</v>
      </c>
      <c r="H63" s="453" t="s">
        <v>169</v>
      </c>
      <c r="I63" s="454">
        <v>80</v>
      </c>
      <c r="J63" s="630" t="s">
        <v>2512</v>
      </c>
      <c r="K63" s="636"/>
      <c r="L63" s="636" t="s">
        <v>34</v>
      </c>
      <c r="M63" s="636"/>
      <c r="N63" s="734">
        <v>18000</v>
      </c>
      <c r="O63" s="636"/>
      <c r="P63" s="734">
        <v>18000</v>
      </c>
      <c r="Q63" s="630" t="s">
        <v>2489</v>
      </c>
      <c r="R63" s="630" t="s">
        <v>2489</v>
      </c>
    </row>
    <row r="64" spans="1:18" ht="92.45" customHeight="1" x14ac:dyDescent="0.25">
      <c r="A64" s="631"/>
      <c r="B64" s="631"/>
      <c r="C64" s="631"/>
      <c r="D64" s="631"/>
      <c r="E64" s="631"/>
      <c r="F64" s="806"/>
      <c r="G64" s="453" t="s">
        <v>920</v>
      </c>
      <c r="H64" s="453" t="s">
        <v>2487</v>
      </c>
      <c r="I64" s="454">
        <v>500</v>
      </c>
      <c r="J64" s="631"/>
      <c r="K64" s="637"/>
      <c r="L64" s="637"/>
      <c r="M64" s="637"/>
      <c r="N64" s="1102"/>
      <c r="O64" s="637"/>
      <c r="P64" s="1102"/>
      <c r="Q64" s="631"/>
      <c r="R64" s="631"/>
    </row>
    <row r="65" spans="1:18" ht="61.15" customHeight="1" x14ac:dyDescent="0.25">
      <c r="A65" s="630">
        <v>14</v>
      </c>
      <c r="B65" s="630">
        <v>1</v>
      </c>
      <c r="C65" s="630">
        <v>4</v>
      </c>
      <c r="D65" s="630">
        <v>2</v>
      </c>
      <c r="E65" s="1099" t="s">
        <v>2511</v>
      </c>
      <c r="F65" s="805" t="s">
        <v>2510</v>
      </c>
      <c r="G65" s="453" t="s">
        <v>197</v>
      </c>
      <c r="H65" s="453" t="s">
        <v>169</v>
      </c>
      <c r="I65" s="454">
        <v>80</v>
      </c>
      <c r="J65" s="630" t="s">
        <v>2509</v>
      </c>
      <c r="K65" s="636"/>
      <c r="L65" s="636" t="s">
        <v>34</v>
      </c>
      <c r="M65" s="636"/>
      <c r="N65" s="734">
        <v>18000</v>
      </c>
      <c r="O65" s="636"/>
      <c r="P65" s="734">
        <v>18000</v>
      </c>
      <c r="Q65" s="630" t="s">
        <v>2489</v>
      </c>
      <c r="R65" s="630" t="s">
        <v>2489</v>
      </c>
    </row>
    <row r="66" spans="1:18" ht="132.6" customHeight="1" x14ac:dyDescent="0.25">
      <c r="A66" s="631"/>
      <c r="B66" s="631"/>
      <c r="C66" s="631"/>
      <c r="D66" s="631"/>
      <c r="E66" s="1101"/>
      <c r="F66" s="806"/>
      <c r="G66" s="453" t="s">
        <v>1766</v>
      </c>
      <c r="H66" s="453" t="s">
        <v>1115</v>
      </c>
      <c r="I66" s="454">
        <v>1</v>
      </c>
      <c r="J66" s="631"/>
      <c r="K66" s="637"/>
      <c r="L66" s="637"/>
      <c r="M66" s="637"/>
      <c r="N66" s="637"/>
      <c r="O66" s="637"/>
      <c r="P66" s="637"/>
      <c r="Q66" s="631"/>
      <c r="R66" s="631"/>
    </row>
    <row r="67" spans="1:18" ht="77.25" customHeight="1" x14ac:dyDescent="0.25">
      <c r="A67" s="630">
        <v>15</v>
      </c>
      <c r="B67" s="630">
        <v>1</v>
      </c>
      <c r="C67" s="630">
        <v>4</v>
      </c>
      <c r="D67" s="630">
        <v>2</v>
      </c>
      <c r="E67" s="1099" t="s">
        <v>2508</v>
      </c>
      <c r="F67" s="805" t="s">
        <v>2507</v>
      </c>
      <c r="G67" s="453" t="s">
        <v>197</v>
      </c>
      <c r="H67" s="453" t="s">
        <v>169</v>
      </c>
      <c r="I67" s="454">
        <v>80</v>
      </c>
      <c r="J67" s="630" t="s">
        <v>2506</v>
      </c>
      <c r="K67" s="636"/>
      <c r="L67" s="636" t="s">
        <v>34</v>
      </c>
      <c r="M67" s="636"/>
      <c r="N67" s="734">
        <v>27700</v>
      </c>
      <c r="O67" s="636"/>
      <c r="P67" s="734">
        <v>27700</v>
      </c>
      <c r="Q67" s="630" t="s">
        <v>2489</v>
      </c>
      <c r="R67" s="630" t="s">
        <v>2489</v>
      </c>
    </row>
    <row r="68" spans="1:18" ht="78.75" customHeight="1" x14ac:dyDescent="0.25">
      <c r="A68" s="631"/>
      <c r="B68" s="631"/>
      <c r="C68" s="631"/>
      <c r="D68" s="631"/>
      <c r="E68" s="631"/>
      <c r="F68" s="806"/>
      <c r="G68" s="453" t="s">
        <v>1766</v>
      </c>
      <c r="H68" s="453" t="s">
        <v>1115</v>
      </c>
      <c r="I68" s="454">
        <v>1</v>
      </c>
      <c r="J68" s="631"/>
      <c r="K68" s="637"/>
      <c r="L68" s="637"/>
      <c r="M68" s="637"/>
      <c r="N68" s="1102"/>
      <c r="O68" s="637"/>
      <c r="P68" s="1102"/>
      <c r="Q68" s="631"/>
      <c r="R68" s="631"/>
    </row>
    <row r="69" spans="1:18" ht="47.25" customHeight="1" x14ac:dyDescent="0.25">
      <c r="A69" s="630">
        <v>16</v>
      </c>
      <c r="B69" s="630">
        <v>1</v>
      </c>
      <c r="C69" s="630">
        <v>4</v>
      </c>
      <c r="D69" s="630">
        <v>2</v>
      </c>
      <c r="E69" s="1099" t="s">
        <v>2505</v>
      </c>
      <c r="F69" s="805" t="s">
        <v>2504</v>
      </c>
      <c r="G69" s="630" t="s">
        <v>1333</v>
      </c>
      <c r="H69" s="453" t="s">
        <v>2503</v>
      </c>
      <c r="I69" s="454">
        <v>64</v>
      </c>
      <c r="J69" s="630" t="s">
        <v>2502</v>
      </c>
      <c r="K69" s="636"/>
      <c r="L69" s="636" t="s">
        <v>34</v>
      </c>
      <c r="M69" s="636"/>
      <c r="N69" s="734">
        <v>279000</v>
      </c>
      <c r="O69" s="636"/>
      <c r="P69" s="734">
        <v>279000</v>
      </c>
      <c r="Q69" s="630" t="s">
        <v>2489</v>
      </c>
      <c r="R69" s="630" t="s">
        <v>2489</v>
      </c>
    </row>
    <row r="70" spans="1:18" ht="30.75" customHeight="1" x14ac:dyDescent="0.25">
      <c r="A70" s="656"/>
      <c r="B70" s="656"/>
      <c r="C70" s="656"/>
      <c r="D70" s="656"/>
      <c r="E70" s="1100"/>
      <c r="F70" s="807"/>
      <c r="G70" s="631"/>
      <c r="H70" s="453" t="s">
        <v>169</v>
      </c>
      <c r="I70" s="454">
        <v>1280</v>
      </c>
      <c r="J70" s="656"/>
      <c r="K70" s="670"/>
      <c r="L70" s="670"/>
      <c r="M70" s="670"/>
      <c r="N70" s="670"/>
      <c r="O70" s="670"/>
      <c r="P70" s="670"/>
      <c r="Q70" s="656"/>
      <c r="R70" s="656"/>
    </row>
    <row r="71" spans="1:18" ht="41.25" customHeight="1" x14ac:dyDescent="0.25">
      <c r="A71" s="656"/>
      <c r="B71" s="656"/>
      <c r="C71" s="656"/>
      <c r="D71" s="656"/>
      <c r="E71" s="1100"/>
      <c r="F71" s="807"/>
      <c r="G71" s="453" t="s">
        <v>2501</v>
      </c>
      <c r="H71" s="453" t="s">
        <v>1115</v>
      </c>
      <c r="I71" s="454">
        <v>16</v>
      </c>
      <c r="J71" s="656"/>
      <c r="K71" s="670"/>
      <c r="L71" s="670"/>
      <c r="M71" s="670"/>
      <c r="N71" s="670"/>
      <c r="O71" s="670"/>
      <c r="P71" s="670"/>
      <c r="Q71" s="656"/>
      <c r="R71" s="656"/>
    </row>
    <row r="72" spans="1:18" ht="42.75" customHeight="1" x14ac:dyDescent="0.25">
      <c r="A72" s="656"/>
      <c r="B72" s="656"/>
      <c r="C72" s="656"/>
      <c r="D72" s="656"/>
      <c r="E72" s="1100"/>
      <c r="F72" s="807"/>
      <c r="G72" s="453" t="s">
        <v>1024</v>
      </c>
      <c r="H72" s="453" t="s">
        <v>1115</v>
      </c>
      <c r="I72" s="454">
        <v>1</v>
      </c>
      <c r="J72" s="656"/>
      <c r="K72" s="670"/>
      <c r="L72" s="670"/>
      <c r="M72" s="670"/>
      <c r="N72" s="670"/>
      <c r="O72" s="670"/>
      <c r="P72" s="670"/>
      <c r="Q72" s="656"/>
      <c r="R72" s="656"/>
    </row>
    <row r="73" spans="1:18" ht="40.5" customHeight="1" x14ac:dyDescent="0.25">
      <c r="A73" s="656"/>
      <c r="B73" s="656"/>
      <c r="C73" s="656"/>
      <c r="D73" s="656"/>
      <c r="E73" s="1100"/>
      <c r="F73" s="807"/>
      <c r="G73" s="630" t="s">
        <v>197</v>
      </c>
      <c r="H73" s="453" t="s">
        <v>1115</v>
      </c>
      <c r="I73" s="454">
        <v>1</v>
      </c>
      <c r="J73" s="656"/>
      <c r="K73" s="670"/>
      <c r="L73" s="670"/>
      <c r="M73" s="670"/>
      <c r="N73" s="670"/>
      <c r="O73" s="670"/>
      <c r="P73" s="670"/>
      <c r="Q73" s="656"/>
      <c r="R73" s="656"/>
    </row>
    <row r="74" spans="1:18" ht="16.5" customHeight="1" x14ac:dyDescent="0.25">
      <c r="A74" s="656"/>
      <c r="B74" s="656"/>
      <c r="C74" s="656"/>
      <c r="D74" s="656"/>
      <c r="E74" s="1100"/>
      <c r="F74" s="807"/>
      <c r="G74" s="631"/>
      <c r="H74" s="453" t="s">
        <v>169</v>
      </c>
      <c r="I74" s="454">
        <v>60</v>
      </c>
      <c r="J74" s="656"/>
      <c r="K74" s="670"/>
      <c r="L74" s="670"/>
      <c r="M74" s="670"/>
      <c r="N74" s="670"/>
      <c r="O74" s="670"/>
      <c r="P74" s="670"/>
      <c r="Q74" s="656"/>
      <c r="R74" s="656"/>
    </row>
    <row r="75" spans="1:18" ht="55.5" customHeight="1" x14ac:dyDescent="0.25">
      <c r="A75" s="631"/>
      <c r="B75" s="631"/>
      <c r="C75" s="631"/>
      <c r="D75" s="631"/>
      <c r="E75" s="1101"/>
      <c r="F75" s="806"/>
      <c r="G75" s="453" t="s">
        <v>1345</v>
      </c>
      <c r="H75" s="453" t="s">
        <v>1115</v>
      </c>
      <c r="I75" s="454">
        <v>15</v>
      </c>
      <c r="J75" s="631"/>
      <c r="K75" s="637"/>
      <c r="L75" s="637"/>
      <c r="M75" s="637"/>
      <c r="N75" s="637"/>
      <c r="O75" s="637"/>
      <c r="P75" s="637"/>
      <c r="Q75" s="631"/>
      <c r="R75" s="631"/>
    </row>
    <row r="76" spans="1:18" ht="65.25" customHeight="1" x14ac:dyDescent="0.25">
      <c r="A76" s="630">
        <v>17</v>
      </c>
      <c r="B76" s="630">
        <v>1</v>
      </c>
      <c r="C76" s="630">
        <v>4</v>
      </c>
      <c r="D76" s="630">
        <v>2</v>
      </c>
      <c r="E76" s="1099" t="s">
        <v>2500</v>
      </c>
      <c r="F76" s="805" t="s">
        <v>2499</v>
      </c>
      <c r="G76" s="453" t="s">
        <v>197</v>
      </c>
      <c r="H76" s="453" t="s">
        <v>169</v>
      </c>
      <c r="I76" s="454">
        <v>80</v>
      </c>
      <c r="J76" s="630" t="s">
        <v>2498</v>
      </c>
      <c r="K76" s="636"/>
      <c r="L76" s="636" t="s">
        <v>34</v>
      </c>
      <c r="M76" s="636"/>
      <c r="N76" s="734">
        <v>26000</v>
      </c>
      <c r="O76" s="636"/>
      <c r="P76" s="734">
        <v>26000</v>
      </c>
      <c r="Q76" s="630" t="s">
        <v>2489</v>
      </c>
      <c r="R76" s="630" t="s">
        <v>2489</v>
      </c>
    </row>
    <row r="77" spans="1:18" ht="108.75" customHeight="1" x14ac:dyDescent="0.25">
      <c r="A77" s="631"/>
      <c r="B77" s="631"/>
      <c r="C77" s="631"/>
      <c r="D77" s="631"/>
      <c r="E77" s="1101"/>
      <c r="F77" s="806"/>
      <c r="G77" s="453" t="s">
        <v>1766</v>
      </c>
      <c r="H77" s="453" t="s">
        <v>1115</v>
      </c>
      <c r="I77" s="454">
        <v>1</v>
      </c>
      <c r="J77" s="631"/>
      <c r="K77" s="637"/>
      <c r="L77" s="637"/>
      <c r="M77" s="637"/>
      <c r="N77" s="1102"/>
      <c r="O77" s="637"/>
      <c r="P77" s="637"/>
      <c r="Q77" s="631"/>
      <c r="R77" s="631"/>
    </row>
    <row r="78" spans="1:18" ht="147.75" customHeight="1" x14ac:dyDescent="0.25">
      <c r="A78" s="453">
        <v>18</v>
      </c>
      <c r="B78" s="453">
        <v>1</v>
      </c>
      <c r="C78" s="453">
        <v>4</v>
      </c>
      <c r="D78" s="453">
        <v>2</v>
      </c>
      <c r="E78" s="552" t="s">
        <v>2497</v>
      </c>
      <c r="F78" s="460" t="s">
        <v>2496</v>
      </c>
      <c r="G78" s="453" t="s">
        <v>2495</v>
      </c>
      <c r="H78" s="453" t="s">
        <v>2494</v>
      </c>
      <c r="I78" s="454">
        <v>1</v>
      </c>
      <c r="J78" s="453" t="s">
        <v>2493</v>
      </c>
      <c r="K78" s="454"/>
      <c r="L78" s="454" t="s">
        <v>34</v>
      </c>
      <c r="M78" s="455"/>
      <c r="N78" s="455">
        <v>45000</v>
      </c>
      <c r="O78" s="455"/>
      <c r="P78" s="455">
        <v>45000</v>
      </c>
      <c r="Q78" s="453" t="s">
        <v>2489</v>
      </c>
      <c r="R78" s="453" t="s">
        <v>2488</v>
      </c>
    </row>
    <row r="79" spans="1:18" ht="52.5" customHeight="1" x14ac:dyDescent="0.25">
      <c r="A79" s="630">
        <v>19</v>
      </c>
      <c r="B79" s="630">
        <v>1</v>
      </c>
      <c r="C79" s="630">
        <v>4</v>
      </c>
      <c r="D79" s="630">
        <v>2</v>
      </c>
      <c r="E79" s="1099" t="s">
        <v>2492</v>
      </c>
      <c r="F79" s="811" t="s">
        <v>2491</v>
      </c>
      <c r="G79" s="630" t="s">
        <v>197</v>
      </c>
      <c r="H79" s="453" t="s">
        <v>991</v>
      </c>
      <c r="I79" s="454">
        <v>1</v>
      </c>
      <c r="J79" s="630" t="s">
        <v>2490</v>
      </c>
      <c r="K79" s="636"/>
      <c r="L79" s="636" t="s">
        <v>45</v>
      </c>
      <c r="M79" s="693"/>
      <c r="N79" s="693">
        <v>18000</v>
      </c>
      <c r="O79" s="693"/>
      <c r="P79" s="693">
        <v>18000</v>
      </c>
      <c r="Q79" s="630" t="s">
        <v>2489</v>
      </c>
      <c r="R79" s="630" t="s">
        <v>2488</v>
      </c>
    </row>
    <row r="80" spans="1:18" ht="36.75" customHeight="1" x14ac:dyDescent="0.25">
      <c r="A80" s="656"/>
      <c r="B80" s="656"/>
      <c r="C80" s="656"/>
      <c r="D80" s="656"/>
      <c r="E80" s="1100"/>
      <c r="F80" s="812"/>
      <c r="G80" s="631"/>
      <c r="H80" s="453" t="s">
        <v>693</v>
      </c>
      <c r="I80" s="454">
        <v>80</v>
      </c>
      <c r="J80" s="656"/>
      <c r="K80" s="670"/>
      <c r="L80" s="670"/>
      <c r="M80" s="694"/>
      <c r="N80" s="694"/>
      <c r="O80" s="694"/>
      <c r="P80" s="694"/>
      <c r="Q80" s="656"/>
      <c r="R80" s="656"/>
    </row>
    <row r="81" spans="1:18" x14ac:dyDescent="0.25">
      <c r="A81" s="656"/>
      <c r="B81" s="656"/>
      <c r="C81" s="656"/>
      <c r="D81" s="656"/>
      <c r="E81" s="1100"/>
      <c r="F81" s="812"/>
      <c r="G81" s="636" t="s">
        <v>920</v>
      </c>
      <c r="H81" s="630" t="s">
        <v>2487</v>
      </c>
      <c r="I81" s="630" t="s">
        <v>2984</v>
      </c>
      <c r="J81" s="656"/>
      <c r="K81" s="670"/>
      <c r="L81" s="670"/>
      <c r="M81" s="694"/>
      <c r="N81" s="694"/>
      <c r="O81" s="694"/>
      <c r="P81" s="694"/>
      <c r="Q81" s="656"/>
      <c r="R81" s="656"/>
    </row>
    <row r="82" spans="1:18" ht="96.75" customHeight="1" x14ac:dyDescent="0.25">
      <c r="A82" s="631"/>
      <c r="B82" s="631"/>
      <c r="C82" s="631"/>
      <c r="D82" s="631"/>
      <c r="E82" s="1101"/>
      <c r="F82" s="813"/>
      <c r="G82" s="637"/>
      <c r="H82" s="631"/>
      <c r="I82" s="631"/>
      <c r="J82" s="631"/>
      <c r="K82" s="637"/>
      <c r="L82" s="637"/>
      <c r="M82" s="695"/>
      <c r="N82" s="695"/>
      <c r="O82" s="695"/>
      <c r="P82" s="695"/>
      <c r="Q82" s="631"/>
      <c r="R82" s="631"/>
    </row>
    <row r="84" spans="1:18" ht="15.75" x14ac:dyDescent="0.25">
      <c r="M84" s="903"/>
      <c r="N84" s="904" t="s">
        <v>35</v>
      </c>
      <c r="O84" s="904"/>
      <c r="P84" s="904"/>
    </row>
    <row r="85" spans="1:18" x14ac:dyDescent="0.25">
      <c r="M85" s="903"/>
      <c r="N85" s="194" t="s">
        <v>36</v>
      </c>
      <c r="O85" s="903" t="s">
        <v>37</v>
      </c>
      <c r="P85" s="903"/>
    </row>
    <row r="86" spans="1:18" x14ac:dyDescent="0.25">
      <c r="M86" s="903"/>
      <c r="N86" s="194"/>
      <c r="O86" s="194">
        <v>2020</v>
      </c>
      <c r="P86" s="194">
        <v>2021</v>
      </c>
    </row>
    <row r="87" spans="1:18" x14ac:dyDescent="0.25">
      <c r="M87" s="168" t="s">
        <v>2931</v>
      </c>
      <c r="N87" s="55">
        <v>19</v>
      </c>
      <c r="O87" s="245">
        <v>509000</v>
      </c>
      <c r="P87" s="245">
        <f>SUM(P31+P60+P62+P63+P65+P67+P69+P76+P78+P79)</f>
        <v>549000</v>
      </c>
      <c r="Q87" s="2"/>
    </row>
    <row r="88" spans="1:18" x14ac:dyDescent="0.25">
      <c r="N88" s="9"/>
      <c r="O88" s="277"/>
      <c r="P88" s="283"/>
    </row>
    <row r="89" spans="1:18" x14ac:dyDescent="0.25">
      <c r="P89" s="2"/>
    </row>
  </sheetData>
  <mergeCells count="279">
    <mergeCell ref="G4:G5"/>
    <mergeCell ref="H4:I4"/>
    <mergeCell ref="J4:J5"/>
    <mergeCell ref="A4:A5"/>
    <mergeCell ref="B4:B5"/>
    <mergeCell ref="C4:C5"/>
    <mergeCell ref="D4:D5"/>
    <mergeCell ref="E4:E5"/>
    <mergeCell ref="F4:F5"/>
    <mergeCell ref="Q4:Q5"/>
    <mergeCell ref="R4:R5"/>
    <mergeCell ref="K4:L4"/>
    <mergeCell ref="M4:N4"/>
    <mergeCell ref="O4:P4"/>
    <mergeCell ref="K17:K19"/>
    <mergeCell ref="L17:L19"/>
    <mergeCell ref="A7:A12"/>
    <mergeCell ref="B7:B12"/>
    <mergeCell ref="C7:C12"/>
    <mergeCell ref="D7:D12"/>
    <mergeCell ref="E7:E12"/>
    <mergeCell ref="F7:F12"/>
    <mergeCell ref="K7:K12"/>
    <mergeCell ref="L7:L12"/>
    <mergeCell ref="M7:M12"/>
    <mergeCell ref="A13:R16"/>
    <mergeCell ref="A17:A19"/>
    <mergeCell ref="B17:B19"/>
    <mergeCell ref="C17:C19"/>
    <mergeCell ref="N7:N12"/>
    <mergeCell ref="O7:O12"/>
    <mergeCell ref="P7:P12"/>
    <mergeCell ref="Q7:Q12"/>
    <mergeCell ref="R7:R12"/>
    <mergeCell ref="G9:G10"/>
    <mergeCell ref="G11:G12"/>
    <mergeCell ref="G7:G8"/>
    <mergeCell ref="J7:J12"/>
    <mergeCell ref="M17:M19"/>
    <mergeCell ref="O17:O19"/>
    <mergeCell ref="P17:P19"/>
    <mergeCell ref="Q17:Q19"/>
    <mergeCell ref="R17:R19"/>
    <mergeCell ref="N17:N19"/>
    <mergeCell ref="D17:D19"/>
    <mergeCell ref="E17:E19"/>
    <mergeCell ref="F17:F19"/>
    <mergeCell ref="J17:J19"/>
    <mergeCell ref="A20:A21"/>
    <mergeCell ref="B20:B21"/>
    <mergeCell ref="C20:C21"/>
    <mergeCell ref="D20:D21"/>
    <mergeCell ref="E20:E21"/>
    <mergeCell ref="F20:F21"/>
    <mergeCell ref="Q20:Q21"/>
    <mergeCell ref="R20:R21"/>
    <mergeCell ref="J20:J21"/>
    <mergeCell ref="K20:K21"/>
    <mergeCell ref="L20:L21"/>
    <mergeCell ref="N20:N21"/>
    <mergeCell ref="O20:O21"/>
    <mergeCell ref="O22:O26"/>
    <mergeCell ref="N22:N26"/>
    <mergeCell ref="K22:K26"/>
    <mergeCell ref="L22:L26"/>
    <mergeCell ref="M20:M21"/>
    <mergeCell ref="J31:J33"/>
    <mergeCell ref="K31:K33"/>
    <mergeCell ref="L31:L33"/>
    <mergeCell ref="M22:M26"/>
    <mergeCell ref="M31:M33"/>
    <mergeCell ref="P20:P21"/>
    <mergeCell ref="A41:A47"/>
    <mergeCell ref="N31:N33"/>
    <mergeCell ref="A27:R30"/>
    <mergeCell ref="E22:E26"/>
    <mergeCell ref="F22:F26"/>
    <mergeCell ref="P22:P26"/>
    <mergeCell ref="Q22:Q26"/>
    <mergeCell ref="R22:R26"/>
    <mergeCell ref="G25:G26"/>
    <mergeCell ref="A31:A33"/>
    <mergeCell ref="B31:B33"/>
    <mergeCell ref="C31:C33"/>
    <mergeCell ref="D31:D33"/>
    <mergeCell ref="E31:E33"/>
    <mergeCell ref="F31:F33"/>
    <mergeCell ref="O31:O33"/>
    <mergeCell ref="P31:P33"/>
    <mergeCell ref="Q31:Q33"/>
    <mergeCell ref="R31:R33"/>
    <mergeCell ref="A22:A26"/>
    <mergeCell ref="B22:B26"/>
    <mergeCell ref="C22:C26"/>
    <mergeCell ref="D22:D26"/>
    <mergeCell ref="J22:J26"/>
    <mergeCell ref="G35:G36"/>
    <mergeCell ref="G37:G38"/>
    <mergeCell ref="A39:R40"/>
    <mergeCell ref="A34:A38"/>
    <mergeCell ref="B34:B38"/>
    <mergeCell ref="C34:C38"/>
    <mergeCell ref="D34:D38"/>
    <mergeCell ref="E34:E38"/>
    <mergeCell ref="F34:F38"/>
    <mergeCell ref="J34:J38"/>
    <mergeCell ref="M34:M38"/>
    <mergeCell ref="N34:N38"/>
    <mergeCell ref="O34:O38"/>
    <mergeCell ref="P34:P38"/>
    <mergeCell ref="Q34:Q38"/>
    <mergeCell ref="R34:R38"/>
    <mergeCell ref="K34:K38"/>
    <mergeCell ref="L34:L38"/>
    <mergeCell ref="K41:K47"/>
    <mergeCell ref="L41:L47"/>
    <mergeCell ref="M41:M47"/>
    <mergeCell ref="N41:N47"/>
    <mergeCell ref="O41:O47"/>
    <mergeCell ref="C41:C47"/>
    <mergeCell ref="D41:D47"/>
    <mergeCell ref="E41:E47"/>
    <mergeCell ref="F41:F47"/>
    <mergeCell ref="G41:G42"/>
    <mergeCell ref="B41:B47"/>
    <mergeCell ref="G44:G45"/>
    <mergeCell ref="G46:G47"/>
    <mergeCell ref="A48:R52"/>
    <mergeCell ref="A53:A54"/>
    <mergeCell ref="B53:B54"/>
    <mergeCell ref="C53:C54"/>
    <mergeCell ref="D53:D54"/>
    <mergeCell ref="E53:E54"/>
    <mergeCell ref="F53:F54"/>
    <mergeCell ref="G53:G54"/>
    <mergeCell ref="J53:J54"/>
    <mergeCell ref="K53:K54"/>
    <mergeCell ref="R53:R54"/>
    <mergeCell ref="L53:L54"/>
    <mergeCell ref="M53:M54"/>
    <mergeCell ref="N53:N54"/>
    <mergeCell ref="O53:O54"/>
    <mergeCell ref="P53:P54"/>
    <mergeCell ref="Q53:Q54"/>
    <mergeCell ref="R41:R47"/>
    <mergeCell ref="P41:P47"/>
    <mergeCell ref="Q41:Q47"/>
    <mergeCell ref="J41:J47"/>
    <mergeCell ref="G55:G56"/>
    <mergeCell ref="J55:J57"/>
    <mergeCell ref="K55:K57"/>
    <mergeCell ref="A55:A57"/>
    <mergeCell ref="B55:B57"/>
    <mergeCell ref="C55:C57"/>
    <mergeCell ref="D55:D57"/>
    <mergeCell ref="E55:E57"/>
    <mergeCell ref="F55:F57"/>
    <mergeCell ref="R63:R64"/>
    <mergeCell ref="L55:L57"/>
    <mergeCell ref="M55:M57"/>
    <mergeCell ref="N55:N57"/>
    <mergeCell ref="O55:O57"/>
    <mergeCell ref="P55:P57"/>
    <mergeCell ref="Q55:Q57"/>
    <mergeCell ref="R55:R57"/>
    <mergeCell ref="M60:M61"/>
    <mergeCell ref="N60:N61"/>
    <mergeCell ref="O60:O61"/>
    <mergeCell ref="P60:P61"/>
    <mergeCell ref="Q60:Q61"/>
    <mergeCell ref="R60:R61"/>
    <mergeCell ref="A58:R58"/>
    <mergeCell ref="A60:A61"/>
    <mergeCell ref="B60:B61"/>
    <mergeCell ref="C60:C61"/>
    <mergeCell ref="D60:D61"/>
    <mergeCell ref="E60:E61"/>
    <mergeCell ref="F60:F61"/>
    <mergeCell ref="J60:J61"/>
    <mergeCell ref="K60:K61"/>
    <mergeCell ref="L60:L61"/>
    <mergeCell ref="J63:J64"/>
    <mergeCell ref="K63:K64"/>
    <mergeCell ref="L63:L64"/>
    <mergeCell ref="M63:M64"/>
    <mergeCell ref="N63:N64"/>
    <mergeCell ref="O63:O64"/>
    <mergeCell ref="Q65:Q66"/>
    <mergeCell ref="R65:R66"/>
    <mergeCell ref="A63:A64"/>
    <mergeCell ref="B63:B64"/>
    <mergeCell ref="C63:C64"/>
    <mergeCell ref="D63:D64"/>
    <mergeCell ref="E63:E64"/>
    <mergeCell ref="F63:F64"/>
    <mergeCell ref="K65:K66"/>
    <mergeCell ref="L65:L66"/>
    <mergeCell ref="M65:M66"/>
    <mergeCell ref="N65:N66"/>
    <mergeCell ref="O65:O66"/>
    <mergeCell ref="P65:P66"/>
    <mergeCell ref="P63:P64"/>
    <mergeCell ref="Q63:Q64"/>
    <mergeCell ref="A65:A66"/>
    <mergeCell ref="B65:B66"/>
    <mergeCell ref="C65:C66"/>
    <mergeCell ref="D65:D66"/>
    <mergeCell ref="E65:E66"/>
    <mergeCell ref="F65:F66"/>
    <mergeCell ref="J65:J66"/>
    <mergeCell ref="K67:K68"/>
    <mergeCell ref="L67:L68"/>
    <mergeCell ref="M67:M68"/>
    <mergeCell ref="N67:N68"/>
    <mergeCell ref="Q79:Q82"/>
    <mergeCell ref="R79:R82"/>
    <mergeCell ref="Q67:Q68"/>
    <mergeCell ref="R67:R68"/>
    <mergeCell ref="O69:O75"/>
    <mergeCell ref="P69:P75"/>
    <mergeCell ref="Q69:Q75"/>
    <mergeCell ref="A69:A75"/>
    <mergeCell ref="B69:B75"/>
    <mergeCell ref="C69:C75"/>
    <mergeCell ref="D69:D75"/>
    <mergeCell ref="E69:E75"/>
    <mergeCell ref="F69:F75"/>
    <mergeCell ref="G69:G70"/>
    <mergeCell ref="G73:G74"/>
    <mergeCell ref="O67:O68"/>
    <mergeCell ref="P67:P68"/>
    <mergeCell ref="A67:A68"/>
    <mergeCell ref="B67:B68"/>
    <mergeCell ref="C67:C68"/>
    <mergeCell ref="D67:D68"/>
    <mergeCell ref="E67:E68"/>
    <mergeCell ref="F67:F68"/>
    <mergeCell ref="J67:J68"/>
    <mergeCell ref="J69:J75"/>
    <mergeCell ref="K69:K75"/>
    <mergeCell ref="M76:M77"/>
    <mergeCell ref="N76:N77"/>
    <mergeCell ref="O76:O77"/>
    <mergeCell ref="P76:P77"/>
    <mergeCell ref="Q76:Q77"/>
    <mergeCell ref="R76:R77"/>
    <mergeCell ref="R69:R75"/>
    <mergeCell ref="L69:L75"/>
    <mergeCell ref="M69:M75"/>
    <mergeCell ref="N69:N75"/>
    <mergeCell ref="A76:A77"/>
    <mergeCell ref="B76:B77"/>
    <mergeCell ref="C76:C77"/>
    <mergeCell ref="D76:D77"/>
    <mergeCell ref="E76:E77"/>
    <mergeCell ref="F76:F77"/>
    <mergeCell ref="J76:J77"/>
    <mergeCell ref="K76:K77"/>
    <mergeCell ref="L76:L77"/>
    <mergeCell ref="M84:M86"/>
    <mergeCell ref="N84:P84"/>
    <mergeCell ref="O85:P85"/>
    <mergeCell ref="A79:A82"/>
    <mergeCell ref="B79:B82"/>
    <mergeCell ref="C79:C82"/>
    <mergeCell ref="D79:D82"/>
    <mergeCell ref="M79:M82"/>
    <mergeCell ref="N79:N82"/>
    <mergeCell ref="O79:O82"/>
    <mergeCell ref="P79:P82"/>
    <mergeCell ref="E79:E82"/>
    <mergeCell ref="F79:F82"/>
    <mergeCell ref="G79:G80"/>
    <mergeCell ref="J79:J82"/>
    <mergeCell ref="K79:K82"/>
    <mergeCell ref="L79:L82"/>
    <mergeCell ref="G81:G82"/>
    <mergeCell ref="H81:H82"/>
    <mergeCell ref="I81:I82"/>
  </mergeCells>
  <conditionalFormatting sqref="G25">
    <cfRule type="duplicateValues" dxfId="0" priority="1"/>
  </conditionalFormatting>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81AF5-3364-434B-8D35-3D3EF170B343}">
  <dimension ref="A2:S49"/>
  <sheetViews>
    <sheetView topLeftCell="A29" zoomScale="60" zoomScaleNormal="60" workbookViewId="0">
      <selection activeCell="G51" sqref="G51"/>
    </sheetView>
  </sheetViews>
  <sheetFormatPr defaultRowHeight="15" x14ac:dyDescent="0.25"/>
  <cols>
    <col min="1" max="1" width="9.28515625" style="41" customWidth="1"/>
    <col min="2" max="2" width="13.28515625" style="41" customWidth="1"/>
    <col min="3" max="3" width="11.42578125" style="41" customWidth="1"/>
    <col min="4" max="4" width="9.7109375" style="41" customWidth="1"/>
    <col min="5" max="5" width="45.7109375" style="41" customWidth="1"/>
    <col min="6" max="6" width="131.140625" style="41" customWidth="1"/>
    <col min="7" max="7" width="35.7109375" style="41" customWidth="1"/>
    <col min="8" max="8" width="20.42578125" style="41" customWidth="1"/>
    <col min="9" max="9" width="19.140625" style="41" customWidth="1"/>
    <col min="10" max="10" width="32.140625" style="41" customWidth="1"/>
    <col min="11" max="11" width="12.140625" style="41" customWidth="1"/>
    <col min="12" max="12" width="12.7109375" style="41" customWidth="1"/>
    <col min="13" max="13" width="17.85546875" style="41" customWidth="1"/>
    <col min="14" max="14" width="17.28515625" style="41" customWidth="1"/>
    <col min="15" max="16" width="18" style="41" customWidth="1"/>
    <col min="17" max="17" width="21.28515625" style="41" customWidth="1"/>
    <col min="18" max="18" width="26.28515625" style="41" customWidth="1"/>
    <col min="19" max="19" width="19.5703125" style="41" customWidth="1"/>
    <col min="20" max="258" width="9.140625" style="41"/>
    <col min="259" max="259" width="4.7109375" style="41" bestFit="1" customWidth="1"/>
    <col min="260" max="260" width="9.7109375" style="41" bestFit="1" customWidth="1"/>
    <col min="261" max="261" width="10" style="41" bestFit="1" customWidth="1"/>
    <col min="262" max="262" width="8.85546875" style="41" bestFit="1" customWidth="1"/>
    <col min="263" max="263" width="22.85546875" style="41" customWidth="1"/>
    <col min="264" max="264" width="59.7109375" style="41" bestFit="1" customWidth="1"/>
    <col min="265" max="265" width="57.85546875" style="41" bestFit="1" customWidth="1"/>
    <col min="266" max="266" width="35.28515625" style="41" bestFit="1" customWidth="1"/>
    <col min="267" max="267" width="28.140625" style="41" bestFit="1" customWidth="1"/>
    <col min="268" max="268" width="33.140625" style="41" bestFit="1" customWidth="1"/>
    <col min="269" max="269" width="26" style="41" bestFit="1" customWidth="1"/>
    <col min="270" max="270" width="19.140625" style="41" bestFit="1" customWidth="1"/>
    <col min="271" max="271" width="10.42578125" style="41" customWidth="1"/>
    <col min="272" max="272" width="11.85546875" style="41" customWidth="1"/>
    <col min="273" max="273" width="14.7109375" style="41" customWidth="1"/>
    <col min="274" max="274" width="9" style="41" bestFit="1" customWidth="1"/>
    <col min="275" max="514" width="9.140625" style="41"/>
    <col min="515" max="515" width="4.7109375" style="41" bestFit="1" customWidth="1"/>
    <col min="516" max="516" width="9.7109375" style="41" bestFit="1" customWidth="1"/>
    <col min="517" max="517" width="10" style="41" bestFit="1" customWidth="1"/>
    <col min="518" max="518" width="8.85546875" style="41" bestFit="1" customWidth="1"/>
    <col min="519" max="519" width="22.85546875" style="41" customWidth="1"/>
    <col min="520" max="520" width="59.7109375" style="41" bestFit="1" customWidth="1"/>
    <col min="521" max="521" width="57.85546875" style="41" bestFit="1" customWidth="1"/>
    <col min="522" max="522" width="35.28515625" style="41" bestFit="1" customWidth="1"/>
    <col min="523" max="523" width="28.140625" style="41" bestFit="1" customWidth="1"/>
    <col min="524" max="524" width="33.140625" style="41" bestFit="1" customWidth="1"/>
    <col min="525" max="525" width="26" style="41" bestFit="1" customWidth="1"/>
    <col min="526" max="526" width="19.140625" style="41" bestFit="1" customWidth="1"/>
    <col min="527" max="527" width="10.42578125" style="41" customWidth="1"/>
    <col min="528" max="528" width="11.85546875" style="41" customWidth="1"/>
    <col min="529" max="529" width="14.7109375" style="41" customWidth="1"/>
    <col min="530" max="530" width="9" style="41" bestFit="1" customWidth="1"/>
    <col min="531" max="770" width="9.140625" style="41"/>
    <col min="771" max="771" width="4.7109375" style="41" bestFit="1" customWidth="1"/>
    <col min="772" max="772" width="9.7109375" style="41" bestFit="1" customWidth="1"/>
    <col min="773" max="773" width="10" style="41" bestFit="1" customWidth="1"/>
    <col min="774" max="774" width="8.85546875" style="41" bestFit="1" customWidth="1"/>
    <col min="775" max="775" width="22.85546875" style="41" customWidth="1"/>
    <col min="776" max="776" width="59.7109375" style="41" bestFit="1" customWidth="1"/>
    <col min="777" max="777" width="57.85546875" style="41" bestFit="1" customWidth="1"/>
    <col min="778" max="778" width="35.28515625" style="41" bestFit="1" customWidth="1"/>
    <col min="779" max="779" width="28.140625" style="41" bestFit="1" customWidth="1"/>
    <col min="780" max="780" width="33.140625" style="41" bestFit="1" customWidth="1"/>
    <col min="781" max="781" width="26" style="41" bestFit="1" customWidth="1"/>
    <col min="782" max="782" width="19.140625" style="41" bestFit="1" customWidth="1"/>
    <col min="783" max="783" width="10.42578125" style="41" customWidth="1"/>
    <col min="784" max="784" width="11.85546875" style="41" customWidth="1"/>
    <col min="785" max="785" width="14.7109375" style="41" customWidth="1"/>
    <col min="786" max="786" width="9" style="41" bestFit="1" customWidth="1"/>
    <col min="787" max="1026" width="9.140625" style="41"/>
    <col min="1027" max="1027" width="4.7109375" style="41" bestFit="1" customWidth="1"/>
    <col min="1028" max="1028" width="9.7109375" style="41" bestFit="1" customWidth="1"/>
    <col min="1029" max="1029" width="10" style="41" bestFit="1" customWidth="1"/>
    <col min="1030" max="1030" width="8.85546875" style="41" bestFit="1" customWidth="1"/>
    <col min="1031" max="1031" width="22.85546875" style="41" customWidth="1"/>
    <col min="1032" max="1032" width="59.7109375" style="41" bestFit="1" customWidth="1"/>
    <col min="1033" max="1033" width="57.85546875" style="41" bestFit="1" customWidth="1"/>
    <col min="1034" max="1034" width="35.28515625" style="41" bestFit="1" customWidth="1"/>
    <col min="1035" max="1035" width="28.140625" style="41" bestFit="1" customWidth="1"/>
    <col min="1036" max="1036" width="33.140625" style="41" bestFit="1" customWidth="1"/>
    <col min="1037" max="1037" width="26" style="41" bestFit="1" customWidth="1"/>
    <col min="1038" max="1038" width="19.140625" style="41" bestFit="1" customWidth="1"/>
    <col min="1039" max="1039" width="10.42578125" style="41" customWidth="1"/>
    <col min="1040" max="1040" width="11.85546875" style="41" customWidth="1"/>
    <col min="1041" max="1041" width="14.7109375" style="41" customWidth="1"/>
    <col min="1042" max="1042" width="9" style="41" bestFit="1" customWidth="1"/>
    <col min="1043" max="1282" width="9.140625" style="41"/>
    <col min="1283" max="1283" width="4.7109375" style="41" bestFit="1" customWidth="1"/>
    <col min="1284" max="1284" width="9.7109375" style="41" bestFit="1" customWidth="1"/>
    <col min="1285" max="1285" width="10" style="41" bestFit="1" customWidth="1"/>
    <col min="1286" max="1286" width="8.85546875" style="41" bestFit="1" customWidth="1"/>
    <col min="1287" max="1287" width="22.85546875" style="41" customWidth="1"/>
    <col min="1288" max="1288" width="59.7109375" style="41" bestFit="1" customWidth="1"/>
    <col min="1289" max="1289" width="57.85546875" style="41" bestFit="1" customWidth="1"/>
    <col min="1290" max="1290" width="35.28515625" style="41" bestFit="1" customWidth="1"/>
    <col min="1291" max="1291" width="28.140625" style="41" bestFit="1" customWidth="1"/>
    <col min="1292" max="1292" width="33.140625" style="41" bestFit="1" customWidth="1"/>
    <col min="1293" max="1293" width="26" style="41" bestFit="1" customWidth="1"/>
    <col min="1294" max="1294" width="19.140625" style="41" bestFit="1" customWidth="1"/>
    <col min="1295" max="1295" width="10.42578125" style="41" customWidth="1"/>
    <col min="1296" max="1296" width="11.85546875" style="41" customWidth="1"/>
    <col min="1297" max="1297" width="14.7109375" style="41" customWidth="1"/>
    <col min="1298" max="1298" width="9" style="41" bestFit="1" customWidth="1"/>
    <col min="1299" max="1538" width="9.140625" style="41"/>
    <col min="1539" max="1539" width="4.7109375" style="41" bestFit="1" customWidth="1"/>
    <col min="1540" max="1540" width="9.7109375" style="41" bestFit="1" customWidth="1"/>
    <col min="1541" max="1541" width="10" style="41" bestFit="1" customWidth="1"/>
    <col min="1542" max="1542" width="8.85546875" style="41" bestFit="1" customWidth="1"/>
    <col min="1543" max="1543" width="22.85546875" style="41" customWidth="1"/>
    <col min="1544" max="1544" width="59.7109375" style="41" bestFit="1" customWidth="1"/>
    <col min="1545" max="1545" width="57.85546875" style="41" bestFit="1" customWidth="1"/>
    <col min="1546" max="1546" width="35.28515625" style="41" bestFit="1" customWidth="1"/>
    <col min="1547" max="1547" width="28.140625" style="41" bestFit="1" customWidth="1"/>
    <col min="1548" max="1548" width="33.140625" style="41" bestFit="1" customWidth="1"/>
    <col min="1549" max="1549" width="26" style="41" bestFit="1" customWidth="1"/>
    <col min="1550" max="1550" width="19.140625" style="41" bestFit="1" customWidth="1"/>
    <col min="1551" max="1551" width="10.42578125" style="41" customWidth="1"/>
    <col min="1552" max="1552" width="11.85546875" style="41" customWidth="1"/>
    <col min="1553" max="1553" width="14.7109375" style="41" customWidth="1"/>
    <col min="1554" max="1554" width="9" style="41" bestFit="1" customWidth="1"/>
    <col min="1555" max="1794" width="9.140625" style="41"/>
    <col min="1795" max="1795" width="4.7109375" style="41" bestFit="1" customWidth="1"/>
    <col min="1796" max="1796" width="9.7109375" style="41" bestFit="1" customWidth="1"/>
    <col min="1797" max="1797" width="10" style="41" bestFit="1" customWidth="1"/>
    <col min="1798" max="1798" width="8.85546875" style="41" bestFit="1" customWidth="1"/>
    <col min="1799" max="1799" width="22.85546875" style="41" customWidth="1"/>
    <col min="1800" max="1800" width="59.7109375" style="41" bestFit="1" customWidth="1"/>
    <col min="1801" max="1801" width="57.85546875" style="41" bestFit="1" customWidth="1"/>
    <col min="1802" max="1802" width="35.28515625" style="41" bestFit="1" customWidth="1"/>
    <col min="1803" max="1803" width="28.140625" style="41" bestFit="1" customWidth="1"/>
    <col min="1804" max="1804" width="33.140625" style="41" bestFit="1" customWidth="1"/>
    <col min="1805" max="1805" width="26" style="41" bestFit="1" customWidth="1"/>
    <col min="1806" max="1806" width="19.140625" style="41" bestFit="1" customWidth="1"/>
    <col min="1807" max="1807" width="10.42578125" style="41" customWidth="1"/>
    <col min="1808" max="1808" width="11.85546875" style="41" customWidth="1"/>
    <col min="1809" max="1809" width="14.7109375" style="41" customWidth="1"/>
    <col min="1810" max="1810" width="9" style="41" bestFit="1" customWidth="1"/>
    <col min="1811" max="2050" width="9.140625" style="41"/>
    <col min="2051" max="2051" width="4.7109375" style="41" bestFit="1" customWidth="1"/>
    <col min="2052" max="2052" width="9.7109375" style="41" bestFit="1" customWidth="1"/>
    <col min="2053" max="2053" width="10" style="41" bestFit="1" customWidth="1"/>
    <col min="2054" max="2054" width="8.85546875" style="41" bestFit="1" customWidth="1"/>
    <col min="2055" max="2055" width="22.85546875" style="41" customWidth="1"/>
    <col min="2056" max="2056" width="59.7109375" style="41" bestFit="1" customWidth="1"/>
    <col min="2057" max="2057" width="57.85546875" style="41" bestFit="1" customWidth="1"/>
    <col min="2058" max="2058" width="35.28515625" style="41" bestFit="1" customWidth="1"/>
    <col min="2059" max="2059" width="28.140625" style="41" bestFit="1" customWidth="1"/>
    <col min="2060" max="2060" width="33.140625" style="41" bestFit="1" customWidth="1"/>
    <col min="2061" max="2061" width="26" style="41" bestFit="1" customWidth="1"/>
    <col min="2062" max="2062" width="19.140625" style="41" bestFit="1" customWidth="1"/>
    <col min="2063" max="2063" width="10.42578125" style="41" customWidth="1"/>
    <col min="2064" max="2064" width="11.85546875" style="41" customWidth="1"/>
    <col min="2065" max="2065" width="14.7109375" style="41" customWidth="1"/>
    <col min="2066" max="2066" width="9" style="41" bestFit="1" customWidth="1"/>
    <col min="2067" max="2306" width="9.140625" style="41"/>
    <col min="2307" max="2307" width="4.7109375" style="41" bestFit="1" customWidth="1"/>
    <col min="2308" max="2308" width="9.7109375" style="41" bestFit="1" customWidth="1"/>
    <col min="2309" max="2309" width="10" style="41" bestFit="1" customWidth="1"/>
    <col min="2310" max="2310" width="8.85546875" style="41" bestFit="1" customWidth="1"/>
    <col min="2311" max="2311" width="22.85546875" style="41" customWidth="1"/>
    <col min="2312" max="2312" width="59.7109375" style="41" bestFit="1" customWidth="1"/>
    <col min="2313" max="2313" width="57.85546875" style="41" bestFit="1" customWidth="1"/>
    <col min="2314" max="2314" width="35.28515625" style="41" bestFit="1" customWidth="1"/>
    <col min="2315" max="2315" width="28.140625" style="41" bestFit="1" customWidth="1"/>
    <col min="2316" max="2316" width="33.140625" style="41" bestFit="1" customWidth="1"/>
    <col min="2317" max="2317" width="26" style="41" bestFit="1" customWidth="1"/>
    <col min="2318" max="2318" width="19.140625" style="41" bestFit="1" customWidth="1"/>
    <col min="2319" max="2319" width="10.42578125" style="41" customWidth="1"/>
    <col min="2320" max="2320" width="11.85546875" style="41" customWidth="1"/>
    <col min="2321" max="2321" width="14.7109375" style="41" customWidth="1"/>
    <col min="2322" max="2322" width="9" style="41" bestFit="1" customWidth="1"/>
    <col min="2323" max="2562" width="9.140625" style="41"/>
    <col min="2563" max="2563" width="4.7109375" style="41" bestFit="1" customWidth="1"/>
    <col min="2564" max="2564" width="9.7109375" style="41" bestFit="1" customWidth="1"/>
    <col min="2565" max="2565" width="10" style="41" bestFit="1" customWidth="1"/>
    <col min="2566" max="2566" width="8.85546875" style="41" bestFit="1" customWidth="1"/>
    <col min="2567" max="2567" width="22.85546875" style="41" customWidth="1"/>
    <col min="2568" max="2568" width="59.7109375" style="41" bestFit="1" customWidth="1"/>
    <col min="2569" max="2569" width="57.85546875" style="41" bestFit="1" customWidth="1"/>
    <col min="2570" max="2570" width="35.28515625" style="41" bestFit="1" customWidth="1"/>
    <col min="2571" max="2571" width="28.140625" style="41" bestFit="1" customWidth="1"/>
    <col min="2572" max="2572" width="33.140625" style="41" bestFit="1" customWidth="1"/>
    <col min="2573" max="2573" width="26" style="41" bestFit="1" customWidth="1"/>
    <col min="2574" max="2574" width="19.140625" style="41" bestFit="1" customWidth="1"/>
    <col min="2575" max="2575" width="10.42578125" style="41" customWidth="1"/>
    <col min="2576" max="2576" width="11.85546875" style="41" customWidth="1"/>
    <col min="2577" max="2577" width="14.7109375" style="41" customWidth="1"/>
    <col min="2578" max="2578" width="9" style="41" bestFit="1" customWidth="1"/>
    <col min="2579" max="2818" width="9.140625" style="41"/>
    <col min="2819" max="2819" width="4.7109375" style="41" bestFit="1" customWidth="1"/>
    <col min="2820" max="2820" width="9.7109375" style="41" bestFit="1" customWidth="1"/>
    <col min="2821" max="2821" width="10" style="41" bestFit="1" customWidth="1"/>
    <col min="2822" max="2822" width="8.85546875" style="41" bestFit="1" customWidth="1"/>
    <col min="2823" max="2823" width="22.85546875" style="41" customWidth="1"/>
    <col min="2824" max="2824" width="59.7109375" style="41" bestFit="1" customWidth="1"/>
    <col min="2825" max="2825" width="57.85546875" style="41" bestFit="1" customWidth="1"/>
    <col min="2826" max="2826" width="35.28515625" style="41" bestFit="1" customWidth="1"/>
    <col min="2827" max="2827" width="28.140625" style="41" bestFit="1" customWidth="1"/>
    <col min="2828" max="2828" width="33.140625" style="41" bestFit="1" customWidth="1"/>
    <col min="2829" max="2829" width="26" style="41" bestFit="1" customWidth="1"/>
    <col min="2830" max="2830" width="19.140625" style="41" bestFit="1" customWidth="1"/>
    <col min="2831" max="2831" width="10.42578125" style="41" customWidth="1"/>
    <col min="2832" max="2832" width="11.85546875" style="41" customWidth="1"/>
    <col min="2833" max="2833" width="14.7109375" style="41" customWidth="1"/>
    <col min="2834" max="2834" width="9" style="41" bestFit="1" customWidth="1"/>
    <col min="2835" max="3074" width="9.140625" style="41"/>
    <col min="3075" max="3075" width="4.7109375" style="41" bestFit="1" customWidth="1"/>
    <col min="3076" max="3076" width="9.7109375" style="41" bestFit="1" customWidth="1"/>
    <col min="3077" max="3077" width="10" style="41" bestFit="1" customWidth="1"/>
    <col min="3078" max="3078" width="8.85546875" style="41" bestFit="1" customWidth="1"/>
    <col min="3079" max="3079" width="22.85546875" style="41" customWidth="1"/>
    <col min="3080" max="3080" width="59.7109375" style="41" bestFit="1" customWidth="1"/>
    <col min="3081" max="3081" width="57.85546875" style="41" bestFit="1" customWidth="1"/>
    <col min="3082" max="3082" width="35.28515625" style="41" bestFit="1" customWidth="1"/>
    <col min="3083" max="3083" width="28.140625" style="41" bestFit="1" customWidth="1"/>
    <col min="3084" max="3084" width="33.140625" style="41" bestFit="1" customWidth="1"/>
    <col min="3085" max="3085" width="26" style="41" bestFit="1" customWidth="1"/>
    <col min="3086" max="3086" width="19.140625" style="41" bestFit="1" customWidth="1"/>
    <col min="3087" max="3087" width="10.42578125" style="41" customWidth="1"/>
    <col min="3088" max="3088" width="11.85546875" style="41" customWidth="1"/>
    <col min="3089" max="3089" width="14.7109375" style="41" customWidth="1"/>
    <col min="3090" max="3090" width="9" style="41" bestFit="1" customWidth="1"/>
    <col min="3091" max="3330" width="9.140625" style="41"/>
    <col min="3331" max="3331" width="4.7109375" style="41" bestFit="1" customWidth="1"/>
    <col min="3332" max="3332" width="9.7109375" style="41" bestFit="1" customWidth="1"/>
    <col min="3333" max="3333" width="10" style="41" bestFit="1" customWidth="1"/>
    <col min="3334" max="3334" width="8.85546875" style="41" bestFit="1" customWidth="1"/>
    <col min="3335" max="3335" width="22.85546875" style="41" customWidth="1"/>
    <col min="3336" max="3336" width="59.7109375" style="41" bestFit="1" customWidth="1"/>
    <col min="3337" max="3337" width="57.85546875" style="41" bestFit="1" customWidth="1"/>
    <col min="3338" max="3338" width="35.28515625" style="41" bestFit="1" customWidth="1"/>
    <col min="3339" max="3339" width="28.140625" style="41" bestFit="1" customWidth="1"/>
    <col min="3340" max="3340" width="33.140625" style="41" bestFit="1" customWidth="1"/>
    <col min="3341" max="3341" width="26" style="41" bestFit="1" customWidth="1"/>
    <col min="3342" max="3342" width="19.140625" style="41" bestFit="1" customWidth="1"/>
    <col min="3343" max="3343" width="10.42578125" style="41" customWidth="1"/>
    <col min="3344" max="3344" width="11.85546875" style="41" customWidth="1"/>
    <col min="3345" max="3345" width="14.7109375" style="41" customWidth="1"/>
    <col min="3346" max="3346" width="9" style="41" bestFit="1" customWidth="1"/>
    <col min="3347" max="3586" width="9.140625" style="41"/>
    <col min="3587" max="3587" width="4.7109375" style="41" bestFit="1" customWidth="1"/>
    <col min="3588" max="3588" width="9.7109375" style="41" bestFit="1" customWidth="1"/>
    <col min="3589" max="3589" width="10" style="41" bestFit="1" customWidth="1"/>
    <col min="3590" max="3590" width="8.85546875" style="41" bestFit="1" customWidth="1"/>
    <col min="3591" max="3591" width="22.85546875" style="41" customWidth="1"/>
    <col min="3592" max="3592" width="59.7109375" style="41" bestFit="1" customWidth="1"/>
    <col min="3593" max="3593" width="57.85546875" style="41" bestFit="1" customWidth="1"/>
    <col min="3594" max="3594" width="35.28515625" style="41" bestFit="1" customWidth="1"/>
    <col min="3595" max="3595" width="28.140625" style="41" bestFit="1" customWidth="1"/>
    <col min="3596" max="3596" width="33.140625" style="41" bestFit="1" customWidth="1"/>
    <col min="3597" max="3597" width="26" style="41" bestFit="1" customWidth="1"/>
    <col min="3598" max="3598" width="19.140625" style="41" bestFit="1" customWidth="1"/>
    <col min="3599" max="3599" width="10.42578125" style="41" customWidth="1"/>
    <col min="3600" max="3600" width="11.85546875" style="41" customWidth="1"/>
    <col min="3601" max="3601" width="14.7109375" style="41" customWidth="1"/>
    <col min="3602" max="3602" width="9" style="41" bestFit="1" customWidth="1"/>
    <col min="3603" max="3842" width="9.140625" style="41"/>
    <col min="3843" max="3843" width="4.7109375" style="41" bestFit="1" customWidth="1"/>
    <col min="3844" max="3844" width="9.7109375" style="41" bestFit="1" customWidth="1"/>
    <col min="3845" max="3845" width="10" style="41" bestFit="1" customWidth="1"/>
    <col min="3846" max="3846" width="8.85546875" style="41" bestFit="1" customWidth="1"/>
    <col min="3847" max="3847" width="22.85546875" style="41" customWidth="1"/>
    <col min="3848" max="3848" width="59.7109375" style="41" bestFit="1" customWidth="1"/>
    <col min="3849" max="3849" width="57.85546875" style="41" bestFit="1" customWidth="1"/>
    <col min="3850" max="3850" width="35.28515625" style="41" bestFit="1" customWidth="1"/>
    <col min="3851" max="3851" width="28.140625" style="41" bestFit="1" customWidth="1"/>
    <col min="3852" max="3852" width="33.140625" style="41" bestFit="1" customWidth="1"/>
    <col min="3853" max="3853" width="26" style="41" bestFit="1" customWidth="1"/>
    <col min="3854" max="3854" width="19.140625" style="41" bestFit="1" customWidth="1"/>
    <col min="3855" max="3855" width="10.42578125" style="41" customWidth="1"/>
    <col min="3856" max="3856" width="11.85546875" style="41" customWidth="1"/>
    <col min="3857" max="3857" width="14.7109375" style="41" customWidth="1"/>
    <col min="3858" max="3858" width="9" style="41" bestFit="1" customWidth="1"/>
    <col min="3859" max="4098" width="9.140625" style="41"/>
    <col min="4099" max="4099" width="4.7109375" style="41" bestFit="1" customWidth="1"/>
    <col min="4100" max="4100" width="9.7109375" style="41" bestFit="1" customWidth="1"/>
    <col min="4101" max="4101" width="10" style="41" bestFit="1" customWidth="1"/>
    <col min="4102" max="4102" width="8.85546875" style="41" bestFit="1" customWidth="1"/>
    <col min="4103" max="4103" width="22.85546875" style="41" customWidth="1"/>
    <col min="4104" max="4104" width="59.7109375" style="41" bestFit="1" customWidth="1"/>
    <col min="4105" max="4105" width="57.85546875" style="41" bestFit="1" customWidth="1"/>
    <col min="4106" max="4106" width="35.28515625" style="41" bestFit="1" customWidth="1"/>
    <col min="4107" max="4107" width="28.140625" style="41" bestFit="1" customWidth="1"/>
    <col min="4108" max="4108" width="33.140625" style="41" bestFit="1" customWidth="1"/>
    <col min="4109" max="4109" width="26" style="41" bestFit="1" customWidth="1"/>
    <col min="4110" max="4110" width="19.140625" style="41" bestFit="1" customWidth="1"/>
    <col min="4111" max="4111" width="10.42578125" style="41" customWidth="1"/>
    <col min="4112" max="4112" width="11.85546875" style="41" customWidth="1"/>
    <col min="4113" max="4113" width="14.7109375" style="41" customWidth="1"/>
    <col min="4114" max="4114" width="9" style="41" bestFit="1" customWidth="1"/>
    <col min="4115" max="4354" width="9.140625" style="41"/>
    <col min="4355" max="4355" width="4.7109375" style="41" bestFit="1" customWidth="1"/>
    <col min="4356" max="4356" width="9.7109375" style="41" bestFit="1" customWidth="1"/>
    <col min="4357" max="4357" width="10" style="41" bestFit="1" customWidth="1"/>
    <col min="4358" max="4358" width="8.85546875" style="41" bestFit="1" customWidth="1"/>
    <col min="4359" max="4359" width="22.85546875" style="41" customWidth="1"/>
    <col min="4360" max="4360" width="59.7109375" style="41" bestFit="1" customWidth="1"/>
    <col min="4361" max="4361" width="57.85546875" style="41" bestFit="1" customWidth="1"/>
    <col min="4362" max="4362" width="35.28515625" style="41" bestFit="1" customWidth="1"/>
    <col min="4363" max="4363" width="28.140625" style="41" bestFit="1" customWidth="1"/>
    <col min="4364" max="4364" width="33.140625" style="41" bestFit="1" customWidth="1"/>
    <col min="4365" max="4365" width="26" style="41" bestFit="1" customWidth="1"/>
    <col min="4366" max="4366" width="19.140625" style="41" bestFit="1" customWidth="1"/>
    <col min="4367" max="4367" width="10.42578125" style="41" customWidth="1"/>
    <col min="4368" max="4368" width="11.85546875" style="41" customWidth="1"/>
    <col min="4369" max="4369" width="14.7109375" style="41" customWidth="1"/>
    <col min="4370" max="4370" width="9" style="41" bestFit="1" customWidth="1"/>
    <col min="4371" max="4610" width="9.140625" style="41"/>
    <col min="4611" max="4611" width="4.7109375" style="41" bestFit="1" customWidth="1"/>
    <col min="4612" max="4612" width="9.7109375" style="41" bestFit="1" customWidth="1"/>
    <col min="4613" max="4613" width="10" style="41" bestFit="1" customWidth="1"/>
    <col min="4614" max="4614" width="8.85546875" style="41" bestFit="1" customWidth="1"/>
    <col min="4615" max="4615" width="22.85546875" style="41" customWidth="1"/>
    <col min="4616" max="4616" width="59.7109375" style="41" bestFit="1" customWidth="1"/>
    <col min="4617" max="4617" width="57.85546875" style="41" bestFit="1" customWidth="1"/>
    <col min="4618" max="4618" width="35.28515625" style="41" bestFit="1" customWidth="1"/>
    <col min="4619" max="4619" width="28.140625" style="41" bestFit="1" customWidth="1"/>
    <col min="4620" max="4620" width="33.140625" style="41" bestFit="1" customWidth="1"/>
    <col min="4621" max="4621" width="26" style="41" bestFit="1" customWidth="1"/>
    <col min="4622" max="4622" width="19.140625" style="41" bestFit="1" customWidth="1"/>
    <col min="4623" max="4623" width="10.42578125" style="41" customWidth="1"/>
    <col min="4624" max="4624" width="11.85546875" style="41" customWidth="1"/>
    <col min="4625" max="4625" width="14.7109375" style="41" customWidth="1"/>
    <col min="4626" max="4626" width="9" style="41" bestFit="1" customWidth="1"/>
    <col min="4627" max="4866" width="9.140625" style="41"/>
    <col min="4867" max="4867" width="4.7109375" style="41" bestFit="1" customWidth="1"/>
    <col min="4868" max="4868" width="9.7109375" style="41" bestFit="1" customWidth="1"/>
    <col min="4869" max="4869" width="10" style="41" bestFit="1" customWidth="1"/>
    <col min="4870" max="4870" width="8.85546875" style="41" bestFit="1" customWidth="1"/>
    <col min="4871" max="4871" width="22.85546875" style="41" customWidth="1"/>
    <col min="4872" max="4872" width="59.7109375" style="41" bestFit="1" customWidth="1"/>
    <col min="4873" max="4873" width="57.85546875" style="41" bestFit="1" customWidth="1"/>
    <col min="4874" max="4874" width="35.28515625" style="41" bestFit="1" customWidth="1"/>
    <col min="4875" max="4875" width="28.140625" style="41" bestFit="1" customWidth="1"/>
    <col min="4876" max="4876" width="33.140625" style="41" bestFit="1" customWidth="1"/>
    <col min="4877" max="4877" width="26" style="41" bestFit="1" customWidth="1"/>
    <col min="4878" max="4878" width="19.140625" style="41" bestFit="1" customWidth="1"/>
    <col min="4879" max="4879" width="10.42578125" style="41" customWidth="1"/>
    <col min="4880" max="4880" width="11.85546875" style="41" customWidth="1"/>
    <col min="4881" max="4881" width="14.7109375" style="41" customWidth="1"/>
    <col min="4882" max="4882" width="9" style="41" bestFit="1" customWidth="1"/>
    <col min="4883" max="5122" width="9.140625" style="41"/>
    <col min="5123" max="5123" width="4.7109375" style="41" bestFit="1" customWidth="1"/>
    <col min="5124" max="5124" width="9.7109375" style="41" bestFit="1" customWidth="1"/>
    <col min="5125" max="5125" width="10" style="41" bestFit="1" customWidth="1"/>
    <col min="5126" max="5126" width="8.85546875" style="41" bestFit="1" customWidth="1"/>
    <col min="5127" max="5127" width="22.85546875" style="41" customWidth="1"/>
    <col min="5128" max="5128" width="59.7109375" style="41" bestFit="1" customWidth="1"/>
    <col min="5129" max="5129" width="57.85546875" style="41" bestFit="1" customWidth="1"/>
    <col min="5130" max="5130" width="35.28515625" style="41" bestFit="1" customWidth="1"/>
    <col min="5131" max="5131" width="28.140625" style="41" bestFit="1" customWidth="1"/>
    <col min="5132" max="5132" width="33.140625" style="41" bestFit="1" customWidth="1"/>
    <col min="5133" max="5133" width="26" style="41" bestFit="1" customWidth="1"/>
    <col min="5134" max="5134" width="19.140625" style="41" bestFit="1" customWidth="1"/>
    <col min="5135" max="5135" width="10.42578125" style="41" customWidth="1"/>
    <col min="5136" max="5136" width="11.85546875" style="41" customWidth="1"/>
    <col min="5137" max="5137" width="14.7109375" style="41" customWidth="1"/>
    <col min="5138" max="5138" width="9" style="41" bestFit="1" customWidth="1"/>
    <col min="5139" max="5378" width="9.140625" style="41"/>
    <col min="5379" max="5379" width="4.7109375" style="41" bestFit="1" customWidth="1"/>
    <col min="5380" max="5380" width="9.7109375" style="41" bestFit="1" customWidth="1"/>
    <col min="5381" max="5381" width="10" style="41" bestFit="1" customWidth="1"/>
    <col min="5382" max="5382" width="8.85546875" style="41" bestFit="1" customWidth="1"/>
    <col min="5383" max="5383" width="22.85546875" style="41" customWidth="1"/>
    <col min="5384" max="5384" width="59.7109375" style="41" bestFit="1" customWidth="1"/>
    <col min="5385" max="5385" width="57.85546875" style="41" bestFit="1" customWidth="1"/>
    <col min="5386" max="5386" width="35.28515625" style="41" bestFit="1" customWidth="1"/>
    <col min="5387" max="5387" width="28.140625" style="41" bestFit="1" customWidth="1"/>
    <col min="5388" max="5388" width="33.140625" style="41" bestFit="1" customWidth="1"/>
    <col min="5389" max="5389" width="26" style="41" bestFit="1" customWidth="1"/>
    <col min="5390" max="5390" width="19.140625" style="41" bestFit="1" customWidth="1"/>
    <col min="5391" max="5391" width="10.42578125" style="41" customWidth="1"/>
    <col min="5392" max="5392" width="11.85546875" style="41" customWidth="1"/>
    <col min="5393" max="5393" width="14.7109375" style="41" customWidth="1"/>
    <col min="5394" max="5394" width="9" style="41" bestFit="1" customWidth="1"/>
    <col min="5395" max="5634" width="9.140625" style="41"/>
    <col min="5635" max="5635" width="4.7109375" style="41" bestFit="1" customWidth="1"/>
    <col min="5636" max="5636" width="9.7109375" style="41" bestFit="1" customWidth="1"/>
    <col min="5637" max="5637" width="10" style="41" bestFit="1" customWidth="1"/>
    <col min="5638" max="5638" width="8.85546875" style="41" bestFit="1" customWidth="1"/>
    <col min="5639" max="5639" width="22.85546875" style="41" customWidth="1"/>
    <col min="5640" max="5640" width="59.7109375" style="41" bestFit="1" customWidth="1"/>
    <col min="5641" max="5641" width="57.85546875" style="41" bestFit="1" customWidth="1"/>
    <col min="5642" max="5642" width="35.28515625" style="41" bestFit="1" customWidth="1"/>
    <col min="5643" max="5643" width="28.140625" style="41" bestFit="1" customWidth="1"/>
    <col min="5644" max="5644" width="33.140625" style="41" bestFit="1" customWidth="1"/>
    <col min="5645" max="5645" width="26" style="41" bestFit="1" customWidth="1"/>
    <col min="5646" max="5646" width="19.140625" style="41" bestFit="1" customWidth="1"/>
    <col min="5647" max="5647" width="10.42578125" style="41" customWidth="1"/>
    <col min="5648" max="5648" width="11.85546875" style="41" customWidth="1"/>
    <col min="5649" max="5649" width="14.7109375" style="41" customWidth="1"/>
    <col min="5650" max="5650" width="9" style="41" bestFit="1" customWidth="1"/>
    <col min="5651" max="5890" width="9.140625" style="41"/>
    <col min="5891" max="5891" width="4.7109375" style="41" bestFit="1" customWidth="1"/>
    <col min="5892" max="5892" width="9.7109375" style="41" bestFit="1" customWidth="1"/>
    <col min="5893" max="5893" width="10" style="41" bestFit="1" customWidth="1"/>
    <col min="5894" max="5894" width="8.85546875" style="41" bestFit="1" customWidth="1"/>
    <col min="5895" max="5895" width="22.85546875" style="41" customWidth="1"/>
    <col min="5896" max="5896" width="59.7109375" style="41" bestFit="1" customWidth="1"/>
    <col min="5897" max="5897" width="57.85546875" style="41" bestFit="1" customWidth="1"/>
    <col min="5898" max="5898" width="35.28515625" style="41" bestFit="1" customWidth="1"/>
    <col min="5899" max="5899" width="28.140625" style="41" bestFit="1" customWidth="1"/>
    <col min="5900" max="5900" width="33.140625" style="41" bestFit="1" customWidth="1"/>
    <col min="5901" max="5901" width="26" style="41" bestFit="1" customWidth="1"/>
    <col min="5902" max="5902" width="19.140625" style="41" bestFit="1" customWidth="1"/>
    <col min="5903" max="5903" width="10.42578125" style="41" customWidth="1"/>
    <col min="5904" max="5904" width="11.85546875" style="41" customWidth="1"/>
    <col min="5905" max="5905" width="14.7109375" style="41" customWidth="1"/>
    <col min="5906" max="5906" width="9" style="41" bestFit="1" customWidth="1"/>
    <col min="5907" max="6146" width="9.140625" style="41"/>
    <col min="6147" max="6147" width="4.7109375" style="41" bestFit="1" customWidth="1"/>
    <col min="6148" max="6148" width="9.7109375" style="41" bestFit="1" customWidth="1"/>
    <col min="6149" max="6149" width="10" style="41" bestFit="1" customWidth="1"/>
    <col min="6150" max="6150" width="8.85546875" style="41" bestFit="1" customWidth="1"/>
    <col min="6151" max="6151" width="22.85546875" style="41" customWidth="1"/>
    <col min="6152" max="6152" width="59.7109375" style="41" bestFit="1" customWidth="1"/>
    <col min="6153" max="6153" width="57.85546875" style="41" bestFit="1" customWidth="1"/>
    <col min="6154" max="6154" width="35.28515625" style="41" bestFit="1" customWidth="1"/>
    <col min="6155" max="6155" width="28.140625" style="41" bestFit="1" customWidth="1"/>
    <col min="6156" max="6156" width="33.140625" style="41" bestFit="1" customWidth="1"/>
    <col min="6157" max="6157" width="26" style="41" bestFit="1" customWidth="1"/>
    <col min="6158" max="6158" width="19.140625" style="41" bestFit="1" customWidth="1"/>
    <col min="6159" max="6159" width="10.42578125" style="41" customWidth="1"/>
    <col min="6160" max="6160" width="11.85546875" style="41" customWidth="1"/>
    <col min="6161" max="6161" width="14.7109375" style="41" customWidth="1"/>
    <col min="6162" max="6162" width="9" style="41" bestFit="1" customWidth="1"/>
    <col min="6163" max="6402" width="9.140625" style="41"/>
    <col min="6403" max="6403" width="4.7109375" style="41" bestFit="1" customWidth="1"/>
    <col min="6404" max="6404" width="9.7109375" style="41" bestFit="1" customWidth="1"/>
    <col min="6405" max="6405" width="10" style="41" bestFit="1" customWidth="1"/>
    <col min="6406" max="6406" width="8.85546875" style="41" bestFit="1" customWidth="1"/>
    <col min="6407" max="6407" width="22.85546875" style="41" customWidth="1"/>
    <col min="6408" max="6408" width="59.7109375" style="41" bestFit="1" customWidth="1"/>
    <col min="6409" max="6409" width="57.85546875" style="41" bestFit="1" customWidth="1"/>
    <col min="6410" max="6410" width="35.28515625" style="41" bestFit="1" customWidth="1"/>
    <col min="6411" max="6411" width="28.140625" style="41" bestFit="1" customWidth="1"/>
    <col min="6412" max="6412" width="33.140625" style="41" bestFit="1" customWidth="1"/>
    <col min="6413" max="6413" width="26" style="41" bestFit="1" customWidth="1"/>
    <col min="6414" max="6414" width="19.140625" style="41" bestFit="1" customWidth="1"/>
    <col min="6415" max="6415" width="10.42578125" style="41" customWidth="1"/>
    <col min="6416" max="6416" width="11.85546875" style="41" customWidth="1"/>
    <col min="6417" max="6417" width="14.7109375" style="41" customWidth="1"/>
    <col min="6418" max="6418" width="9" style="41" bestFit="1" customWidth="1"/>
    <col min="6419" max="6658" width="9.140625" style="41"/>
    <col min="6659" max="6659" width="4.7109375" style="41" bestFit="1" customWidth="1"/>
    <col min="6660" max="6660" width="9.7109375" style="41" bestFit="1" customWidth="1"/>
    <col min="6661" max="6661" width="10" style="41" bestFit="1" customWidth="1"/>
    <col min="6662" max="6662" width="8.85546875" style="41" bestFit="1" customWidth="1"/>
    <col min="6663" max="6663" width="22.85546875" style="41" customWidth="1"/>
    <col min="6664" max="6664" width="59.7109375" style="41" bestFit="1" customWidth="1"/>
    <col min="6665" max="6665" width="57.85546875" style="41" bestFit="1" customWidth="1"/>
    <col min="6666" max="6666" width="35.28515625" style="41" bestFit="1" customWidth="1"/>
    <col min="6667" max="6667" width="28.140625" style="41" bestFit="1" customWidth="1"/>
    <col min="6668" max="6668" width="33.140625" style="41" bestFit="1" customWidth="1"/>
    <col min="6669" max="6669" width="26" style="41" bestFit="1" customWidth="1"/>
    <col min="6670" max="6670" width="19.140625" style="41" bestFit="1" customWidth="1"/>
    <col min="6671" max="6671" width="10.42578125" style="41" customWidth="1"/>
    <col min="6672" max="6672" width="11.85546875" style="41" customWidth="1"/>
    <col min="6673" max="6673" width="14.7109375" style="41" customWidth="1"/>
    <col min="6674" max="6674" width="9" style="41" bestFit="1" customWidth="1"/>
    <col min="6675" max="6914" width="9.140625" style="41"/>
    <col min="6915" max="6915" width="4.7109375" style="41" bestFit="1" customWidth="1"/>
    <col min="6916" max="6916" width="9.7109375" style="41" bestFit="1" customWidth="1"/>
    <col min="6917" max="6917" width="10" style="41" bestFit="1" customWidth="1"/>
    <col min="6918" max="6918" width="8.85546875" style="41" bestFit="1" customWidth="1"/>
    <col min="6919" max="6919" width="22.85546875" style="41" customWidth="1"/>
    <col min="6920" max="6920" width="59.7109375" style="41" bestFit="1" customWidth="1"/>
    <col min="6921" max="6921" width="57.85546875" style="41" bestFit="1" customWidth="1"/>
    <col min="6922" max="6922" width="35.28515625" style="41" bestFit="1" customWidth="1"/>
    <col min="6923" max="6923" width="28.140625" style="41" bestFit="1" customWidth="1"/>
    <col min="6924" max="6924" width="33.140625" style="41" bestFit="1" customWidth="1"/>
    <col min="6925" max="6925" width="26" style="41" bestFit="1" customWidth="1"/>
    <col min="6926" max="6926" width="19.140625" style="41" bestFit="1" customWidth="1"/>
    <col min="6927" max="6927" width="10.42578125" style="41" customWidth="1"/>
    <col min="6928" max="6928" width="11.85546875" style="41" customWidth="1"/>
    <col min="6929" max="6929" width="14.7109375" style="41" customWidth="1"/>
    <col min="6930" max="6930" width="9" style="41" bestFit="1" customWidth="1"/>
    <col min="6931" max="7170" width="9.140625" style="41"/>
    <col min="7171" max="7171" width="4.7109375" style="41" bestFit="1" customWidth="1"/>
    <col min="7172" max="7172" width="9.7109375" style="41" bestFit="1" customWidth="1"/>
    <col min="7173" max="7173" width="10" style="41" bestFit="1" customWidth="1"/>
    <col min="7174" max="7174" width="8.85546875" style="41" bestFit="1" customWidth="1"/>
    <col min="7175" max="7175" width="22.85546875" style="41" customWidth="1"/>
    <col min="7176" max="7176" width="59.7109375" style="41" bestFit="1" customWidth="1"/>
    <col min="7177" max="7177" width="57.85546875" style="41" bestFit="1" customWidth="1"/>
    <col min="7178" max="7178" width="35.28515625" style="41" bestFit="1" customWidth="1"/>
    <col min="7179" max="7179" width="28.140625" style="41" bestFit="1" customWidth="1"/>
    <col min="7180" max="7180" width="33.140625" style="41" bestFit="1" customWidth="1"/>
    <col min="7181" max="7181" width="26" style="41" bestFit="1" customWidth="1"/>
    <col min="7182" max="7182" width="19.140625" style="41" bestFit="1" customWidth="1"/>
    <col min="7183" max="7183" width="10.42578125" style="41" customWidth="1"/>
    <col min="7184" max="7184" width="11.85546875" style="41" customWidth="1"/>
    <col min="7185" max="7185" width="14.7109375" style="41" customWidth="1"/>
    <col min="7186" max="7186" width="9" style="41" bestFit="1" customWidth="1"/>
    <col min="7187" max="7426" width="9.140625" style="41"/>
    <col min="7427" max="7427" width="4.7109375" style="41" bestFit="1" customWidth="1"/>
    <col min="7428" max="7428" width="9.7109375" style="41" bestFit="1" customWidth="1"/>
    <col min="7429" max="7429" width="10" style="41" bestFit="1" customWidth="1"/>
    <col min="7430" max="7430" width="8.85546875" style="41" bestFit="1" customWidth="1"/>
    <col min="7431" max="7431" width="22.85546875" style="41" customWidth="1"/>
    <col min="7432" max="7432" width="59.7109375" style="41" bestFit="1" customWidth="1"/>
    <col min="7433" max="7433" width="57.85546875" style="41" bestFit="1" customWidth="1"/>
    <col min="7434" max="7434" width="35.28515625" style="41" bestFit="1" customWidth="1"/>
    <col min="7435" max="7435" width="28.140625" style="41" bestFit="1" customWidth="1"/>
    <col min="7436" max="7436" width="33.140625" style="41" bestFit="1" customWidth="1"/>
    <col min="7437" max="7437" width="26" style="41" bestFit="1" customWidth="1"/>
    <col min="7438" max="7438" width="19.140625" style="41" bestFit="1" customWidth="1"/>
    <col min="7439" max="7439" width="10.42578125" style="41" customWidth="1"/>
    <col min="7440" max="7440" width="11.85546875" style="41" customWidth="1"/>
    <col min="7441" max="7441" width="14.7109375" style="41" customWidth="1"/>
    <col min="7442" max="7442" width="9" style="41" bestFit="1" customWidth="1"/>
    <col min="7443" max="7682" width="9.140625" style="41"/>
    <col min="7683" max="7683" width="4.7109375" style="41" bestFit="1" customWidth="1"/>
    <col min="7684" max="7684" width="9.7109375" style="41" bestFit="1" customWidth="1"/>
    <col min="7685" max="7685" width="10" style="41" bestFit="1" customWidth="1"/>
    <col min="7686" max="7686" width="8.85546875" style="41" bestFit="1" customWidth="1"/>
    <col min="7687" max="7687" width="22.85546875" style="41" customWidth="1"/>
    <col min="7688" max="7688" width="59.7109375" style="41" bestFit="1" customWidth="1"/>
    <col min="7689" max="7689" width="57.85546875" style="41" bestFit="1" customWidth="1"/>
    <col min="7690" max="7690" width="35.28515625" style="41" bestFit="1" customWidth="1"/>
    <col min="7691" max="7691" width="28.140625" style="41" bestFit="1" customWidth="1"/>
    <col min="7692" max="7692" width="33.140625" style="41" bestFit="1" customWidth="1"/>
    <col min="7693" max="7693" width="26" style="41" bestFit="1" customWidth="1"/>
    <col min="7694" max="7694" width="19.140625" style="41" bestFit="1" customWidth="1"/>
    <col min="7695" max="7695" width="10.42578125" style="41" customWidth="1"/>
    <col min="7696" max="7696" width="11.85546875" style="41" customWidth="1"/>
    <col min="7697" max="7697" width="14.7109375" style="41" customWidth="1"/>
    <col min="7698" max="7698" width="9" style="41" bestFit="1" customWidth="1"/>
    <col min="7699" max="7938" width="9.140625" style="41"/>
    <col min="7939" max="7939" width="4.7109375" style="41" bestFit="1" customWidth="1"/>
    <col min="7940" max="7940" width="9.7109375" style="41" bestFit="1" customWidth="1"/>
    <col min="7941" max="7941" width="10" style="41" bestFit="1" customWidth="1"/>
    <col min="7942" max="7942" width="8.85546875" style="41" bestFit="1" customWidth="1"/>
    <col min="7943" max="7943" width="22.85546875" style="41" customWidth="1"/>
    <col min="7944" max="7944" width="59.7109375" style="41" bestFit="1" customWidth="1"/>
    <col min="7945" max="7945" width="57.85546875" style="41" bestFit="1" customWidth="1"/>
    <col min="7946" max="7946" width="35.28515625" style="41" bestFit="1" customWidth="1"/>
    <col min="7947" max="7947" width="28.140625" style="41" bestFit="1" customWidth="1"/>
    <col min="7948" max="7948" width="33.140625" style="41" bestFit="1" customWidth="1"/>
    <col min="7949" max="7949" width="26" style="41" bestFit="1" customWidth="1"/>
    <col min="7950" max="7950" width="19.140625" style="41" bestFit="1" customWidth="1"/>
    <col min="7951" max="7951" width="10.42578125" style="41" customWidth="1"/>
    <col min="7952" max="7952" width="11.85546875" style="41" customWidth="1"/>
    <col min="7953" max="7953" width="14.7109375" style="41" customWidth="1"/>
    <col min="7954" max="7954" width="9" style="41" bestFit="1" customWidth="1"/>
    <col min="7955" max="8194" width="9.140625" style="41"/>
    <col min="8195" max="8195" width="4.7109375" style="41" bestFit="1" customWidth="1"/>
    <col min="8196" max="8196" width="9.7109375" style="41" bestFit="1" customWidth="1"/>
    <col min="8197" max="8197" width="10" style="41" bestFit="1" customWidth="1"/>
    <col min="8198" max="8198" width="8.85546875" style="41" bestFit="1" customWidth="1"/>
    <col min="8199" max="8199" width="22.85546875" style="41" customWidth="1"/>
    <col min="8200" max="8200" width="59.7109375" style="41" bestFit="1" customWidth="1"/>
    <col min="8201" max="8201" width="57.85546875" style="41" bestFit="1" customWidth="1"/>
    <col min="8202" max="8202" width="35.28515625" style="41" bestFit="1" customWidth="1"/>
    <col min="8203" max="8203" width="28.140625" style="41" bestFit="1" customWidth="1"/>
    <col min="8204" max="8204" width="33.140625" style="41" bestFit="1" customWidth="1"/>
    <col min="8205" max="8205" width="26" style="41" bestFit="1" customWidth="1"/>
    <col min="8206" max="8206" width="19.140625" style="41" bestFit="1" customWidth="1"/>
    <col min="8207" max="8207" width="10.42578125" style="41" customWidth="1"/>
    <col min="8208" max="8208" width="11.85546875" style="41" customWidth="1"/>
    <col min="8209" max="8209" width="14.7109375" style="41" customWidth="1"/>
    <col min="8210" max="8210" width="9" style="41" bestFit="1" customWidth="1"/>
    <col min="8211" max="8450" width="9.140625" style="41"/>
    <col min="8451" max="8451" width="4.7109375" style="41" bestFit="1" customWidth="1"/>
    <col min="8452" max="8452" width="9.7109375" style="41" bestFit="1" customWidth="1"/>
    <col min="8453" max="8453" width="10" style="41" bestFit="1" customWidth="1"/>
    <col min="8454" max="8454" width="8.85546875" style="41" bestFit="1" customWidth="1"/>
    <col min="8455" max="8455" width="22.85546875" style="41" customWidth="1"/>
    <col min="8456" max="8456" width="59.7109375" style="41" bestFit="1" customWidth="1"/>
    <col min="8457" max="8457" width="57.85546875" style="41" bestFit="1" customWidth="1"/>
    <col min="8458" max="8458" width="35.28515625" style="41" bestFit="1" customWidth="1"/>
    <col min="8459" max="8459" width="28.140625" style="41" bestFit="1" customWidth="1"/>
    <col min="8460" max="8460" width="33.140625" style="41" bestFit="1" customWidth="1"/>
    <col min="8461" max="8461" width="26" style="41" bestFit="1" customWidth="1"/>
    <col min="8462" max="8462" width="19.140625" style="41" bestFit="1" customWidth="1"/>
    <col min="8463" max="8463" width="10.42578125" style="41" customWidth="1"/>
    <col min="8464" max="8464" width="11.85546875" style="41" customWidth="1"/>
    <col min="8465" max="8465" width="14.7109375" style="41" customWidth="1"/>
    <col min="8466" max="8466" width="9" style="41" bestFit="1" customWidth="1"/>
    <col min="8467" max="8706" width="9.140625" style="41"/>
    <col min="8707" max="8707" width="4.7109375" style="41" bestFit="1" customWidth="1"/>
    <col min="8708" max="8708" width="9.7109375" style="41" bestFit="1" customWidth="1"/>
    <col min="8709" max="8709" width="10" style="41" bestFit="1" customWidth="1"/>
    <col min="8710" max="8710" width="8.85546875" style="41" bestFit="1" customWidth="1"/>
    <col min="8711" max="8711" width="22.85546875" style="41" customWidth="1"/>
    <col min="8712" max="8712" width="59.7109375" style="41" bestFit="1" customWidth="1"/>
    <col min="8713" max="8713" width="57.85546875" style="41" bestFit="1" customWidth="1"/>
    <col min="8714" max="8714" width="35.28515625" style="41" bestFit="1" customWidth="1"/>
    <col min="8715" max="8715" width="28.140625" style="41" bestFit="1" customWidth="1"/>
    <col min="8716" max="8716" width="33.140625" style="41" bestFit="1" customWidth="1"/>
    <col min="8717" max="8717" width="26" style="41" bestFit="1" customWidth="1"/>
    <col min="8718" max="8718" width="19.140625" style="41" bestFit="1" customWidth="1"/>
    <col min="8719" max="8719" width="10.42578125" style="41" customWidth="1"/>
    <col min="8720" max="8720" width="11.85546875" style="41" customWidth="1"/>
    <col min="8721" max="8721" width="14.7109375" style="41" customWidth="1"/>
    <col min="8722" max="8722" width="9" style="41" bestFit="1" customWidth="1"/>
    <col min="8723" max="8962" width="9.140625" style="41"/>
    <col min="8963" max="8963" width="4.7109375" style="41" bestFit="1" customWidth="1"/>
    <col min="8964" max="8964" width="9.7109375" style="41" bestFit="1" customWidth="1"/>
    <col min="8965" max="8965" width="10" style="41" bestFit="1" customWidth="1"/>
    <col min="8966" max="8966" width="8.85546875" style="41" bestFit="1" customWidth="1"/>
    <col min="8967" max="8967" width="22.85546875" style="41" customWidth="1"/>
    <col min="8968" max="8968" width="59.7109375" style="41" bestFit="1" customWidth="1"/>
    <col min="8969" max="8969" width="57.85546875" style="41" bestFit="1" customWidth="1"/>
    <col min="8970" max="8970" width="35.28515625" style="41" bestFit="1" customWidth="1"/>
    <col min="8971" max="8971" width="28.140625" style="41" bestFit="1" customWidth="1"/>
    <col min="8972" max="8972" width="33.140625" style="41" bestFit="1" customWidth="1"/>
    <col min="8973" max="8973" width="26" style="41" bestFit="1" customWidth="1"/>
    <col min="8974" max="8974" width="19.140625" style="41" bestFit="1" customWidth="1"/>
    <col min="8975" max="8975" width="10.42578125" style="41" customWidth="1"/>
    <col min="8976" max="8976" width="11.85546875" style="41" customWidth="1"/>
    <col min="8977" max="8977" width="14.7109375" style="41" customWidth="1"/>
    <col min="8978" max="8978" width="9" style="41" bestFit="1" customWidth="1"/>
    <col min="8979" max="9218" width="9.140625" style="41"/>
    <col min="9219" max="9219" width="4.7109375" style="41" bestFit="1" customWidth="1"/>
    <col min="9220" max="9220" width="9.7109375" style="41" bestFit="1" customWidth="1"/>
    <col min="9221" max="9221" width="10" style="41" bestFit="1" customWidth="1"/>
    <col min="9222" max="9222" width="8.85546875" style="41" bestFit="1" customWidth="1"/>
    <col min="9223" max="9223" width="22.85546875" style="41" customWidth="1"/>
    <col min="9224" max="9224" width="59.7109375" style="41" bestFit="1" customWidth="1"/>
    <col min="9225" max="9225" width="57.85546875" style="41" bestFit="1" customWidth="1"/>
    <col min="9226" max="9226" width="35.28515625" style="41" bestFit="1" customWidth="1"/>
    <col min="9227" max="9227" width="28.140625" style="41" bestFit="1" customWidth="1"/>
    <col min="9228" max="9228" width="33.140625" style="41" bestFit="1" customWidth="1"/>
    <col min="9229" max="9229" width="26" style="41" bestFit="1" customWidth="1"/>
    <col min="9230" max="9230" width="19.140625" style="41" bestFit="1" customWidth="1"/>
    <col min="9231" max="9231" width="10.42578125" style="41" customWidth="1"/>
    <col min="9232" max="9232" width="11.85546875" style="41" customWidth="1"/>
    <col min="9233" max="9233" width="14.7109375" style="41" customWidth="1"/>
    <col min="9234" max="9234" width="9" style="41" bestFit="1" customWidth="1"/>
    <col min="9235" max="9474" width="9.140625" style="41"/>
    <col min="9475" max="9475" width="4.7109375" style="41" bestFit="1" customWidth="1"/>
    <col min="9476" max="9476" width="9.7109375" style="41" bestFit="1" customWidth="1"/>
    <col min="9477" max="9477" width="10" style="41" bestFit="1" customWidth="1"/>
    <col min="9478" max="9478" width="8.85546875" style="41" bestFit="1" customWidth="1"/>
    <col min="9479" max="9479" width="22.85546875" style="41" customWidth="1"/>
    <col min="9480" max="9480" width="59.7109375" style="41" bestFit="1" customWidth="1"/>
    <col min="9481" max="9481" width="57.85546875" style="41" bestFit="1" customWidth="1"/>
    <col min="9482" max="9482" width="35.28515625" style="41" bestFit="1" customWidth="1"/>
    <col min="9483" max="9483" width="28.140625" style="41" bestFit="1" customWidth="1"/>
    <col min="9484" max="9484" width="33.140625" style="41" bestFit="1" customWidth="1"/>
    <col min="9485" max="9485" width="26" style="41" bestFit="1" customWidth="1"/>
    <col min="9486" max="9486" width="19.140625" style="41" bestFit="1" customWidth="1"/>
    <col min="9487" max="9487" width="10.42578125" style="41" customWidth="1"/>
    <col min="9488" max="9488" width="11.85546875" style="41" customWidth="1"/>
    <col min="9489" max="9489" width="14.7109375" style="41" customWidth="1"/>
    <col min="9490" max="9490" width="9" style="41" bestFit="1" customWidth="1"/>
    <col min="9491" max="9730" width="9.140625" style="41"/>
    <col min="9731" max="9731" width="4.7109375" style="41" bestFit="1" customWidth="1"/>
    <col min="9732" max="9732" width="9.7109375" style="41" bestFit="1" customWidth="1"/>
    <col min="9733" max="9733" width="10" style="41" bestFit="1" customWidth="1"/>
    <col min="9734" max="9734" width="8.85546875" style="41" bestFit="1" customWidth="1"/>
    <col min="9735" max="9735" width="22.85546875" style="41" customWidth="1"/>
    <col min="9736" max="9736" width="59.7109375" style="41" bestFit="1" customWidth="1"/>
    <col min="9737" max="9737" width="57.85546875" style="41" bestFit="1" customWidth="1"/>
    <col min="9738" max="9738" width="35.28515625" style="41" bestFit="1" customWidth="1"/>
    <col min="9739" max="9739" width="28.140625" style="41" bestFit="1" customWidth="1"/>
    <col min="9740" max="9740" width="33.140625" style="41" bestFit="1" customWidth="1"/>
    <col min="9741" max="9741" width="26" style="41" bestFit="1" customWidth="1"/>
    <col min="9742" max="9742" width="19.140625" style="41" bestFit="1" customWidth="1"/>
    <col min="9743" max="9743" width="10.42578125" style="41" customWidth="1"/>
    <col min="9744" max="9744" width="11.85546875" style="41" customWidth="1"/>
    <col min="9745" max="9745" width="14.7109375" style="41" customWidth="1"/>
    <col min="9746" max="9746" width="9" style="41" bestFit="1" customWidth="1"/>
    <col min="9747" max="9986" width="9.140625" style="41"/>
    <col min="9987" max="9987" width="4.7109375" style="41" bestFit="1" customWidth="1"/>
    <col min="9988" max="9988" width="9.7109375" style="41" bestFit="1" customWidth="1"/>
    <col min="9989" max="9989" width="10" style="41" bestFit="1" customWidth="1"/>
    <col min="9990" max="9990" width="8.85546875" style="41" bestFit="1" customWidth="1"/>
    <col min="9991" max="9991" width="22.85546875" style="41" customWidth="1"/>
    <col min="9992" max="9992" width="59.7109375" style="41" bestFit="1" customWidth="1"/>
    <col min="9993" max="9993" width="57.85546875" style="41" bestFit="1" customWidth="1"/>
    <col min="9994" max="9994" width="35.28515625" style="41" bestFit="1" customWidth="1"/>
    <col min="9995" max="9995" width="28.140625" style="41" bestFit="1" customWidth="1"/>
    <col min="9996" max="9996" width="33.140625" style="41" bestFit="1" customWidth="1"/>
    <col min="9997" max="9997" width="26" style="41" bestFit="1" customWidth="1"/>
    <col min="9998" max="9998" width="19.140625" style="41" bestFit="1" customWidth="1"/>
    <col min="9999" max="9999" width="10.42578125" style="41" customWidth="1"/>
    <col min="10000" max="10000" width="11.85546875" style="41" customWidth="1"/>
    <col min="10001" max="10001" width="14.7109375" style="41" customWidth="1"/>
    <col min="10002" max="10002" width="9" style="41" bestFit="1" customWidth="1"/>
    <col min="10003" max="10242" width="9.140625" style="41"/>
    <col min="10243" max="10243" width="4.7109375" style="41" bestFit="1" customWidth="1"/>
    <col min="10244" max="10244" width="9.7109375" style="41" bestFit="1" customWidth="1"/>
    <col min="10245" max="10245" width="10" style="41" bestFit="1" customWidth="1"/>
    <col min="10246" max="10246" width="8.85546875" style="41" bestFit="1" customWidth="1"/>
    <col min="10247" max="10247" width="22.85546875" style="41" customWidth="1"/>
    <col min="10248" max="10248" width="59.7109375" style="41" bestFit="1" customWidth="1"/>
    <col min="10249" max="10249" width="57.85546875" style="41" bestFit="1" customWidth="1"/>
    <col min="10250" max="10250" width="35.28515625" style="41" bestFit="1" customWidth="1"/>
    <col min="10251" max="10251" width="28.140625" style="41" bestFit="1" customWidth="1"/>
    <col min="10252" max="10252" width="33.140625" style="41" bestFit="1" customWidth="1"/>
    <col min="10253" max="10253" width="26" style="41" bestFit="1" customWidth="1"/>
    <col min="10254" max="10254" width="19.140625" style="41" bestFit="1" customWidth="1"/>
    <col min="10255" max="10255" width="10.42578125" style="41" customWidth="1"/>
    <col min="10256" max="10256" width="11.85546875" style="41" customWidth="1"/>
    <col min="10257" max="10257" width="14.7109375" style="41" customWidth="1"/>
    <col min="10258" max="10258" width="9" style="41" bestFit="1" customWidth="1"/>
    <col min="10259" max="10498" width="9.140625" style="41"/>
    <col min="10499" max="10499" width="4.7109375" style="41" bestFit="1" customWidth="1"/>
    <col min="10500" max="10500" width="9.7109375" style="41" bestFit="1" customWidth="1"/>
    <col min="10501" max="10501" width="10" style="41" bestFit="1" customWidth="1"/>
    <col min="10502" max="10502" width="8.85546875" style="41" bestFit="1" customWidth="1"/>
    <col min="10503" max="10503" width="22.85546875" style="41" customWidth="1"/>
    <col min="10504" max="10504" width="59.7109375" style="41" bestFit="1" customWidth="1"/>
    <col min="10505" max="10505" width="57.85546875" style="41" bestFit="1" customWidth="1"/>
    <col min="10506" max="10506" width="35.28515625" style="41" bestFit="1" customWidth="1"/>
    <col min="10507" max="10507" width="28.140625" style="41" bestFit="1" customWidth="1"/>
    <col min="10508" max="10508" width="33.140625" style="41" bestFit="1" customWidth="1"/>
    <col min="10509" max="10509" width="26" style="41" bestFit="1" customWidth="1"/>
    <col min="10510" max="10510" width="19.140625" style="41" bestFit="1" customWidth="1"/>
    <col min="10511" max="10511" width="10.42578125" style="41" customWidth="1"/>
    <col min="10512" max="10512" width="11.85546875" style="41" customWidth="1"/>
    <col min="10513" max="10513" width="14.7109375" style="41" customWidth="1"/>
    <col min="10514" max="10514" width="9" style="41" bestFit="1" customWidth="1"/>
    <col min="10515" max="10754" width="9.140625" style="41"/>
    <col min="10755" max="10755" width="4.7109375" style="41" bestFit="1" customWidth="1"/>
    <col min="10756" max="10756" width="9.7109375" style="41" bestFit="1" customWidth="1"/>
    <col min="10757" max="10757" width="10" style="41" bestFit="1" customWidth="1"/>
    <col min="10758" max="10758" width="8.85546875" style="41" bestFit="1" customWidth="1"/>
    <col min="10759" max="10759" width="22.85546875" style="41" customWidth="1"/>
    <col min="10760" max="10760" width="59.7109375" style="41" bestFit="1" customWidth="1"/>
    <col min="10761" max="10761" width="57.85546875" style="41" bestFit="1" customWidth="1"/>
    <col min="10762" max="10762" width="35.28515625" style="41" bestFit="1" customWidth="1"/>
    <col min="10763" max="10763" width="28.140625" style="41" bestFit="1" customWidth="1"/>
    <col min="10764" max="10764" width="33.140625" style="41" bestFit="1" customWidth="1"/>
    <col min="10765" max="10765" width="26" style="41" bestFit="1" customWidth="1"/>
    <col min="10766" max="10766" width="19.140625" style="41" bestFit="1" customWidth="1"/>
    <col min="10767" max="10767" width="10.42578125" style="41" customWidth="1"/>
    <col min="10768" max="10768" width="11.85546875" style="41" customWidth="1"/>
    <col min="10769" max="10769" width="14.7109375" style="41" customWidth="1"/>
    <col min="10770" max="10770" width="9" style="41" bestFit="1" customWidth="1"/>
    <col min="10771" max="11010" width="9.140625" style="41"/>
    <col min="11011" max="11011" width="4.7109375" style="41" bestFit="1" customWidth="1"/>
    <col min="11012" max="11012" width="9.7109375" style="41" bestFit="1" customWidth="1"/>
    <col min="11013" max="11013" width="10" style="41" bestFit="1" customWidth="1"/>
    <col min="11014" max="11014" width="8.85546875" style="41" bestFit="1" customWidth="1"/>
    <col min="11015" max="11015" width="22.85546875" style="41" customWidth="1"/>
    <col min="11016" max="11016" width="59.7109375" style="41" bestFit="1" customWidth="1"/>
    <col min="11017" max="11017" width="57.85546875" style="41" bestFit="1" customWidth="1"/>
    <col min="11018" max="11018" width="35.28515625" style="41" bestFit="1" customWidth="1"/>
    <col min="11019" max="11019" width="28.140625" style="41" bestFit="1" customWidth="1"/>
    <col min="11020" max="11020" width="33.140625" style="41" bestFit="1" customWidth="1"/>
    <col min="11021" max="11021" width="26" style="41" bestFit="1" customWidth="1"/>
    <col min="11022" max="11022" width="19.140625" style="41" bestFit="1" customWidth="1"/>
    <col min="11023" max="11023" width="10.42578125" style="41" customWidth="1"/>
    <col min="11024" max="11024" width="11.85546875" style="41" customWidth="1"/>
    <col min="11025" max="11025" width="14.7109375" style="41" customWidth="1"/>
    <col min="11026" max="11026" width="9" style="41" bestFit="1" customWidth="1"/>
    <col min="11027" max="11266" width="9.140625" style="41"/>
    <col min="11267" max="11267" width="4.7109375" style="41" bestFit="1" customWidth="1"/>
    <col min="11268" max="11268" width="9.7109375" style="41" bestFit="1" customWidth="1"/>
    <col min="11269" max="11269" width="10" style="41" bestFit="1" customWidth="1"/>
    <col min="11270" max="11270" width="8.85546875" style="41" bestFit="1" customWidth="1"/>
    <col min="11271" max="11271" width="22.85546875" style="41" customWidth="1"/>
    <col min="11272" max="11272" width="59.7109375" style="41" bestFit="1" customWidth="1"/>
    <col min="11273" max="11273" width="57.85546875" style="41" bestFit="1" customWidth="1"/>
    <col min="11274" max="11274" width="35.28515625" style="41" bestFit="1" customWidth="1"/>
    <col min="11275" max="11275" width="28.140625" style="41" bestFit="1" customWidth="1"/>
    <col min="11276" max="11276" width="33.140625" style="41" bestFit="1" customWidth="1"/>
    <col min="11277" max="11277" width="26" style="41" bestFit="1" customWidth="1"/>
    <col min="11278" max="11278" width="19.140625" style="41" bestFit="1" customWidth="1"/>
    <col min="11279" max="11279" width="10.42578125" style="41" customWidth="1"/>
    <col min="11280" max="11280" width="11.85546875" style="41" customWidth="1"/>
    <col min="11281" max="11281" width="14.7109375" style="41" customWidth="1"/>
    <col min="11282" max="11282" width="9" style="41" bestFit="1" customWidth="1"/>
    <col min="11283" max="11522" width="9.140625" style="41"/>
    <col min="11523" max="11523" width="4.7109375" style="41" bestFit="1" customWidth="1"/>
    <col min="11524" max="11524" width="9.7109375" style="41" bestFit="1" customWidth="1"/>
    <col min="11525" max="11525" width="10" style="41" bestFit="1" customWidth="1"/>
    <col min="11526" max="11526" width="8.85546875" style="41" bestFit="1" customWidth="1"/>
    <col min="11527" max="11527" width="22.85546875" style="41" customWidth="1"/>
    <col min="11528" max="11528" width="59.7109375" style="41" bestFit="1" customWidth="1"/>
    <col min="11529" max="11529" width="57.85546875" style="41" bestFit="1" customWidth="1"/>
    <col min="11530" max="11530" width="35.28515625" style="41" bestFit="1" customWidth="1"/>
    <col min="11531" max="11531" width="28.140625" style="41" bestFit="1" customWidth="1"/>
    <col min="11532" max="11532" width="33.140625" style="41" bestFit="1" customWidth="1"/>
    <col min="11533" max="11533" width="26" style="41" bestFit="1" customWidth="1"/>
    <col min="11534" max="11534" width="19.140625" style="41" bestFit="1" customWidth="1"/>
    <col min="11535" max="11535" width="10.42578125" style="41" customWidth="1"/>
    <col min="11536" max="11536" width="11.85546875" style="41" customWidth="1"/>
    <col min="11537" max="11537" width="14.7109375" style="41" customWidth="1"/>
    <col min="11538" max="11538" width="9" style="41" bestFit="1" customWidth="1"/>
    <col min="11539" max="11778" width="9.140625" style="41"/>
    <col min="11779" max="11779" width="4.7109375" style="41" bestFit="1" customWidth="1"/>
    <col min="11780" max="11780" width="9.7109375" style="41" bestFit="1" customWidth="1"/>
    <col min="11781" max="11781" width="10" style="41" bestFit="1" customWidth="1"/>
    <col min="11782" max="11782" width="8.85546875" style="41" bestFit="1" customWidth="1"/>
    <col min="11783" max="11783" width="22.85546875" style="41" customWidth="1"/>
    <col min="11784" max="11784" width="59.7109375" style="41" bestFit="1" customWidth="1"/>
    <col min="11785" max="11785" width="57.85546875" style="41" bestFit="1" customWidth="1"/>
    <col min="11786" max="11786" width="35.28515625" style="41" bestFit="1" customWidth="1"/>
    <col min="11787" max="11787" width="28.140625" style="41" bestFit="1" customWidth="1"/>
    <col min="11788" max="11788" width="33.140625" style="41" bestFit="1" customWidth="1"/>
    <col min="11789" max="11789" width="26" style="41" bestFit="1" customWidth="1"/>
    <col min="11790" max="11790" width="19.140625" style="41" bestFit="1" customWidth="1"/>
    <col min="11791" max="11791" width="10.42578125" style="41" customWidth="1"/>
    <col min="11792" max="11792" width="11.85546875" style="41" customWidth="1"/>
    <col min="11793" max="11793" width="14.7109375" style="41" customWidth="1"/>
    <col min="11794" max="11794" width="9" style="41" bestFit="1" customWidth="1"/>
    <col min="11795" max="12034" width="9.140625" style="41"/>
    <col min="12035" max="12035" width="4.7109375" style="41" bestFit="1" customWidth="1"/>
    <col min="12036" max="12036" width="9.7109375" style="41" bestFit="1" customWidth="1"/>
    <col min="12037" max="12037" width="10" style="41" bestFit="1" customWidth="1"/>
    <col min="12038" max="12038" width="8.85546875" style="41" bestFit="1" customWidth="1"/>
    <col min="12039" max="12039" width="22.85546875" style="41" customWidth="1"/>
    <col min="12040" max="12040" width="59.7109375" style="41" bestFit="1" customWidth="1"/>
    <col min="12041" max="12041" width="57.85546875" style="41" bestFit="1" customWidth="1"/>
    <col min="12042" max="12042" width="35.28515625" style="41" bestFit="1" customWidth="1"/>
    <col min="12043" max="12043" width="28.140625" style="41" bestFit="1" customWidth="1"/>
    <col min="12044" max="12044" width="33.140625" style="41" bestFit="1" customWidth="1"/>
    <col min="12045" max="12045" width="26" style="41" bestFit="1" customWidth="1"/>
    <col min="12046" max="12046" width="19.140625" style="41" bestFit="1" customWidth="1"/>
    <col min="12047" max="12047" width="10.42578125" style="41" customWidth="1"/>
    <col min="12048" max="12048" width="11.85546875" style="41" customWidth="1"/>
    <col min="12049" max="12049" width="14.7109375" style="41" customWidth="1"/>
    <col min="12050" max="12050" width="9" style="41" bestFit="1" customWidth="1"/>
    <col min="12051" max="12290" width="9.140625" style="41"/>
    <col min="12291" max="12291" width="4.7109375" style="41" bestFit="1" customWidth="1"/>
    <col min="12292" max="12292" width="9.7109375" style="41" bestFit="1" customWidth="1"/>
    <col min="12293" max="12293" width="10" style="41" bestFit="1" customWidth="1"/>
    <col min="12294" max="12294" width="8.85546875" style="41" bestFit="1" customWidth="1"/>
    <col min="12295" max="12295" width="22.85546875" style="41" customWidth="1"/>
    <col min="12296" max="12296" width="59.7109375" style="41" bestFit="1" customWidth="1"/>
    <col min="12297" max="12297" width="57.85546875" style="41" bestFit="1" customWidth="1"/>
    <col min="12298" max="12298" width="35.28515625" style="41" bestFit="1" customWidth="1"/>
    <col min="12299" max="12299" width="28.140625" style="41" bestFit="1" customWidth="1"/>
    <col min="12300" max="12300" width="33.140625" style="41" bestFit="1" customWidth="1"/>
    <col min="12301" max="12301" width="26" style="41" bestFit="1" customWidth="1"/>
    <col min="12302" max="12302" width="19.140625" style="41" bestFit="1" customWidth="1"/>
    <col min="12303" max="12303" width="10.42578125" style="41" customWidth="1"/>
    <col min="12304" max="12304" width="11.85546875" style="41" customWidth="1"/>
    <col min="12305" max="12305" width="14.7109375" style="41" customWidth="1"/>
    <col min="12306" max="12306" width="9" style="41" bestFit="1" customWidth="1"/>
    <col min="12307" max="12546" width="9.140625" style="41"/>
    <col min="12547" max="12547" width="4.7109375" style="41" bestFit="1" customWidth="1"/>
    <col min="12548" max="12548" width="9.7109375" style="41" bestFit="1" customWidth="1"/>
    <col min="12549" max="12549" width="10" style="41" bestFit="1" customWidth="1"/>
    <col min="12550" max="12550" width="8.85546875" style="41" bestFit="1" customWidth="1"/>
    <col min="12551" max="12551" width="22.85546875" style="41" customWidth="1"/>
    <col min="12552" max="12552" width="59.7109375" style="41" bestFit="1" customWidth="1"/>
    <col min="12553" max="12553" width="57.85546875" style="41" bestFit="1" customWidth="1"/>
    <col min="12554" max="12554" width="35.28515625" style="41" bestFit="1" customWidth="1"/>
    <col min="12555" max="12555" width="28.140625" style="41" bestFit="1" customWidth="1"/>
    <col min="12556" max="12556" width="33.140625" style="41" bestFit="1" customWidth="1"/>
    <col min="12557" max="12557" width="26" style="41" bestFit="1" customWidth="1"/>
    <col min="12558" max="12558" width="19.140625" style="41" bestFit="1" customWidth="1"/>
    <col min="12559" max="12559" width="10.42578125" style="41" customWidth="1"/>
    <col min="12560" max="12560" width="11.85546875" style="41" customWidth="1"/>
    <col min="12561" max="12561" width="14.7109375" style="41" customWidth="1"/>
    <col min="12562" max="12562" width="9" style="41" bestFit="1" customWidth="1"/>
    <col min="12563" max="12802" width="9.140625" style="41"/>
    <col min="12803" max="12803" width="4.7109375" style="41" bestFit="1" customWidth="1"/>
    <col min="12804" max="12804" width="9.7109375" style="41" bestFit="1" customWidth="1"/>
    <col min="12805" max="12805" width="10" style="41" bestFit="1" customWidth="1"/>
    <col min="12806" max="12806" width="8.85546875" style="41" bestFit="1" customWidth="1"/>
    <col min="12807" max="12807" width="22.85546875" style="41" customWidth="1"/>
    <col min="12808" max="12808" width="59.7109375" style="41" bestFit="1" customWidth="1"/>
    <col min="12809" max="12809" width="57.85546875" style="41" bestFit="1" customWidth="1"/>
    <col min="12810" max="12810" width="35.28515625" style="41" bestFit="1" customWidth="1"/>
    <col min="12811" max="12811" width="28.140625" style="41" bestFit="1" customWidth="1"/>
    <col min="12812" max="12812" width="33.140625" style="41" bestFit="1" customWidth="1"/>
    <col min="12813" max="12813" width="26" style="41" bestFit="1" customWidth="1"/>
    <col min="12814" max="12814" width="19.140625" style="41" bestFit="1" customWidth="1"/>
    <col min="12815" max="12815" width="10.42578125" style="41" customWidth="1"/>
    <col min="12816" max="12816" width="11.85546875" style="41" customWidth="1"/>
    <col min="12817" max="12817" width="14.7109375" style="41" customWidth="1"/>
    <col min="12818" max="12818" width="9" style="41" bestFit="1" customWidth="1"/>
    <col min="12819" max="13058" width="9.140625" style="41"/>
    <col min="13059" max="13059" width="4.7109375" style="41" bestFit="1" customWidth="1"/>
    <col min="13060" max="13060" width="9.7109375" style="41" bestFit="1" customWidth="1"/>
    <col min="13061" max="13061" width="10" style="41" bestFit="1" customWidth="1"/>
    <col min="13062" max="13062" width="8.85546875" style="41" bestFit="1" customWidth="1"/>
    <col min="13063" max="13063" width="22.85546875" style="41" customWidth="1"/>
    <col min="13064" max="13064" width="59.7109375" style="41" bestFit="1" customWidth="1"/>
    <col min="13065" max="13065" width="57.85546875" style="41" bestFit="1" customWidth="1"/>
    <col min="13066" max="13066" width="35.28515625" style="41" bestFit="1" customWidth="1"/>
    <col min="13067" max="13067" width="28.140625" style="41" bestFit="1" customWidth="1"/>
    <col min="13068" max="13068" width="33.140625" style="41" bestFit="1" customWidth="1"/>
    <col min="13069" max="13069" width="26" style="41" bestFit="1" customWidth="1"/>
    <col min="13070" max="13070" width="19.140625" style="41" bestFit="1" customWidth="1"/>
    <col min="13071" max="13071" width="10.42578125" style="41" customWidth="1"/>
    <col min="13072" max="13072" width="11.85546875" style="41" customWidth="1"/>
    <col min="13073" max="13073" width="14.7109375" style="41" customWidth="1"/>
    <col min="13074" max="13074" width="9" style="41" bestFit="1" customWidth="1"/>
    <col min="13075" max="13314" width="9.140625" style="41"/>
    <col min="13315" max="13315" width="4.7109375" style="41" bestFit="1" customWidth="1"/>
    <col min="13316" max="13316" width="9.7109375" style="41" bestFit="1" customWidth="1"/>
    <col min="13317" max="13317" width="10" style="41" bestFit="1" customWidth="1"/>
    <col min="13318" max="13318" width="8.85546875" style="41" bestFit="1" customWidth="1"/>
    <col min="13319" max="13319" width="22.85546875" style="41" customWidth="1"/>
    <col min="13320" max="13320" width="59.7109375" style="41" bestFit="1" customWidth="1"/>
    <col min="13321" max="13321" width="57.85546875" style="41" bestFit="1" customWidth="1"/>
    <col min="13322" max="13322" width="35.28515625" style="41" bestFit="1" customWidth="1"/>
    <col min="13323" max="13323" width="28.140625" style="41" bestFit="1" customWidth="1"/>
    <col min="13324" max="13324" width="33.140625" style="41" bestFit="1" customWidth="1"/>
    <col min="13325" max="13325" width="26" style="41" bestFit="1" customWidth="1"/>
    <col min="13326" max="13326" width="19.140625" style="41" bestFit="1" customWidth="1"/>
    <col min="13327" max="13327" width="10.42578125" style="41" customWidth="1"/>
    <col min="13328" max="13328" width="11.85546875" style="41" customWidth="1"/>
    <col min="13329" max="13329" width="14.7109375" style="41" customWidth="1"/>
    <col min="13330" max="13330" width="9" style="41" bestFit="1" customWidth="1"/>
    <col min="13331" max="13570" width="9.140625" style="41"/>
    <col min="13571" max="13571" width="4.7109375" style="41" bestFit="1" customWidth="1"/>
    <col min="13572" max="13572" width="9.7109375" style="41" bestFit="1" customWidth="1"/>
    <col min="13573" max="13573" width="10" style="41" bestFit="1" customWidth="1"/>
    <col min="13574" max="13574" width="8.85546875" style="41" bestFit="1" customWidth="1"/>
    <col min="13575" max="13575" width="22.85546875" style="41" customWidth="1"/>
    <col min="13576" max="13576" width="59.7109375" style="41" bestFit="1" customWidth="1"/>
    <col min="13577" max="13577" width="57.85546875" style="41" bestFit="1" customWidth="1"/>
    <col min="13578" max="13578" width="35.28515625" style="41" bestFit="1" customWidth="1"/>
    <col min="13579" max="13579" width="28.140625" style="41" bestFit="1" customWidth="1"/>
    <col min="13580" max="13580" width="33.140625" style="41" bestFit="1" customWidth="1"/>
    <col min="13581" max="13581" width="26" style="41" bestFit="1" customWidth="1"/>
    <col min="13582" max="13582" width="19.140625" style="41" bestFit="1" customWidth="1"/>
    <col min="13583" max="13583" width="10.42578125" style="41" customWidth="1"/>
    <col min="13584" max="13584" width="11.85546875" style="41" customWidth="1"/>
    <col min="13585" max="13585" width="14.7109375" style="41" customWidth="1"/>
    <col min="13586" max="13586" width="9" style="41" bestFit="1" customWidth="1"/>
    <col min="13587" max="13826" width="9.140625" style="41"/>
    <col min="13827" max="13827" width="4.7109375" style="41" bestFit="1" customWidth="1"/>
    <col min="13828" max="13828" width="9.7109375" style="41" bestFit="1" customWidth="1"/>
    <col min="13829" max="13829" width="10" style="41" bestFit="1" customWidth="1"/>
    <col min="13830" max="13830" width="8.85546875" style="41" bestFit="1" customWidth="1"/>
    <col min="13831" max="13831" width="22.85546875" style="41" customWidth="1"/>
    <col min="13832" max="13832" width="59.7109375" style="41" bestFit="1" customWidth="1"/>
    <col min="13833" max="13833" width="57.85546875" style="41" bestFit="1" customWidth="1"/>
    <col min="13834" max="13834" width="35.28515625" style="41" bestFit="1" customWidth="1"/>
    <col min="13835" max="13835" width="28.140625" style="41" bestFit="1" customWidth="1"/>
    <col min="13836" max="13836" width="33.140625" style="41" bestFit="1" customWidth="1"/>
    <col min="13837" max="13837" width="26" style="41" bestFit="1" customWidth="1"/>
    <col min="13838" max="13838" width="19.140625" style="41" bestFit="1" customWidth="1"/>
    <col min="13839" max="13839" width="10.42578125" style="41" customWidth="1"/>
    <col min="13840" max="13840" width="11.85546875" style="41" customWidth="1"/>
    <col min="13841" max="13841" width="14.7109375" style="41" customWidth="1"/>
    <col min="13842" max="13842" width="9" style="41" bestFit="1" customWidth="1"/>
    <col min="13843" max="14082" width="9.140625" style="41"/>
    <col min="14083" max="14083" width="4.7109375" style="41" bestFit="1" customWidth="1"/>
    <col min="14084" max="14084" width="9.7109375" style="41" bestFit="1" customWidth="1"/>
    <col min="14085" max="14085" width="10" style="41" bestFit="1" customWidth="1"/>
    <col min="14086" max="14086" width="8.85546875" style="41" bestFit="1" customWidth="1"/>
    <col min="14087" max="14087" width="22.85546875" style="41" customWidth="1"/>
    <col min="14088" max="14088" width="59.7109375" style="41" bestFit="1" customWidth="1"/>
    <col min="14089" max="14089" width="57.85546875" style="41" bestFit="1" customWidth="1"/>
    <col min="14090" max="14090" width="35.28515625" style="41" bestFit="1" customWidth="1"/>
    <col min="14091" max="14091" width="28.140625" style="41" bestFit="1" customWidth="1"/>
    <col min="14092" max="14092" width="33.140625" style="41" bestFit="1" customWidth="1"/>
    <col min="14093" max="14093" width="26" style="41" bestFit="1" customWidth="1"/>
    <col min="14094" max="14094" width="19.140625" style="41" bestFit="1" customWidth="1"/>
    <col min="14095" max="14095" width="10.42578125" style="41" customWidth="1"/>
    <col min="14096" max="14096" width="11.85546875" style="41" customWidth="1"/>
    <col min="14097" max="14097" width="14.7109375" style="41" customWidth="1"/>
    <col min="14098" max="14098" width="9" style="41" bestFit="1" customWidth="1"/>
    <col min="14099" max="14338" width="9.140625" style="41"/>
    <col min="14339" max="14339" width="4.7109375" style="41" bestFit="1" customWidth="1"/>
    <col min="14340" max="14340" width="9.7109375" style="41" bestFit="1" customWidth="1"/>
    <col min="14341" max="14341" width="10" style="41" bestFit="1" customWidth="1"/>
    <col min="14342" max="14342" width="8.85546875" style="41" bestFit="1" customWidth="1"/>
    <col min="14343" max="14343" width="22.85546875" style="41" customWidth="1"/>
    <col min="14344" max="14344" width="59.7109375" style="41" bestFit="1" customWidth="1"/>
    <col min="14345" max="14345" width="57.85546875" style="41" bestFit="1" customWidth="1"/>
    <col min="14346" max="14346" width="35.28515625" style="41" bestFit="1" customWidth="1"/>
    <col min="14347" max="14347" width="28.140625" style="41" bestFit="1" customWidth="1"/>
    <col min="14348" max="14348" width="33.140625" style="41" bestFit="1" customWidth="1"/>
    <col min="14349" max="14349" width="26" style="41" bestFit="1" customWidth="1"/>
    <col min="14350" max="14350" width="19.140625" style="41" bestFit="1" customWidth="1"/>
    <col min="14351" max="14351" width="10.42578125" style="41" customWidth="1"/>
    <col min="14352" max="14352" width="11.85546875" style="41" customWidth="1"/>
    <col min="14353" max="14353" width="14.7109375" style="41" customWidth="1"/>
    <col min="14354" max="14354" width="9" style="41" bestFit="1" customWidth="1"/>
    <col min="14355" max="14594" width="9.140625" style="41"/>
    <col min="14595" max="14595" width="4.7109375" style="41" bestFit="1" customWidth="1"/>
    <col min="14596" max="14596" width="9.7109375" style="41" bestFit="1" customWidth="1"/>
    <col min="14597" max="14597" width="10" style="41" bestFit="1" customWidth="1"/>
    <col min="14598" max="14598" width="8.85546875" style="41" bestFit="1" customWidth="1"/>
    <col min="14599" max="14599" width="22.85546875" style="41" customWidth="1"/>
    <col min="14600" max="14600" width="59.7109375" style="41" bestFit="1" customWidth="1"/>
    <col min="14601" max="14601" width="57.85546875" style="41" bestFit="1" customWidth="1"/>
    <col min="14602" max="14602" width="35.28515625" style="41" bestFit="1" customWidth="1"/>
    <col min="14603" max="14603" width="28.140625" style="41" bestFit="1" customWidth="1"/>
    <col min="14604" max="14604" width="33.140625" style="41" bestFit="1" customWidth="1"/>
    <col min="14605" max="14605" width="26" style="41" bestFit="1" customWidth="1"/>
    <col min="14606" max="14606" width="19.140625" style="41" bestFit="1" customWidth="1"/>
    <col min="14607" max="14607" width="10.42578125" style="41" customWidth="1"/>
    <col min="14608" max="14608" width="11.85546875" style="41" customWidth="1"/>
    <col min="14609" max="14609" width="14.7109375" style="41" customWidth="1"/>
    <col min="14610" max="14610" width="9" style="41" bestFit="1" customWidth="1"/>
    <col min="14611" max="14850" width="9.140625" style="41"/>
    <col min="14851" max="14851" width="4.7109375" style="41" bestFit="1" customWidth="1"/>
    <col min="14852" max="14852" width="9.7109375" style="41" bestFit="1" customWidth="1"/>
    <col min="14853" max="14853" width="10" style="41" bestFit="1" customWidth="1"/>
    <col min="14854" max="14854" width="8.85546875" style="41" bestFit="1" customWidth="1"/>
    <col min="14855" max="14855" width="22.85546875" style="41" customWidth="1"/>
    <col min="14856" max="14856" width="59.7109375" style="41" bestFit="1" customWidth="1"/>
    <col min="14857" max="14857" width="57.85546875" style="41" bestFit="1" customWidth="1"/>
    <col min="14858" max="14858" width="35.28515625" style="41" bestFit="1" customWidth="1"/>
    <col min="14859" max="14859" width="28.140625" style="41" bestFit="1" customWidth="1"/>
    <col min="14860" max="14860" width="33.140625" style="41" bestFit="1" customWidth="1"/>
    <col min="14861" max="14861" width="26" style="41" bestFit="1" customWidth="1"/>
    <col min="14862" max="14862" width="19.140625" style="41" bestFit="1" customWidth="1"/>
    <col min="14863" max="14863" width="10.42578125" style="41" customWidth="1"/>
    <col min="14864" max="14864" width="11.85546875" style="41" customWidth="1"/>
    <col min="14865" max="14865" width="14.7109375" style="41" customWidth="1"/>
    <col min="14866" max="14866" width="9" style="41" bestFit="1" customWidth="1"/>
    <col min="14867" max="15106" width="9.140625" style="41"/>
    <col min="15107" max="15107" width="4.7109375" style="41" bestFit="1" customWidth="1"/>
    <col min="15108" max="15108" width="9.7109375" style="41" bestFit="1" customWidth="1"/>
    <col min="15109" max="15109" width="10" style="41" bestFit="1" customWidth="1"/>
    <col min="15110" max="15110" width="8.85546875" style="41" bestFit="1" customWidth="1"/>
    <col min="15111" max="15111" width="22.85546875" style="41" customWidth="1"/>
    <col min="15112" max="15112" width="59.7109375" style="41" bestFit="1" customWidth="1"/>
    <col min="15113" max="15113" width="57.85546875" style="41" bestFit="1" customWidth="1"/>
    <col min="15114" max="15114" width="35.28515625" style="41" bestFit="1" customWidth="1"/>
    <col min="15115" max="15115" width="28.140625" style="41" bestFit="1" customWidth="1"/>
    <col min="15116" max="15116" width="33.140625" style="41" bestFit="1" customWidth="1"/>
    <col min="15117" max="15117" width="26" style="41" bestFit="1" customWidth="1"/>
    <col min="15118" max="15118" width="19.140625" style="41" bestFit="1" customWidth="1"/>
    <col min="15119" max="15119" width="10.42578125" style="41" customWidth="1"/>
    <col min="15120" max="15120" width="11.85546875" style="41" customWidth="1"/>
    <col min="15121" max="15121" width="14.7109375" style="41" customWidth="1"/>
    <col min="15122" max="15122" width="9" style="41" bestFit="1" customWidth="1"/>
    <col min="15123" max="15362" width="9.140625" style="41"/>
    <col min="15363" max="15363" width="4.7109375" style="41" bestFit="1" customWidth="1"/>
    <col min="15364" max="15364" width="9.7109375" style="41" bestFit="1" customWidth="1"/>
    <col min="15365" max="15365" width="10" style="41" bestFit="1" customWidth="1"/>
    <col min="15366" max="15366" width="8.85546875" style="41" bestFit="1" customWidth="1"/>
    <col min="15367" max="15367" width="22.85546875" style="41" customWidth="1"/>
    <col min="15368" max="15368" width="59.7109375" style="41" bestFit="1" customWidth="1"/>
    <col min="15369" max="15369" width="57.85546875" style="41" bestFit="1" customWidth="1"/>
    <col min="15370" max="15370" width="35.28515625" style="41" bestFit="1" customWidth="1"/>
    <col min="15371" max="15371" width="28.140625" style="41" bestFit="1" customWidth="1"/>
    <col min="15372" max="15372" width="33.140625" style="41" bestFit="1" customWidth="1"/>
    <col min="15373" max="15373" width="26" style="41" bestFit="1" customWidth="1"/>
    <col min="15374" max="15374" width="19.140625" style="41" bestFit="1" customWidth="1"/>
    <col min="15375" max="15375" width="10.42578125" style="41" customWidth="1"/>
    <col min="15376" max="15376" width="11.85546875" style="41" customWidth="1"/>
    <col min="15377" max="15377" width="14.7109375" style="41" customWidth="1"/>
    <col min="15378" max="15378" width="9" style="41" bestFit="1" customWidth="1"/>
    <col min="15379" max="15618" width="9.140625" style="41"/>
    <col min="15619" max="15619" width="4.7109375" style="41" bestFit="1" customWidth="1"/>
    <col min="15620" max="15620" width="9.7109375" style="41" bestFit="1" customWidth="1"/>
    <col min="15621" max="15621" width="10" style="41" bestFit="1" customWidth="1"/>
    <col min="15622" max="15622" width="8.85546875" style="41" bestFit="1" customWidth="1"/>
    <col min="15623" max="15623" width="22.85546875" style="41" customWidth="1"/>
    <col min="15624" max="15624" width="59.7109375" style="41" bestFit="1" customWidth="1"/>
    <col min="15625" max="15625" width="57.85546875" style="41" bestFit="1" customWidth="1"/>
    <col min="15626" max="15626" width="35.28515625" style="41" bestFit="1" customWidth="1"/>
    <col min="15627" max="15627" width="28.140625" style="41" bestFit="1" customWidth="1"/>
    <col min="15628" max="15628" width="33.140625" style="41" bestFit="1" customWidth="1"/>
    <col min="15629" max="15629" width="26" style="41" bestFit="1" customWidth="1"/>
    <col min="15630" max="15630" width="19.140625" style="41" bestFit="1" customWidth="1"/>
    <col min="15631" max="15631" width="10.42578125" style="41" customWidth="1"/>
    <col min="15632" max="15632" width="11.85546875" style="41" customWidth="1"/>
    <col min="15633" max="15633" width="14.7109375" style="41" customWidth="1"/>
    <col min="15634" max="15634" width="9" style="41" bestFit="1" customWidth="1"/>
    <col min="15635" max="15874" width="9.140625" style="41"/>
    <col min="15875" max="15875" width="4.7109375" style="41" bestFit="1" customWidth="1"/>
    <col min="15876" max="15876" width="9.7109375" style="41" bestFit="1" customWidth="1"/>
    <col min="15877" max="15877" width="10" style="41" bestFit="1" customWidth="1"/>
    <col min="15878" max="15878" width="8.85546875" style="41" bestFit="1" customWidth="1"/>
    <col min="15879" max="15879" width="22.85546875" style="41" customWidth="1"/>
    <col min="15880" max="15880" width="59.7109375" style="41" bestFit="1" customWidth="1"/>
    <col min="15881" max="15881" width="57.85546875" style="41" bestFit="1" customWidth="1"/>
    <col min="15882" max="15882" width="35.28515625" style="41" bestFit="1" customWidth="1"/>
    <col min="15883" max="15883" width="28.140625" style="41" bestFit="1" customWidth="1"/>
    <col min="15884" max="15884" width="33.140625" style="41" bestFit="1" customWidth="1"/>
    <col min="15885" max="15885" width="26" style="41" bestFit="1" customWidth="1"/>
    <col min="15886" max="15886" width="19.140625" style="41" bestFit="1" customWidth="1"/>
    <col min="15887" max="15887" width="10.42578125" style="41" customWidth="1"/>
    <col min="15888" max="15888" width="11.85546875" style="41" customWidth="1"/>
    <col min="15889" max="15889" width="14.7109375" style="41" customWidth="1"/>
    <col min="15890" max="15890" width="9" style="41" bestFit="1" customWidth="1"/>
    <col min="15891" max="16130" width="9.140625" style="41"/>
    <col min="16131" max="16131" width="4.7109375" style="41" bestFit="1" customWidth="1"/>
    <col min="16132" max="16132" width="9.7109375" style="41" bestFit="1" customWidth="1"/>
    <col min="16133" max="16133" width="10" style="41" bestFit="1" customWidth="1"/>
    <col min="16134" max="16134" width="8.85546875" style="41" bestFit="1" customWidth="1"/>
    <col min="16135" max="16135" width="22.85546875" style="41" customWidth="1"/>
    <col min="16136" max="16136" width="59.7109375" style="41" bestFit="1" customWidth="1"/>
    <col min="16137" max="16137" width="57.85546875" style="41" bestFit="1" customWidth="1"/>
    <col min="16138" max="16138" width="35.28515625" style="41" bestFit="1" customWidth="1"/>
    <col min="16139" max="16139" width="28.140625" style="41" bestFit="1" customWidth="1"/>
    <col min="16140" max="16140" width="33.140625" style="41" bestFit="1" customWidth="1"/>
    <col min="16141" max="16141" width="26" style="41" bestFit="1" customWidth="1"/>
    <col min="16142" max="16142" width="19.140625" style="41" bestFit="1" customWidth="1"/>
    <col min="16143" max="16143" width="10.42578125" style="41" customWidth="1"/>
    <col min="16144" max="16144" width="11.85546875" style="41" customWidth="1"/>
    <col min="16145" max="16145" width="14.7109375" style="41" customWidth="1"/>
    <col min="16146" max="16146" width="9" style="41" bestFit="1" customWidth="1"/>
    <col min="16147" max="16384" width="9.140625" style="41"/>
  </cols>
  <sheetData>
    <row r="2" spans="1:19" x14ac:dyDescent="0.25">
      <c r="A2" s="216" t="s">
        <v>2908</v>
      </c>
    </row>
    <row r="3" spans="1:19" x14ac:dyDescent="0.25">
      <c r="M3" s="2"/>
      <c r="N3" s="2"/>
      <c r="O3" s="2"/>
      <c r="P3" s="2"/>
    </row>
    <row r="4" spans="1:19" s="4" customFormat="1" ht="49.5" customHeight="1" x14ac:dyDescent="0.25">
      <c r="A4" s="644" t="s">
        <v>0</v>
      </c>
      <c r="B4" s="644" t="s">
        <v>1</v>
      </c>
      <c r="C4" s="644" t="s">
        <v>2</v>
      </c>
      <c r="D4" s="644" t="s">
        <v>3</v>
      </c>
      <c r="E4" s="644" t="s">
        <v>4</v>
      </c>
      <c r="F4" s="644" t="s">
        <v>5</v>
      </c>
      <c r="G4" s="644" t="s">
        <v>6</v>
      </c>
      <c r="H4" s="644" t="s">
        <v>7</v>
      </c>
      <c r="I4" s="644"/>
      <c r="J4" s="644" t="s">
        <v>8</v>
      </c>
      <c r="K4" s="644" t="s">
        <v>9</v>
      </c>
      <c r="L4" s="1016"/>
      <c r="M4" s="651" t="s">
        <v>10</v>
      </c>
      <c r="N4" s="651"/>
      <c r="O4" s="651" t="s">
        <v>11</v>
      </c>
      <c r="P4" s="651"/>
      <c r="Q4" s="644" t="s">
        <v>12</v>
      </c>
      <c r="R4" s="644" t="s">
        <v>13</v>
      </c>
      <c r="S4" s="3"/>
    </row>
    <row r="5" spans="1:19" s="4" customFormat="1" x14ac:dyDescent="0.2">
      <c r="A5" s="644"/>
      <c r="B5" s="644"/>
      <c r="C5" s="644"/>
      <c r="D5" s="644"/>
      <c r="E5" s="644"/>
      <c r="F5" s="644"/>
      <c r="G5" s="644"/>
      <c r="H5" s="173" t="s">
        <v>14</v>
      </c>
      <c r="I5" s="173" t="s">
        <v>15</v>
      </c>
      <c r="J5" s="644"/>
      <c r="K5" s="173">
        <v>2020</v>
      </c>
      <c r="L5" s="173">
        <v>2021</v>
      </c>
      <c r="M5" s="5">
        <v>2020</v>
      </c>
      <c r="N5" s="5">
        <v>2021</v>
      </c>
      <c r="O5" s="5">
        <v>2020</v>
      </c>
      <c r="P5" s="5">
        <v>2021</v>
      </c>
      <c r="Q5" s="644"/>
      <c r="R5" s="644"/>
      <c r="S5" s="3"/>
    </row>
    <row r="6" spans="1:19" s="4" customFormat="1" x14ac:dyDescent="0.2">
      <c r="A6" s="173" t="s">
        <v>16</v>
      </c>
      <c r="B6" s="173" t="s">
        <v>17</v>
      </c>
      <c r="C6" s="173" t="s">
        <v>18</v>
      </c>
      <c r="D6" s="173" t="s">
        <v>19</v>
      </c>
      <c r="E6" s="173" t="s">
        <v>20</v>
      </c>
      <c r="F6" s="173" t="s">
        <v>21</v>
      </c>
      <c r="G6" s="173" t="s">
        <v>22</v>
      </c>
      <c r="H6" s="173" t="s">
        <v>23</v>
      </c>
      <c r="I6" s="173" t="s">
        <v>24</v>
      </c>
      <c r="J6" s="173" t="s">
        <v>25</v>
      </c>
      <c r="K6" s="173" t="s">
        <v>26</v>
      </c>
      <c r="L6" s="173" t="s">
        <v>27</v>
      </c>
      <c r="M6" s="174" t="s">
        <v>28</v>
      </c>
      <c r="N6" s="174" t="s">
        <v>29</v>
      </c>
      <c r="O6" s="174" t="s">
        <v>30</v>
      </c>
      <c r="P6" s="174" t="s">
        <v>31</v>
      </c>
      <c r="Q6" s="173" t="s">
        <v>32</v>
      </c>
      <c r="R6" s="173" t="s">
        <v>33</v>
      </c>
      <c r="S6" s="3"/>
    </row>
    <row r="7" spans="1:19" ht="77.25" customHeight="1" x14ac:dyDescent="0.25">
      <c r="A7" s="420">
        <v>1</v>
      </c>
      <c r="B7" s="420">
        <v>1</v>
      </c>
      <c r="C7" s="420">
        <v>4</v>
      </c>
      <c r="D7" s="420">
        <v>2</v>
      </c>
      <c r="E7" s="420" t="s">
        <v>2634</v>
      </c>
      <c r="F7" s="420" t="s">
        <v>2633</v>
      </c>
      <c r="G7" s="420" t="s">
        <v>2626</v>
      </c>
      <c r="H7" s="420" t="s">
        <v>2577</v>
      </c>
      <c r="I7" s="420">
        <v>19</v>
      </c>
      <c r="J7" s="420" t="s">
        <v>2632</v>
      </c>
      <c r="K7" s="420" t="s">
        <v>38</v>
      </c>
      <c r="L7" s="428"/>
      <c r="M7" s="426">
        <v>1800</v>
      </c>
      <c r="N7" s="558"/>
      <c r="O7" s="426">
        <v>1800</v>
      </c>
      <c r="P7" s="558"/>
      <c r="Q7" s="420" t="s">
        <v>2562</v>
      </c>
      <c r="R7" s="420" t="s">
        <v>2561</v>
      </c>
      <c r="S7" s="13"/>
    </row>
    <row r="8" spans="1:19" ht="217.5" customHeight="1" x14ac:dyDescent="0.25">
      <c r="A8" s="601">
        <v>2</v>
      </c>
      <c r="B8" s="601">
        <v>1</v>
      </c>
      <c r="C8" s="601">
        <v>4</v>
      </c>
      <c r="D8" s="601">
        <v>5</v>
      </c>
      <c r="E8" s="601" t="s">
        <v>2631</v>
      </c>
      <c r="F8" s="601" t="s">
        <v>2630</v>
      </c>
      <c r="G8" s="601" t="s">
        <v>607</v>
      </c>
      <c r="H8" s="601" t="s">
        <v>52</v>
      </c>
      <c r="I8" s="601">
        <v>70</v>
      </c>
      <c r="J8" s="601" t="s">
        <v>2629</v>
      </c>
      <c r="K8" s="601" t="s">
        <v>38</v>
      </c>
      <c r="L8" s="503"/>
      <c r="M8" s="602">
        <v>6812</v>
      </c>
      <c r="N8" s="503"/>
      <c r="O8" s="602">
        <v>6812</v>
      </c>
      <c r="P8" s="503"/>
      <c r="Q8" s="601" t="s">
        <v>2562</v>
      </c>
      <c r="R8" s="421" t="s">
        <v>2561</v>
      </c>
    </row>
    <row r="9" spans="1:19" ht="105" x14ac:dyDescent="0.25">
      <c r="A9" s="425">
        <v>3</v>
      </c>
      <c r="B9" s="425">
        <v>1</v>
      </c>
      <c r="C9" s="425">
        <v>4</v>
      </c>
      <c r="D9" s="425">
        <v>2</v>
      </c>
      <c r="E9" s="425" t="s">
        <v>2628</v>
      </c>
      <c r="F9" s="425" t="s">
        <v>2627</v>
      </c>
      <c r="G9" s="425" t="s">
        <v>2626</v>
      </c>
      <c r="H9" s="425" t="s">
        <v>2577</v>
      </c>
      <c r="I9" s="425">
        <v>18</v>
      </c>
      <c r="J9" s="425" t="s">
        <v>2625</v>
      </c>
      <c r="K9" s="425" t="s">
        <v>45</v>
      </c>
      <c r="L9" s="503"/>
      <c r="M9" s="429">
        <v>1000</v>
      </c>
      <c r="N9" s="503"/>
      <c r="O9" s="429">
        <v>1000</v>
      </c>
      <c r="P9" s="503"/>
      <c r="Q9" s="425" t="s">
        <v>2562</v>
      </c>
      <c r="R9" s="425" t="s">
        <v>2561</v>
      </c>
    </row>
    <row r="10" spans="1:19" ht="87.75" customHeight="1" x14ac:dyDescent="0.25">
      <c r="A10" s="425">
        <v>4</v>
      </c>
      <c r="B10" s="425">
        <v>1</v>
      </c>
      <c r="C10" s="425">
        <v>4</v>
      </c>
      <c r="D10" s="425">
        <v>2</v>
      </c>
      <c r="E10" s="425" t="s">
        <v>2624</v>
      </c>
      <c r="F10" s="425" t="s">
        <v>2623</v>
      </c>
      <c r="G10" s="425" t="s">
        <v>1664</v>
      </c>
      <c r="H10" s="425" t="s">
        <v>229</v>
      </c>
      <c r="I10" s="425">
        <v>1</v>
      </c>
      <c r="J10" s="425" t="s">
        <v>2619</v>
      </c>
      <c r="K10" s="425" t="s">
        <v>38</v>
      </c>
      <c r="L10" s="503"/>
      <c r="M10" s="429">
        <v>19680</v>
      </c>
      <c r="N10" s="503"/>
      <c r="O10" s="429">
        <v>19680</v>
      </c>
      <c r="P10" s="503"/>
      <c r="Q10" s="425" t="s">
        <v>2562</v>
      </c>
      <c r="R10" s="425" t="s">
        <v>2597</v>
      </c>
    </row>
    <row r="11" spans="1:19" ht="105.75" customHeight="1" x14ac:dyDescent="0.25">
      <c r="A11" s="425">
        <v>5</v>
      </c>
      <c r="B11" s="425">
        <v>1</v>
      </c>
      <c r="C11" s="425">
        <v>4</v>
      </c>
      <c r="D11" s="425">
        <v>2</v>
      </c>
      <c r="E11" s="425" t="s">
        <v>2622</v>
      </c>
      <c r="F11" s="425" t="s">
        <v>2621</v>
      </c>
      <c r="G11" s="425" t="s">
        <v>2620</v>
      </c>
      <c r="H11" s="425" t="s">
        <v>2054</v>
      </c>
      <c r="I11" s="425">
        <v>24</v>
      </c>
      <c r="J11" s="425" t="s">
        <v>2619</v>
      </c>
      <c r="K11" s="425" t="s">
        <v>38</v>
      </c>
      <c r="L11" s="503"/>
      <c r="M11" s="429">
        <v>49600</v>
      </c>
      <c r="N11" s="503"/>
      <c r="O11" s="429">
        <v>49600</v>
      </c>
      <c r="P11" s="503"/>
      <c r="Q11" s="425" t="s">
        <v>2562</v>
      </c>
      <c r="R11" s="425" t="s">
        <v>2597</v>
      </c>
    </row>
    <row r="12" spans="1:19" ht="103.5" customHeight="1" x14ac:dyDescent="0.25">
      <c r="A12" s="425">
        <v>6</v>
      </c>
      <c r="B12" s="425">
        <v>1</v>
      </c>
      <c r="C12" s="425">
        <v>4</v>
      </c>
      <c r="D12" s="425">
        <v>2</v>
      </c>
      <c r="E12" s="425" t="s">
        <v>2618</v>
      </c>
      <c r="F12" s="425" t="s">
        <v>2617</v>
      </c>
      <c r="G12" s="425" t="s">
        <v>607</v>
      </c>
      <c r="H12" s="425" t="s">
        <v>52</v>
      </c>
      <c r="I12" s="425">
        <v>60</v>
      </c>
      <c r="J12" s="420" t="s">
        <v>2616</v>
      </c>
      <c r="K12" s="420" t="s">
        <v>38</v>
      </c>
      <c r="L12" s="559"/>
      <c r="M12" s="426">
        <v>26879.7</v>
      </c>
      <c r="N12" s="559"/>
      <c r="O12" s="426">
        <v>26879.7</v>
      </c>
      <c r="P12" s="559"/>
      <c r="Q12" s="420" t="s">
        <v>2562</v>
      </c>
      <c r="R12" s="420" t="s">
        <v>2561</v>
      </c>
    </row>
    <row r="13" spans="1:19" ht="105" customHeight="1" x14ac:dyDescent="0.25">
      <c r="A13" s="425">
        <v>7</v>
      </c>
      <c r="B13" s="425">
        <v>1</v>
      </c>
      <c r="C13" s="425">
        <v>4</v>
      </c>
      <c r="D13" s="425">
        <v>2</v>
      </c>
      <c r="E13" s="425" t="s">
        <v>2615</v>
      </c>
      <c r="F13" s="425" t="s">
        <v>2614</v>
      </c>
      <c r="G13" s="425" t="s">
        <v>2613</v>
      </c>
      <c r="H13" s="425" t="s">
        <v>2612</v>
      </c>
      <c r="I13" s="425" t="s">
        <v>2611</v>
      </c>
      <c r="J13" s="420" t="s">
        <v>2610</v>
      </c>
      <c r="K13" s="420" t="s">
        <v>38</v>
      </c>
      <c r="L13" s="420"/>
      <c r="M13" s="426">
        <v>24546.25</v>
      </c>
      <c r="N13" s="559"/>
      <c r="O13" s="426">
        <v>24546.25</v>
      </c>
      <c r="P13" s="559"/>
      <c r="Q13" s="420" t="s">
        <v>2562</v>
      </c>
      <c r="R13" s="420" t="s">
        <v>2597</v>
      </c>
    </row>
    <row r="14" spans="1:19" ht="178.5" customHeight="1" x14ac:dyDescent="0.25">
      <c r="A14" s="425">
        <v>8</v>
      </c>
      <c r="B14" s="425">
        <v>1</v>
      </c>
      <c r="C14" s="425">
        <v>4</v>
      </c>
      <c r="D14" s="425">
        <v>2</v>
      </c>
      <c r="E14" s="425" t="s">
        <v>2609</v>
      </c>
      <c r="F14" s="425" t="s">
        <v>2608</v>
      </c>
      <c r="G14" s="425" t="s">
        <v>2607</v>
      </c>
      <c r="H14" s="425" t="s">
        <v>2606</v>
      </c>
      <c r="I14" s="425" t="s">
        <v>2605</v>
      </c>
      <c r="J14" s="420" t="s">
        <v>2604</v>
      </c>
      <c r="K14" s="420" t="s">
        <v>38</v>
      </c>
      <c r="L14" s="420"/>
      <c r="M14" s="426">
        <v>38659.47</v>
      </c>
      <c r="N14" s="559"/>
      <c r="O14" s="426">
        <v>38659.47</v>
      </c>
      <c r="P14" s="559"/>
      <c r="Q14" s="420" t="s">
        <v>2562</v>
      </c>
      <c r="R14" s="420" t="s">
        <v>2597</v>
      </c>
    </row>
    <row r="15" spans="1:19" ht="100.5" customHeight="1" x14ac:dyDescent="0.25">
      <c r="A15" s="425">
        <v>9</v>
      </c>
      <c r="B15" s="425">
        <v>1</v>
      </c>
      <c r="C15" s="425">
        <v>4</v>
      </c>
      <c r="D15" s="425">
        <v>2</v>
      </c>
      <c r="E15" s="425" t="s">
        <v>2603</v>
      </c>
      <c r="F15" s="425" t="s">
        <v>2602</v>
      </c>
      <c r="G15" s="425" t="s">
        <v>2601</v>
      </c>
      <c r="H15" s="425" t="s">
        <v>2600</v>
      </c>
      <c r="I15" s="425" t="s">
        <v>2599</v>
      </c>
      <c r="J15" s="420" t="s">
        <v>2598</v>
      </c>
      <c r="K15" s="420" t="s">
        <v>38</v>
      </c>
      <c r="L15" s="420"/>
      <c r="M15" s="426">
        <v>14543.15</v>
      </c>
      <c r="N15" s="559"/>
      <c r="O15" s="426">
        <v>14543.15</v>
      </c>
      <c r="P15" s="559"/>
      <c r="Q15" s="420" t="s">
        <v>2562</v>
      </c>
      <c r="R15" s="420" t="s">
        <v>2597</v>
      </c>
      <c r="S15" s="2"/>
    </row>
    <row r="16" spans="1:19" ht="170.25" customHeight="1" x14ac:dyDescent="0.25">
      <c r="A16" s="425">
        <v>10</v>
      </c>
      <c r="B16" s="425">
        <v>1</v>
      </c>
      <c r="C16" s="425">
        <v>4</v>
      </c>
      <c r="D16" s="425">
        <v>2</v>
      </c>
      <c r="E16" s="425" t="s">
        <v>2596</v>
      </c>
      <c r="F16" s="425" t="s">
        <v>2595</v>
      </c>
      <c r="G16" s="425" t="s">
        <v>1664</v>
      </c>
      <c r="H16" s="425" t="s">
        <v>2594</v>
      </c>
      <c r="I16" s="79" t="s">
        <v>871</v>
      </c>
      <c r="J16" s="425" t="s">
        <v>2593</v>
      </c>
      <c r="K16" s="503"/>
      <c r="L16" s="425" t="s">
        <v>34</v>
      </c>
      <c r="M16" s="503"/>
      <c r="N16" s="429">
        <v>80000</v>
      </c>
      <c r="O16" s="503"/>
      <c r="P16" s="429">
        <v>80000</v>
      </c>
      <c r="Q16" s="425" t="s">
        <v>2562</v>
      </c>
      <c r="R16" s="425" t="s">
        <v>2561</v>
      </c>
    </row>
    <row r="17" spans="1:18" ht="91.5" customHeight="1" x14ac:dyDescent="0.25">
      <c r="A17" s="719">
        <v>11</v>
      </c>
      <c r="B17" s="719">
        <v>1</v>
      </c>
      <c r="C17" s="719">
        <v>4</v>
      </c>
      <c r="D17" s="719">
        <v>5</v>
      </c>
      <c r="E17" s="719" t="s">
        <v>2592</v>
      </c>
      <c r="F17" s="719" t="s">
        <v>2591</v>
      </c>
      <c r="G17" s="425" t="s">
        <v>197</v>
      </c>
      <c r="H17" s="425" t="s">
        <v>52</v>
      </c>
      <c r="I17" s="425">
        <v>50</v>
      </c>
      <c r="J17" s="630" t="s">
        <v>2590</v>
      </c>
      <c r="K17" s="630"/>
      <c r="L17" s="630" t="s">
        <v>45</v>
      </c>
      <c r="M17" s="717"/>
      <c r="N17" s="717">
        <v>48000</v>
      </c>
      <c r="O17" s="717"/>
      <c r="P17" s="717">
        <v>48000</v>
      </c>
      <c r="Q17" s="630" t="s">
        <v>2562</v>
      </c>
      <c r="R17" s="630" t="s">
        <v>2561</v>
      </c>
    </row>
    <row r="18" spans="1:18" ht="49.5" customHeight="1" x14ac:dyDescent="0.25">
      <c r="A18" s="719"/>
      <c r="B18" s="719"/>
      <c r="C18" s="719"/>
      <c r="D18" s="719"/>
      <c r="E18" s="719"/>
      <c r="F18" s="719"/>
      <c r="G18" s="425" t="s">
        <v>44</v>
      </c>
      <c r="H18" s="425" t="s">
        <v>49</v>
      </c>
      <c r="I18" s="425">
        <v>30</v>
      </c>
      <c r="J18" s="631"/>
      <c r="K18" s="631"/>
      <c r="L18" s="631"/>
      <c r="M18" s="718"/>
      <c r="N18" s="718"/>
      <c r="O18" s="718"/>
      <c r="P18" s="718"/>
      <c r="Q18" s="631"/>
      <c r="R18" s="631"/>
    </row>
    <row r="19" spans="1:18" ht="150" customHeight="1" x14ac:dyDescent="0.25">
      <c r="A19" s="425">
        <v>12</v>
      </c>
      <c r="B19" s="425">
        <v>1</v>
      </c>
      <c r="C19" s="425">
        <v>4</v>
      </c>
      <c r="D19" s="425">
        <v>2</v>
      </c>
      <c r="E19" s="425" t="s">
        <v>2589</v>
      </c>
      <c r="F19" s="436" t="s">
        <v>2588</v>
      </c>
      <c r="G19" s="425" t="s">
        <v>2587</v>
      </c>
      <c r="H19" s="425" t="s">
        <v>2586</v>
      </c>
      <c r="I19" s="425" t="s">
        <v>2585</v>
      </c>
      <c r="J19" s="425" t="s">
        <v>2584</v>
      </c>
      <c r="K19" s="503"/>
      <c r="L19" s="425" t="s">
        <v>34</v>
      </c>
      <c r="M19" s="503"/>
      <c r="N19" s="429">
        <v>72000</v>
      </c>
      <c r="O19" s="503"/>
      <c r="P19" s="429">
        <v>72000</v>
      </c>
      <c r="Q19" s="425" t="s">
        <v>2562</v>
      </c>
      <c r="R19" s="425" t="s">
        <v>2561</v>
      </c>
    </row>
    <row r="20" spans="1:18" ht="180.6" customHeight="1" x14ac:dyDescent="0.25">
      <c r="A20" s="630">
        <v>13</v>
      </c>
      <c r="B20" s="630">
        <v>1</v>
      </c>
      <c r="C20" s="630">
        <v>4</v>
      </c>
      <c r="D20" s="630">
        <v>5</v>
      </c>
      <c r="E20" s="630" t="s">
        <v>2583</v>
      </c>
      <c r="F20" s="630" t="s">
        <v>2582</v>
      </c>
      <c r="G20" s="425" t="s">
        <v>197</v>
      </c>
      <c r="H20" s="425" t="s">
        <v>52</v>
      </c>
      <c r="I20" s="425">
        <v>50</v>
      </c>
      <c r="J20" s="630" t="s">
        <v>2581</v>
      </c>
      <c r="K20" s="1141"/>
      <c r="L20" s="630" t="s">
        <v>45</v>
      </c>
      <c r="M20" s="1141"/>
      <c r="N20" s="717">
        <v>95000</v>
      </c>
      <c r="O20" s="1141"/>
      <c r="P20" s="717">
        <v>95000</v>
      </c>
      <c r="Q20" s="630" t="s">
        <v>2562</v>
      </c>
      <c r="R20" s="630" t="s">
        <v>2561</v>
      </c>
    </row>
    <row r="21" spans="1:18" ht="48" customHeight="1" x14ac:dyDescent="0.25">
      <c r="A21" s="631"/>
      <c r="B21" s="631"/>
      <c r="C21" s="631"/>
      <c r="D21" s="631"/>
      <c r="E21" s="631"/>
      <c r="F21" s="631"/>
      <c r="G21" s="425" t="s">
        <v>44</v>
      </c>
      <c r="H21" s="425" t="s">
        <v>49</v>
      </c>
      <c r="I21" s="425">
        <v>25</v>
      </c>
      <c r="J21" s="631"/>
      <c r="K21" s="1142"/>
      <c r="L21" s="631"/>
      <c r="M21" s="1142"/>
      <c r="N21" s="718"/>
      <c r="O21" s="1142"/>
      <c r="P21" s="718"/>
      <c r="Q21" s="631"/>
      <c r="R21" s="631"/>
    </row>
    <row r="22" spans="1:18" ht="45" customHeight="1" x14ac:dyDescent="0.25">
      <c r="A22" s="425">
        <v>14</v>
      </c>
      <c r="B22" s="425">
        <v>1</v>
      </c>
      <c r="C22" s="425">
        <v>4</v>
      </c>
      <c r="D22" s="425">
        <v>2</v>
      </c>
      <c r="E22" s="425" t="s">
        <v>2580</v>
      </c>
      <c r="F22" s="425" t="s">
        <v>2579</v>
      </c>
      <c r="G22" s="425" t="s">
        <v>2578</v>
      </c>
      <c r="H22" s="425" t="s">
        <v>2577</v>
      </c>
      <c r="I22" s="425">
        <v>30</v>
      </c>
      <c r="J22" s="425" t="s">
        <v>2576</v>
      </c>
      <c r="K22" s="503"/>
      <c r="L22" s="425" t="s">
        <v>39</v>
      </c>
      <c r="M22" s="503"/>
      <c r="N22" s="429">
        <v>4000</v>
      </c>
      <c r="O22" s="503"/>
      <c r="P22" s="429">
        <v>4000</v>
      </c>
      <c r="Q22" s="425" t="s">
        <v>2562</v>
      </c>
      <c r="R22" s="425" t="s">
        <v>2561</v>
      </c>
    </row>
    <row r="23" spans="1:18" ht="105.75" customHeight="1" x14ac:dyDescent="0.25">
      <c r="A23" s="630">
        <v>15</v>
      </c>
      <c r="B23" s="630">
        <v>1</v>
      </c>
      <c r="C23" s="630">
        <v>4</v>
      </c>
      <c r="D23" s="630">
        <v>2</v>
      </c>
      <c r="E23" s="630" t="s">
        <v>2575</v>
      </c>
      <c r="F23" s="630" t="s">
        <v>2574</v>
      </c>
      <c r="G23" s="425" t="s">
        <v>1779</v>
      </c>
      <c r="H23" s="425" t="s">
        <v>52</v>
      </c>
      <c r="I23" s="425">
        <v>50</v>
      </c>
      <c r="J23" s="630" t="s">
        <v>2573</v>
      </c>
      <c r="K23" s="630"/>
      <c r="L23" s="630" t="s">
        <v>39</v>
      </c>
      <c r="M23" s="630"/>
      <c r="N23" s="717">
        <v>41000</v>
      </c>
      <c r="O23" s="630"/>
      <c r="P23" s="717">
        <v>41000</v>
      </c>
      <c r="Q23" s="630" t="s">
        <v>2562</v>
      </c>
      <c r="R23" s="630" t="s">
        <v>2561</v>
      </c>
    </row>
    <row r="24" spans="1:18" ht="94.5" customHeight="1" x14ac:dyDescent="0.25">
      <c r="A24" s="631"/>
      <c r="B24" s="631"/>
      <c r="C24" s="631"/>
      <c r="D24" s="631"/>
      <c r="E24" s="631"/>
      <c r="F24" s="631"/>
      <c r="G24" s="421" t="s">
        <v>50</v>
      </c>
      <c r="H24" s="425" t="s">
        <v>548</v>
      </c>
      <c r="I24" s="425">
        <v>1</v>
      </c>
      <c r="J24" s="631"/>
      <c r="K24" s="631"/>
      <c r="L24" s="631"/>
      <c r="M24" s="631"/>
      <c r="N24" s="718"/>
      <c r="O24" s="631"/>
      <c r="P24" s="718"/>
      <c r="Q24" s="631"/>
      <c r="R24" s="631"/>
    </row>
    <row r="25" spans="1:18" ht="69.75" customHeight="1" x14ac:dyDescent="0.25">
      <c r="A25" s="839">
        <v>16</v>
      </c>
      <c r="B25" s="630">
        <v>1</v>
      </c>
      <c r="C25" s="630">
        <v>4</v>
      </c>
      <c r="D25" s="630">
        <v>2</v>
      </c>
      <c r="E25" s="630" t="s">
        <v>2572</v>
      </c>
      <c r="F25" s="630" t="s">
        <v>2571</v>
      </c>
      <c r="G25" s="425" t="s">
        <v>197</v>
      </c>
      <c r="H25" s="425" t="s">
        <v>52</v>
      </c>
      <c r="I25" s="425">
        <v>50</v>
      </c>
      <c r="J25" s="630" t="s">
        <v>2570</v>
      </c>
      <c r="K25" s="630"/>
      <c r="L25" s="630" t="s">
        <v>39</v>
      </c>
      <c r="M25" s="630"/>
      <c r="N25" s="717">
        <v>83000</v>
      </c>
      <c r="O25" s="630"/>
      <c r="P25" s="717">
        <v>83000</v>
      </c>
      <c r="Q25" s="630" t="s">
        <v>2562</v>
      </c>
      <c r="R25" s="827" t="s">
        <v>2561</v>
      </c>
    </row>
    <row r="26" spans="1:18" ht="196.5" customHeight="1" x14ac:dyDescent="0.25">
      <c r="A26" s="1140"/>
      <c r="B26" s="656"/>
      <c r="C26" s="656"/>
      <c r="D26" s="656"/>
      <c r="E26" s="656"/>
      <c r="F26" s="656"/>
      <c r="G26" s="421" t="s">
        <v>44</v>
      </c>
      <c r="H26" s="425" t="s">
        <v>49</v>
      </c>
      <c r="I26" s="425">
        <v>35</v>
      </c>
      <c r="J26" s="656"/>
      <c r="K26" s="656"/>
      <c r="L26" s="656"/>
      <c r="M26" s="656"/>
      <c r="N26" s="733"/>
      <c r="O26" s="656"/>
      <c r="P26" s="733"/>
      <c r="Q26" s="656"/>
      <c r="R26" s="828"/>
    </row>
    <row r="27" spans="1:18" ht="46.5" customHeight="1" x14ac:dyDescent="0.25">
      <c r="A27" s="1140"/>
      <c r="B27" s="656"/>
      <c r="C27" s="656"/>
      <c r="D27" s="656"/>
      <c r="E27" s="656"/>
      <c r="F27" s="656"/>
      <c r="G27" s="420" t="s">
        <v>55</v>
      </c>
      <c r="H27" s="420" t="s">
        <v>2569</v>
      </c>
      <c r="I27" s="546">
        <v>500</v>
      </c>
      <c r="J27" s="656"/>
      <c r="K27" s="656"/>
      <c r="L27" s="656"/>
      <c r="M27" s="656"/>
      <c r="N27" s="733"/>
      <c r="O27" s="656"/>
      <c r="P27" s="733"/>
      <c r="Q27" s="656"/>
      <c r="R27" s="828"/>
    </row>
    <row r="28" spans="1:18" ht="84.75" customHeight="1" x14ac:dyDescent="0.25">
      <c r="A28" s="839">
        <v>17</v>
      </c>
      <c r="B28" s="630">
        <v>1</v>
      </c>
      <c r="C28" s="630">
        <v>4</v>
      </c>
      <c r="D28" s="630">
        <v>2</v>
      </c>
      <c r="E28" s="630" t="s">
        <v>2568</v>
      </c>
      <c r="F28" s="630" t="s">
        <v>2567</v>
      </c>
      <c r="G28" s="630" t="s">
        <v>197</v>
      </c>
      <c r="H28" s="630" t="s">
        <v>52</v>
      </c>
      <c r="I28" s="630">
        <v>30</v>
      </c>
      <c r="J28" s="630" t="s">
        <v>2566</v>
      </c>
      <c r="K28" s="630"/>
      <c r="L28" s="630" t="s">
        <v>39</v>
      </c>
      <c r="M28" s="630"/>
      <c r="N28" s="717">
        <v>100000</v>
      </c>
      <c r="O28" s="630"/>
      <c r="P28" s="717">
        <v>100000</v>
      </c>
      <c r="Q28" s="630" t="s">
        <v>2562</v>
      </c>
      <c r="R28" s="827" t="s">
        <v>2561</v>
      </c>
    </row>
    <row r="29" spans="1:18" ht="51.75" customHeight="1" x14ac:dyDescent="0.25">
      <c r="A29" s="1140"/>
      <c r="B29" s="656"/>
      <c r="C29" s="656"/>
      <c r="D29" s="656"/>
      <c r="E29" s="656"/>
      <c r="F29" s="656"/>
      <c r="G29" s="631"/>
      <c r="H29" s="631"/>
      <c r="I29" s="631"/>
      <c r="J29" s="656"/>
      <c r="K29" s="656"/>
      <c r="L29" s="656"/>
      <c r="M29" s="656"/>
      <c r="N29" s="733"/>
      <c r="O29" s="656"/>
      <c r="P29" s="733"/>
      <c r="Q29" s="656"/>
      <c r="R29" s="828"/>
    </row>
    <row r="30" spans="1:18" ht="118.5" customHeight="1" x14ac:dyDescent="0.25">
      <c r="A30" s="1140"/>
      <c r="B30" s="656"/>
      <c r="C30" s="656"/>
      <c r="D30" s="656"/>
      <c r="E30" s="656"/>
      <c r="F30" s="656"/>
      <c r="G30" s="420" t="s">
        <v>44</v>
      </c>
      <c r="H30" s="420" t="s">
        <v>49</v>
      </c>
      <c r="I30" s="546">
        <v>30</v>
      </c>
      <c r="J30" s="656"/>
      <c r="K30" s="656"/>
      <c r="L30" s="656"/>
      <c r="M30" s="656"/>
      <c r="N30" s="733"/>
      <c r="O30" s="656"/>
      <c r="P30" s="733"/>
      <c r="Q30" s="656"/>
      <c r="R30" s="828"/>
    </row>
    <row r="31" spans="1:18" ht="77.25" customHeight="1" x14ac:dyDescent="0.25">
      <c r="A31" s="839">
        <v>18</v>
      </c>
      <c r="B31" s="630">
        <v>1</v>
      </c>
      <c r="C31" s="630">
        <v>4</v>
      </c>
      <c r="D31" s="630">
        <v>2</v>
      </c>
      <c r="E31" s="630" t="s">
        <v>2565</v>
      </c>
      <c r="F31" s="630" t="s">
        <v>2564</v>
      </c>
      <c r="G31" s="630" t="s">
        <v>44</v>
      </c>
      <c r="H31" s="630" t="s">
        <v>49</v>
      </c>
      <c r="I31" s="630">
        <v>30</v>
      </c>
      <c r="J31" s="630" t="s">
        <v>2563</v>
      </c>
      <c r="K31" s="630"/>
      <c r="L31" s="630" t="s">
        <v>45</v>
      </c>
      <c r="M31" s="630"/>
      <c r="N31" s="717">
        <v>27000</v>
      </c>
      <c r="O31" s="630"/>
      <c r="P31" s="717">
        <v>27000</v>
      </c>
      <c r="Q31" s="630" t="s">
        <v>2562</v>
      </c>
      <c r="R31" s="827" t="s">
        <v>2561</v>
      </c>
    </row>
    <row r="32" spans="1:18" ht="118.5" customHeight="1" x14ac:dyDescent="0.25">
      <c r="A32" s="1140"/>
      <c r="B32" s="656"/>
      <c r="C32" s="656"/>
      <c r="D32" s="656"/>
      <c r="E32" s="656"/>
      <c r="F32" s="656"/>
      <c r="G32" s="656"/>
      <c r="H32" s="656"/>
      <c r="I32" s="656"/>
      <c r="J32" s="656"/>
      <c r="K32" s="656"/>
      <c r="L32" s="656"/>
      <c r="M32" s="656"/>
      <c r="N32" s="733"/>
      <c r="O32" s="656"/>
      <c r="P32" s="733"/>
      <c r="Q32" s="656"/>
      <c r="R32" s="828"/>
    </row>
    <row r="33" spans="1:18" ht="66.75" customHeight="1" x14ac:dyDescent="0.25">
      <c r="A33" s="1088"/>
      <c r="B33" s="631"/>
      <c r="C33" s="631"/>
      <c r="D33" s="631"/>
      <c r="E33" s="631"/>
      <c r="F33" s="631"/>
      <c r="G33" s="631"/>
      <c r="H33" s="631"/>
      <c r="I33" s="631"/>
      <c r="J33" s="631"/>
      <c r="K33" s="631"/>
      <c r="L33" s="631"/>
      <c r="M33" s="631"/>
      <c r="N33" s="718"/>
      <c r="O33" s="631"/>
      <c r="P33" s="718"/>
      <c r="Q33" s="631"/>
      <c r="R33" s="829"/>
    </row>
    <row r="34" spans="1:18" ht="15.75" customHeight="1" x14ac:dyDescent="0.25"/>
    <row r="35" spans="1:18" ht="15.75" customHeight="1" x14ac:dyDescent="0.25">
      <c r="M35" s="903"/>
      <c r="N35" s="904" t="s">
        <v>35</v>
      </c>
      <c r="O35" s="904"/>
      <c r="P35" s="904"/>
    </row>
    <row r="36" spans="1:18" ht="15.75" customHeight="1" x14ac:dyDescent="0.25">
      <c r="M36" s="903"/>
      <c r="N36" s="699" t="s">
        <v>36</v>
      </c>
      <c r="O36" s="903" t="s">
        <v>37</v>
      </c>
      <c r="P36" s="903"/>
    </row>
    <row r="37" spans="1:18" ht="15.75" customHeight="1" x14ac:dyDescent="0.25">
      <c r="M37" s="903"/>
      <c r="N37" s="701"/>
      <c r="O37" s="194">
        <v>2020</v>
      </c>
      <c r="P37" s="194">
        <v>2021</v>
      </c>
    </row>
    <row r="38" spans="1:18" ht="15.75" customHeight="1" x14ac:dyDescent="0.25">
      <c r="M38" s="617" t="s">
        <v>2931</v>
      </c>
      <c r="N38" s="619">
        <v>18</v>
      </c>
      <c r="O38" s="109">
        <f>M7+M8+M9+M10+M11+M12+M13+M14+M15</f>
        <v>183520.56999999998</v>
      </c>
      <c r="P38" s="109">
        <f>SUM(P16+P17+P19+P20+P22+P23+P25+P28+P31)</f>
        <v>550000</v>
      </c>
      <c r="Q38" s="2"/>
    </row>
    <row r="39" spans="1:18" ht="15.75" customHeight="1" x14ac:dyDescent="0.25">
      <c r="O39" s="2"/>
      <c r="P39" s="2"/>
    </row>
    <row r="40" spans="1:18" ht="15.75" customHeight="1" x14ac:dyDescent="0.25"/>
    <row r="41" spans="1:18" ht="15.75" customHeight="1" x14ac:dyDescent="0.25"/>
    <row r="42" spans="1:18" ht="15.75" customHeight="1" x14ac:dyDescent="0.25"/>
    <row r="43" spans="1:18" ht="15.75" customHeight="1" x14ac:dyDescent="0.25">
      <c r="N43" s="2"/>
    </row>
    <row r="44" spans="1:18" ht="15.75" customHeight="1" x14ac:dyDescent="0.25">
      <c r="N44" s="2"/>
    </row>
    <row r="45" spans="1:18" ht="15.75" customHeight="1" x14ac:dyDescent="0.25"/>
    <row r="46" spans="1:18" ht="15.75" customHeight="1" x14ac:dyDescent="0.25"/>
    <row r="47" spans="1:18" ht="15.75" customHeight="1" x14ac:dyDescent="0.25"/>
    <row r="48" spans="1:18" ht="15.75" customHeight="1" x14ac:dyDescent="0.25"/>
    <row r="49" ht="15.6" customHeight="1" x14ac:dyDescent="0.25"/>
  </sheetData>
  <mergeCells count="114">
    <mergeCell ref="Q4:Q5"/>
    <mergeCell ref="J4:J5"/>
    <mergeCell ref="K4:L4"/>
    <mergeCell ref="M4:N4"/>
    <mergeCell ref="R4:R5"/>
    <mergeCell ref="O4:P4"/>
    <mergeCell ref="A4:A5"/>
    <mergeCell ref="B4:B5"/>
    <mergeCell ref="C4:C5"/>
    <mergeCell ref="D4:D5"/>
    <mergeCell ref="E4:E5"/>
    <mergeCell ref="F4:F5"/>
    <mergeCell ref="G4:G5"/>
    <mergeCell ref="H4:I4"/>
    <mergeCell ref="J17:J18"/>
    <mergeCell ref="K17:K18"/>
    <mergeCell ref="L17:L18"/>
    <mergeCell ref="M17:M18"/>
    <mergeCell ref="N17:N18"/>
    <mergeCell ref="O17:O18"/>
    <mergeCell ref="A17:A18"/>
    <mergeCell ref="B17:B18"/>
    <mergeCell ref="C17:C18"/>
    <mergeCell ref="D17:D18"/>
    <mergeCell ref="E17:E18"/>
    <mergeCell ref="F17:F18"/>
    <mergeCell ref="Q20:Q21"/>
    <mergeCell ref="R20:R21"/>
    <mergeCell ref="K20:K21"/>
    <mergeCell ref="L20:L21"/>
    <mergeCell ref="M20:M21"/>
    <mergeCell ref="N20:N21"/>
    <mergeCell ref="O20:O21"/>
    <mergeCell ref="P20:P21"/>
    <mergeCell ref="P17:P18"/>
    <mergeCell ref="Q17:Q18"/>
    <mergeCell ref="R17:R18"/>
    <mergeCell ref="A23:A24"/>
    <mergeCell ref="B23:B24"/>
    <mergeCell ref="C23:C24"/>
    <mergeCell ref="D23:D24"/>
    <mergeCell ref="E23:E24"/>
    <mergeCell ref="F23:F24"/>
    <mergeCell ref="J23:J24"/>
    <mergeCell ref="K23:K24"/>
    <mergeCell ref="A20:A21"/>
    <mergeCell ref="B20:B21"/>
    <mergeCell ref="C20:C21"/>
    <mergeCell ref="D20:D21"/>
    <mergeCell ref="E20:E21"/>
    <mergeCell ref="F20:F21"/>
    <mergeCell ref="J20:J21"/>
    <mergeCell ref="R23:R24"/>
    <mergeCell ref="L23:L24"/>
    <mergeCell ref="M23:M24"/>
    <mergeCell ref="N23:N24"/>
    <mergeCell ref="O23:O24"/>
    <mergeCell ref="P23:P24"/>
    <mergeCell ref="M25:M27"/>
    <mergeCell ref="N25:N27"/>
    <mergeCell ref="O25:O27"/>
    <mergeCell ref="P25:P27"/>
    <mergeCell ref="Q25:Q27"/>
    <mergeCell ref="R25:R27"/>
    <mergeCell ref="Q23:Q24"/>
    <mergeCell ref="A25:A27"/>
    <mergeCell ref="B25:B27"/>
    <mergeCell ref="C25:C27"/>
    <mergeCell ref="D25:D27"/>
    <mergeCell ref="E25:E27"/>
    <mergeCell ref="F25:F27"/>
    <mergeCell ref="J25:J27"/>
    <mergeCell ref="K25:K27"/>
    <mergeCell ref="L25:L27"/>
    <mergeCell ref="A28:A30"/>
    <mergeCell ref="B28:B30"/>
    <mergeCell ref="C28:C30"/>
    <mergeCell ref="D28:D30"/>
    <mergeCell ref="E28:E30"/>
    <mergeCell ref="F28:F30"/>
    <mergeCell ref="G28:G29"/>
    <mergeCell ref="H28:H29"/>
    <mergeCell ref="I28:I29"/>
    <mergeCell ref="J28:J30"/>
    <mergeCell ref="K28:K30"/>
    <mergeCell ref="L28:L30"/>
    <mergeCell ref="R28:R30"/>
    <mergeCell ref="M28:M30"/>
    <mergeCell ref="N28:N30"/>
    <mergeCell ref="O28:O30"/>
    <mergeCell ref="P28:P30"/>
    <mergeCell ref="Q28:Q30"/>
    <mergeCell ref="Q31:Q33"/>
    <mergeCell ref="R31:R33"/>
    <mergeCell ref="A31:A33"/>
    <mergeCell ref="B31:B33"/>
    <mergeCell ref="C31:C33"/>
    <mergeCell ref="D31:D33"/>
    <mergeCell ref="E31:E33"/>
    <mergeCell ref="F31:F33"/>
    <mergeCell ref="M35:M37"/>
    <mergeCell ref="N35:P35"/>
    <mergeCell ref="N36:N37"/>
    <mergeCell ref="O36:P36"/>
    <mergeCell ref="O31:O33"/>
    <mergeCell ref="P31:P33"/>
    <mergeCell ref="M31:M33"/>
    <mergeCell ref="N31:N33"/>
    <mergeCell ref="G31:G33"/>
    <mergeCell ref="H31:H33"/>
    <mergeCell ref="I31:I33"/>
    <mergeCell ref="J31:J33"/>
    <mergeCell ref="K31:K33"/>
    <mergeCell ref="L31:L33"/>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DAC67-3412-44DE-A21D-6F2473586594}">
  <dimension ref="A2:R66"/>
  <sheetViews>
    <sheetView topLeftCell="A56" zoomScale="70" zoomScaleNormal="70" workbookViewId="0">
      <selection activeCell="A62" sqref="A62:XFD62"/>
    </sheetView>
  </sheetViews>
  <sheetFormatPr defaultColWidth="9.140625" defaultRowHeight="15" x14ac:dyDescent="0.25"/>
  <cols>
    <col min="1" max="1" width="6.28515625" style="41" customWidth="1"/>
    <col min="2" max="2" width="8.85546875" style="41" customWidth="1"/>
    <col min="3" max="3" width="11.42578125" style="41" customWidth="1"/>
    <col min="4" max="4" width="9.7109375" style="41" customWidth="1"/>
    <col min="5" max="5" width="45.7109375" style="41" customWidth="1"/>
    <col min="6" max="6" width="77.28515625" style="41" customWidth="1"/>
    <col min="7" max="7" width="29.85546875" style="41" customWidth="1"/>
    <col min="8" max="8" width="20.42578125" style="41" customWidth="1"/>
    <col min="9" max="9" width="12.140625" style="41" customWidth="1"/>
    <col min="10" max="10" width="32.140625" style="41" customWidth="1"/>
    <col min="11" max="11" width="12.140625" style="41" customWidth="1"/>
    <col min="12" max="12" width="12.7109375" style="41" customWidth="1"/>
    <col min="13" max="13" width="17.85546875" style="41" customWidth="1"/>
    <col min="14" max="14" width="17.28515625" style="41" customWidth="1"/>
    <col min="15" max="16" width="18" style="41" customWidth="1"/>
    <col min="17" max="17" width="21.28515625" style="41" customWidth="1"/>
    <col min="18" max="18" width="23.5703125" style="41" customWidth="1"/>
    <col min="19" max="16384" width="9.140625" style="41"/>
  </cols>
  <sheetData>
    <row r="2" spans="1:18" x14ac:dyDescent="0.25">
      <c r="A2" s="110" t="s">
        <v>2909</v>
      </c>
    </row>
    <row r="3" spans="1:18" x14ac:dyDescent="0.25">
      <c r="M3" s="2"/>
      <c r="N3" s="2"/>
      <c r="O3" s="2"/>
      <c r="P3" s="2"/>
    </row>
    <row r="4" spans="1:18" s="4" customFormat="1" ht="63.75" customHeight="1" x14ac:dyDescent="0.2">
      <c r="A4" s="1166" t="s">
        <v>0</v>
      </c>
      <c r="B4" s="1165" t="s">
        <v>1</v>
      </c>
      <c r="C4" s="1165" t="s">
        <v>2</v>
      </c>
      <c r="D4" s="1165" t="s">
        <v>3</v>
      </c>
      <c r="E4" s="1166" t="s">
        <v>4</v>
      </c>
      <c r="F4" s="1166" t="s">
        <v>5</v>
      </c>
      <c r="G4" s="1166" t="s">
        <v>6</v>
      </c>
      <c r="H4" s="1165" t="s">
        <v>7</v>
      </c>
      <c r="I4" s="1165"/>
      <c r="J4" s="1166" t="s">
        <v>8</v>
      </c>
      <c r="K4" s="1165" t="s">
        <v>9</v>
      </c>
      <c r="L4" s="1165"/>
      <c r="M4" s="1167" t="s">
        <v>10</v>
      </c>
      <c r="N4" s="1167"/>
      <c r="O4" s="1167" t="s">
        <v>11</v>
      </c>
      <c r="P4" s="1167"/>
      <c r="Q4" s="1166" t="s">
        <v>12</v>
      </c>
      <c r="R4" s="1165" t="s">
        <v>13</v>
      </c>
    </row>
    <row r="5" spans="1:18" s="4" customFormat="1" x14ac:dyDescent="0.2">
      <c r="A5" s="1166"/>
      <c r="B5" s="1165"/>
      <c r="C5" s="1165"/>
      <c r="D5" s="1165"/>
      <c r="E5" s="1166"/>
      <c r="F5" s="1166"/>
      <c r="G5" s="1166"/>
      <c r="H5" s="288" t="s">
        <v>14</v>
      </c>
      <c r="I5" s="288" t="s">
        <v>15</v>
      </c>
      <c r="J5" s="1166"/>
      <c r="K5" s="291">
        <v>2020</v>
      </c>
      <c r="L5" s="291">
        <v>2021</v>
      </c>
      <c r="M5" s="292">
        <v>2020</v>
      </c>
      <c r="N5" s="292">
        <v>2021</v>
      </c>
      <c r="O5" s="292">
        <v>2020</v>
      </c>
      <c r="P5" s="292">
        <v>2021</v>
      </c>
      <c r="Q5" s="1166"/>
      <c r="R5" s="1165"/>
    </row>
    <row r="6" spans="1:18" s="4" customFormat="1" ht="30" customHeight="1" x14ac:dyDescent="0.2">
      <c r="A6" s="289" t="s">
        <v>16</v>
      </c>
      <c r="B6" s="288" t="s">
        <v>17</v>
      </c>
      <c r="C6" s="288" t="s">
        <v>18</v>
      </c>
      <c r="D6" s="288" t="s">
        <v>19</v>
      </c>
      <c r="E6" s="289" t="s">
        <v>20</v>
      </c>
      <c r="F6" s="289" t="s">
        <v>21</v>
      </c>
      <c r="G6" s="289" t="s">
        <v>22</v>
      </c>
      <c r="H6" s="288" t="s">
        <v>2720</v>
      </c>
      <c r="I6" s="288" t="s">
        <v>24</v>
      </c>
      <c r="J6" s="289" t="s">
        <v>25</v>
      </c>
      <c r="K6" s="291" t="s">
        <v>26</v>
      </c>
      <c r="L6" s="291" t="s">
        <v>27</v>
      </c>
      <c r="M6" s="290" t="s">
        <v>28</v>
      </c>
      <c r="N6" s="290" t="s">
        <v>29</v>
      </c>
      <c r="O6" s="290" t="s">
        <v>30</v>
      </c>
      <c r="P6" s="290" t="s">
        <v>31</v>
      </c>
      <c r="Q6" s="289" t="s">
        <v>32</v>
      </c>
      <c r="R6" s="288" t="s">
        <v>33</v>
      </c>
    </row>
    <row r="7" spans="1:18" ht="77.25" customHeight="1" x14ac:dyDescent="0.25">
      <c r="A7" s="1168">
        <v>1</v>
      </c>
      <c r="B7" s="819">
        <v>1</v>
      </c>
      <c r="C7" s="1126">
        <v>4</v>
      </c>
      <c r="D7" s="819">
        <v>2</v>
      </c>
      <c r="E7" s="819" t="s">
        <v>2719</v>
      </c>
      <c r="F7" s="1170" t="s">
        <v>2718</v>
      </c>
      <c r="G7" s="1158" t="s">
        <v>197</v>
      </c>
      <c r="H7" s="326" t="s">
        <v>51</v>
      </c>
      <c r="I7" s="560" t="s">
        <v>41</v>
      </c>
      <c r="J7" s="819" t="s">
        <v>2717</v>
      </c>
      <c r="K7" s="1132" t="s">
        <v>2716</v>
      </c>
      <c r="L7" s="1132"/>
      <c r="M7" s="1135">
        <v>72659.14</v>
      </c>
      <c r="N7" s="1126"/>
      <c r="O7" s="1135">
        <v>72659.14</v>
      </c>
      <c r="P7" s="1135"/>
      <c r="Q7" s="819" t="s">
        <v>2637</v>
      </c>
      <c r="R7" s="819" t="s">
        <v>2636</v>
      </c>
    </row>
    <row r="8" spans="1:18" ht="72.75" customHeight="1" x14ac:dyDescent="0.25">
      <c r="A8" s="1168"/>
      <c r="B8" s="819"/>
      <c r="C8" s="1126"/>
      <c r="D8" s="819"/>
      <c r="E8" s="819"/>
      <c r="F8" s="1170"/>
      <c r="G8" s="1158"/>
      <c r="H8" s="369" t="s">
        <v>693</v>
      </c>
      <c r="I8" s="326">
        <v>30</v>
      </c>
      <c r="J8" s="819"/>
      <c r="K8" s="1132"/>
      <c r="L8" s="1132"/>
      <c r="M8" s="1135"/>
      <c r="N8" s="1126"/>
      <c r="O8" s="1135"/>
      <c r="P8" s="1135"/>
      <c r="Q8" s="819"/>
      <c r="R8" s="819"/>
    </row>
    <row r="9" spans="1:18" ht="30" x14ac:dyDescent="0.25">
      <c r="A9" s="1168"/>
      <c r="B9" s="819"/>
      <c r="C9" s="1126"/>
      <c r="D9" s="819"/>
      <c r="E9" s="819"/>
      <c r="F9" s="1170"/>
      <c r="G9" s="1158" t="s">
        <v>44</v>
      </c>
      <c r="H9" s="369" t="s">
        <v>204</v>
      </c>
      <c r="I9" s="560" t="s">
        <v>41</v>
      </c>
      <c r="J9" s="819"/>
      <c r="K9" s="1132"/>
      <c r="L9" s="1132"/>
      <c r="M9" s="1135"/>
      <c r="N9" s="1126"/>
      <c r="O9" s="1135"/>
      <c r="P9" s="1135"/>
      <c r="Q9" s="819"/>
      <c r="R9" s="819"/>
    </row>
    <row r="10" spans="1:18" x14ac:dyDescent="0.25">
      <c r="A10" s="1168"/>
      <c r="B10" s="819"/>
      <c r="C10" s="1126"/>
      <c r="D10" s="819"/>
      <c r="E10" s="819"/>
      <c r="F10" s="1170"/>
      <c r="G10" s="1158"/>
      <c r="H10" s="369" t="s">
        <v>693</v>
      </c>
      <c r="I10" s="560" t="s">
        <v>232</v>
      </c>
      <c r="J10" s="819"/>
      <c r="K10" s="1132"/>
      <c r="L10" s="1132"/>
      <c r="M10" s="1135"/>
      <c r="N10" s="1126"/>
      <c r="O10" s="1135"/>
      <c r="P10" s="1135"/>
      <c r="Q10" s="819"/>
      <c r="R10" s="819"/>
    </row>
    <row r="11" spans="1:18" ht="91.5" customHeight="1" x14ac:dyDescent="0.25">
      <c r="A11" s="1168"/>
      <c r="B11" s="819"/>
      <c r="C11" s="1126"/>
      <c r="D11" s="819"/>
      <c r="E11" s="819"/>
      <c r="F11" s="1170"/>
      <c r="G11" s="819" t="s">
        <v>2715</v>
      </c>
      <c r="H11" s="369" t="s">
        <v>2714</v>
      </c>
      <c r="I11" s="560" t="s">
        <v>41</v>
      </c>
      <c r="J11" s="819"/>
      <c r="K11" s="1132"/>
      <c r="L11" s="1132"/>
      <c r="M11" s="1135"/>
      <c r="N11" s="1126"/>
      <c r="O11" s="1135"/>
      <c r="P11" s="1135"/>
      <c r="Q11" s="819"/>
      <c r="R11" s="819"/>
    </row>
    <row r="12" spans="1:18" ht="45" x14ac:dyDescent="0.25">
      <c r="A12" s="1168"/>
      <c r="B12" s="819"/>
      <c r="C12" s="1126"/>
      <c r="D12" s="819"/>
      <c r="E12" s="819"/>
      <c r="F12" s="1170"/>
      <c r="G12" s="819"/>
      <c r="H12" s="369" t="s">
        <v>2713</v>
      </c>
      <c r="I12" s="369">
        <v>24</v>
      </c>
      <c r="J12" s="819"/>
      <c r="K12" s="1132"/>
      <c r="L12" s="1132"/>
      <c r="M12" s="1135"/>
      <c r="N12" s="1126"/>
      <c r="O12" s="1135"/>
      <c r="P12" s="1135"/>
      <c r="Q12" s="819"/>
      <c r="R12" s="819"/>
    </row>
    <row r="13" spans="1:18" x14ac:dyDescent="0.25">
      <c r="A13" s="1168"/>
      <c r="B13" s="819"/>
      <c r="C13" s="1126"/>
      <c r="D13" s="819"/>
      <c r="E13" s="819"/>
      <c r="F13" s="1170"/>
      <c r="G13" s="819"/>
      <c r="H13" s="369" t="s">
        <v>2712</v>
      </c>
      <c r="I13" s="369">
        <v>1</v>
      </c>
      <c r="J13" s="819"/>
      <c r="K13" s="1132"/>
      <c r="L13" s="1132"/>
      <c r="M13" s="1135"/>
      <c r="N13" s="1126"/>
      <c r="O13" s="1135"/>
      <c r="P13" s="1135"/>
      <c r="Q13" s="819"/>
      <c r="R13" s="819"/>
    </row>
    <row r="14" spans="1:18" x14ac:dyDescent="0.25">
      <c r="A14" s="1168"/>
      <c r="B14" s="819"/>
      <c r="C14" s="1126"/>
      <c r="D14" s="819"/>
      <c r="E14" s="819"/>
      <c r="F14" s="1170"/>
      <c r="G14" s="819"/>
      <c r="H14" s="819" t="s">
        <v>2711</v>
      </c>
      <c r="I14" s="1169" t="s">
        <v>2710</v>
      </c>
      <c r="J14" s="819"/>
      <c r="K14" s="1132"/>
      <c r="L14" s="1132"/>
      <c r="M14" s="1135"/>
      <c r="N14" s="1126"/>
      <c r="O14" s="1135"/>
      <c r="P14" s="1135"/>
      <c r="Q14" s="819"/>
      <c r="R14" s="819"/>
    </row>
    <row r="15" spans="1:18" ht="97.5" customHeight="1" x14ac:dyDescent="0.25">
      <c r="A15" s="1168"/>
      <c r="B15" s="819"/>
      <c r="C15" s="1126"/>
      <c r="D15" s="819"/>
      <c r="E15" s="819"/>
      <c r="F15" s="1170"/>
      <c r="G15" s="819"/>
      <c r="H15" s="819"/>
      <c r="I15" s="1169"/>
      <c r="J15" s="819"/>
      <c r="K15" s="1132"/>
      <c r="L15" s="1132"/>
      <c r="M15" s="1135"/>
      <c r="N15" s="1126"/>
      <c r="O15" s="1135"/>
      <c r="P15" s="1135"/>
      <c r="Q15" s="819"/>
      <c r="R15" s="819"/>
    </row>
    <row r="16" spans="1:18" ht="78.75" customHeight="1" x14ac:dyDescent="0.25">
      <c r="A16" s="1168"/>
      <c r="B16" s="819"/>
      <c r="C16" s="1126"/>
      <c r="D16" s="819"/>
      <c r="E16" s="819"/>
      <c r="F16" s="1170"/>
      <c r="G16" s="819"/>
      <c r="H16" s="369" t="s">
        <v>2709</v>
      </c>
      <c r="I16" s="561">
        <v>2</v>
      </c>
      <c r="J16" s="819"/>
      <c r="K16" s="1132"/>
      <c r="L16" s="1132"/>
      <c r="M16" s="1135"/>
      <c r="N16" s="1126"/>
      <c r="O16" s="1135"/>
      <c r="P16" s="1135"/>
      <c r="Q16" s="819"/>
      <c r="R16" s="819"/>
    </row>
    <row r="17" spans="1:18" ht="103.5" customHeight="1" x14ac:dyDescent="0.25">
      <c r="A17" s="1168"/>
      <c r="B17" s="819"/>
      <c r="C17" s="1126"/>
      <c r="D17" s="819"/>
      <c r="E17" s="819"/>
      <c r="F17" s="1170"/>
      <c r="G17" s="819"/>
      <c r="H17" s="369" t="s">
        <v>2708</v>
      </c>
      <c r="I17" s="561" t="s">
        <v>2707</v>
      </c>
      <c r="J17" s="819"/>
      <c r="K17" s="1132"/>
      <c r="L17" s="1132"/>
      <c r="M17" s="1135"/>
      <c r="N17" s="1126"/>
      <c r="O17" s="1135"/>
      <c r="P17" s="1135"/>
      <c r="Q17" s="819"/>
      <c r="R17" s="819"/>
    </row>
    <row r="18" spans="1:18" ht="60" x14ac:dyDescent="0.25">
      <c r="A18" s="1168"/>
      <c r="B18" s="819"/>
      <c r="C18" s="1126"/>
      <c r="D18" s="819"/>
      <c r="E18" s="819"/>
      <c r="F18" s="1170"/>
      <c r="G18" s="819"/>
      <c r="H18" s="369" t="s">
        <v>2706</v>
      </c>
      <c r="I18" s="561" t="s">
        <v>2705</v>
      </c>
      <c r="J18" s="819"/>
      <c r="K18" s="1132"/>
      <c r="L18" s="1132"/>
      <c r="M18" s="1135"/>
      <c r="N18" s="1126"/>
      <c r="O18" s="1135"/>
      <c r="P18" s="1135"/>
      <c r="Q18" s="819"/>
      <c r="R18" s="819"/>
    </row>
    <row r="19" spans="1:18" ht="45" x14ac:dyDescent="0.25">
      <c r="A19" s="1168"/>
      <c r="B19" s="819"/>
      <c r="C19" s="1126"/>
      <c r="D19" s="819"/>
      <c r="E19" s="819"/>
      <c r="F19" s="1170"/>
      <c r="G19" s="819"/>
      <c r="H19" s="458" t="s">
        <v>2704</v>
      </c>
      <c r="I19" s="562" t="s">
        <v>2703</v>
      </c>
      <c r="J19" s="819"/>
      <c r="K19" s="1132"/>
      <c r="L19" s="1132"/>
      <c r="M19" s="1135"/>
      <c r="N19" s="1126"/>
      <c r="O19" s="1135"/>
      <c r="P19" s="1135"/>
      <c r="Q19" s="819"/>
      <c r="R19" s="819"/>
    </row>
    <row r="20" spans="1:18" ht="148.5" customHeight="1" x14ac:dyDescent="0.25">
      <c r="A20" s="1162">
        <v>2</v>
      </c>
      <c r="B20" s="1158">
        <v>1</v>
      </c>
      <c r="C20" s="1162">
        <v>4</v>
      </c>
      <c r="D20" s="1158">
        <v>2</v>
      </c>
      <c r="E20" s="1158" t="s">
        <v>2702</v>
      </c>
      <c r="F20" s="1158" t="s">
        <v>2701</v>
      </c>
      <c r="G20" s="1158" t="s">
        <v>44</v>
      </c>
      <c r="H20" s="369" t="s">
        <v>204</v>
      </c>
      <c r="I20" s="326">
        <v>1</v>
      </c>
      <c r="J20" s="1158" t="s">
        <v>2700</v>
      </c>
      <c r="K20" s="1160" t="s">
        <v>2647</v>
      </c>
      <c r="L20" s="1160"/>
      <c r="M20" s="1161">
        <v>37354</v>
      </c>
      <c r="N20" s="1162"/>
      <c r="O20" s="1161">
        <v>37354</v>
      </c>
      <c r="P20" s="1161"/>
      <c r="Q20" s="1158" t="s">
        <v>2637</v>
      </c>
      <c r="R20" s="1158" t="s">
        <v>2636</v>
      </c>
    </row>
    <row r="21" spans="1:18" ht="90" customHeight="1" x14ac:dyDescent="0.25">
      <c r="A21" s="1162"/>
      <c r="B21" s="1158"/>
      <c r="C21" s="1162"/>
      <c r="D21" s="1158"/>
      <c r="E21" s="1158"/>
      <c r="F21" s="1158"/>
      <c r="G21" s="1158"/>
      <c r="H21" s="369" t="s">
        <v>693</v>
      </c>
      <c r="I21" s="369">
        <v>32</v>
      </c>
      <c r="J21" s="1158"/>
      <c r="K21" s="1160"/>
      <c r="L21" s="1160"/>
      <c r="M21" s="1161"/>
      <c r="N21" s="1162"/>
      <c r="O21" s="1161"/>
      <c r="P21" s="1161"/>
      <c r="Q21" s="1158"/>
      <c r="R21" s="1158"/>
    </row>
    <row r="22" spans="1:18" ht="144" customHeight="1" x14ac:dyDescent="0.25">
      <c r="A22" s="1162">
        <v>3</v>
      </c>
      <c r="B22" s="1158">
        <v>1</v>
      </c>
      <c r="C22" s="1162">
        <v>4</v>
      </c>
      <c r="D22" s="1158">
        <v>2</v>
      </c>
      <c r="E22" s="1158" t="s">
        <v>2699</v>
      </c>
      <c r="F22" s="1158" t="s">
        <v>2698</v>
      </c>
      <c r="G22" s="1158" t="s">
        <v>44</v>
      </c>
      <c r="H22" s="369" t="s">
        <v>204</v>
      </c>
      <c r="I22" s="563">
        <v>1</v>
      </c>
      <c r="J22" s="1158" t="s">
        <v>2693</v>
      </c>
      <c r="K22" s="1160" t="s">
        <v>2647</v>
      </c>
      <c r="L22" s="1160"/>
      <c r="M22" s="1161">
        <v>22225</v>
      </c>
      <c r="N22" s="1162"/>
      <c r="O22" s="1161">
        <v>22225</v>
      </c>
      <c r="P22" s="1161"/>
      <c r="Q22" s="1158" t="s">
        <v>2637</v>
      </c>
      <c r="R22" s="1158" t="s">
        <v>2636</v>
      </c>
    </row>
    <row r="23" spans="1:18" ht="97.5" customHeight="1" x14ac:dyDescent="0.25">
      <c r="A23" s="1162"/>
      <c r="B23" s="1158"/>
      <c r="C23" s="1162"/>
      <c r="D23" s="1158"/>
      <c r="E23" s="1158"/>
      <c r="F23" s="1158"/>
      <c r="G23" s="1158"/>
      <c r="H23" s="560" t="s">
        <v>693</v>
      </c>
      <c r="I23" s="369">
        <v>25</v>
      </c>
      <c r="J23" s="1158"/>
      <c r="K23" s="1160"/>
      <c r="L23" s="1160"/>
      <c r="M23" s="1161"/>
      <c r="N23" s="1162"/>
      <c r="O23" s="1161"/>
      <c r="P23" s="1161"/>
      <c r="Q23" s="1158"/>
      <c r="R23" s="1158"/>
    </row>
    <row r="24" spans="1:18" s="287" customFormat="1" ht="135" customHeight="1" x14ac:dyDescent="0.25">
      <c r="A24" s="1162">
        <v>4</v>
      </c>
      <c r="B24" s="1162">
        <v>1</v>
      </c>
      <c r="C24" s="1162">
        <v>4</v>
      </c>
      <c r="D24" s="1158">
        <v>2</v>
      </c>
      <c r="E24" s="1158" t="s">
        <v>2697</v>
      </c>
      <c r="F24" s="1158" t="s">
        <v>2696</v>
      </c>
      <c r="G24" s="1158" t="s">
        <v>2695</v>
      </c>
      <c r="H24" s="369" t="s">
        <v>2694</v>
      </c>
      <c r="I24" s="560" t="s">
        <v>41</v>
      </c>
      <c r="J24" s="1158" t="s">
        <v>2693</v>
      </c>
      <c r="K24" s="1160" t="s">
        <v>2647</v>
      </c>
      <c r="L24" s="1160"/>
      <c r="M24" s="1161">
        <v>21933.75</v>
      </c>
      <c r="N24" s="1162"/>
      <c r="O24" s="1161">
        <v>21933.75</v>
      </c>
      <c r="P24" s="1161"/>
      <c r="Q24" s="1158" t="s">
        <v>2637</v>
      </c>
      <c r="R24" s="1158" t="s">
        <v>2636</v>
      </c>
    </row>
    <row r="25" spans="1:18" s="287" customFormat="1" ht="92.25" customHeight="1" x14ac:dyDescent="0.25">
      <c r="A25" s="1162"/>
      <c r="B25" s="1162"/>
      <c r="C25" s="1162"/>
      <c r="D25" s="1158"/>
      <c r="E25" s="1158"/>
      <c r="F25" s="1158"/>
      <c r="G25" s="1158"/>
      <c r="H25" s="560" t="s">
        <v>693</v>
      </c>
      <c r="I25" s="369">
        <v>25</v>
      </c>
      <c r="J25" s="1158"/>
      <c r="K25" s="1160"/>
      <c r="L25" s="1160"/>
      <c r="M25" s="1161"/>
      <c r="N25" s="1162"/>
      <c r="O25" s="1161"/>
      <c r="P25" s="1161"/>
      <c r="Q25" s="1158"/>
      <c r="R25" s="1158"/>
    </row>
    <row r="26" spans="1:18" s="287" customFormat="1" ht="92.25" customHeight="1" x14ac:dyDescent="0.25">
      <c r="A26" s="1158">
        <v>5</v>
      </c>
      <c r="B26" s="1158">
        <v>1</v>
      </c>
      <c r="C26" s="1162">
        <v>4</v>
      </c>
      <c r="D26" s="1158">
        <v>2</v>
      </c>
      <c r="E26" s="1158" t="s">
        <v>2692</v>
      </c>
      <c r="F26" s="1158" t="s">
        <v>2691</v>
      </c>
      <c r="G26" s="1164" t="s">
        <v>457</v>
      </c>
      <c r="H26" s="369" t="s">
        <v>1318</v>
      </c>
      <c r="I26" s="369">
        <v>4</v>
      </c>
      <c r="J26" s="1158" t="s">
        <v>2690</v>
      </c>
      <c r="K26" s="1158" t="s">
        <v>2647</v>
      </c>
      <c r="L26" s="1158"/>
      <c r="M26" s="1163">
        <v>22750</v>
      </c>
      <c r="N26" s="1163"/>
      <c r="O26" s="1163">
        <v>22750</v>
      </c>
      <c r="P26" s="1163"/>
      <c r="Q26" s="1158" t="s">
        <v>2637</v>
      </c>
      <c r="R26" s="1158" t="s">
        <v>2636</v>
      </c>
    </row>
    <row r="27" spans="1:18" s="287" customFormat="1" ht="80.25" customHeight="1" x14ac:dyDescent="0.25">
      <c r="A27" s="1158"/>
      <c r="B27" s="1158"/>
      <c r="C27" s="1162"/>
      <c r="D27" s="1158"/>
      <c r="E27" s="1158"/>
      <c r="F27" s="1158"/>
      <c r="G27" s="1164"/>
      <c r="H27" s="369" t="s">
        <v>693</v>
      </c>
      <c r="I27" s="369">
        <v>100</v>
      </c>
      <c r="J27" s="1158"/>
      <c r="K27" s="1158"/>
      <c r="L27" s="1158"/>
      <c r="M27" s="1163"/>
      <c r="N27" s="1163"/>
      <c r="O27" s="1163"/>
      <c r="P27" s="1163"/>
      <c r="Q27" s="1158"/>
      <c r="R27" s="1158"/>
    </row>
    <row r="28" spans="1:18" s="287" customFormat="1" ht="86.25" customHeight="1" x14ac:dyDescent="0.25">
      <c r="A28" s="1158"/>
      <c r="B28" s="1158"/>
      <c r="C28" s="1162"/>
      <c r="D28" s="1158"/>
      <c r="E28" s="1158"/>
      <c r="F28" s="1158"/>
      <c r="G28" s="1158" t="s">
        <v>1345</v>
      </c>
      <c r="H28" s="369" t="s">
        <v>1344</v>
      </c>
      <c r="I28" s="369">
        <v>1</v>
      </c>
      <c r="J28" s="1158"/>
      <c r="K28" s="1158"/>
      <c r="L28" s="1158"/>
      <c r="M28" s="1163"/>
      <c r="N28" s="1163"/>
      <c r="O28" s="1163"/>
      <c r="P28" s="1163"/>
      <c r="Q28" s="1158"/>
      <c r="R28" s="1158"/>
    </row>
    <row r="29" spans="1:18" s="287" customFormat="1" ht="105" customHeight="1" x14ac:dyDescent="0.25">
      <c r="A29" s="1158"/>
      <c r="B29" s="1158"/>
      <c r="C29" s="1162"/>
      <c r="D29" s="1158"/>
      <c r="E29" s="1158"/>
      <c r="F29" s="1158"/>
      <c r="G29" s="1158"/>
      <c r="H29" s="369" t="s">
        <v>2689</v>
      </c>
      <c r="I29" s="369">
        <v>30</v>
      </c>
      <c r="J29" s="1158"/>
      <c r="K29" s="1158"/>
      <c r="L29" s="1158"/>
      <c r="M29" s="1163"/>
      <c r="N29" s="1163"/>
      <c r="O29" s="1163"/>
      <c r="P29" s="1163"/>
      <c r="Q29" s="1158"/>
      <c r="R29" s="1158"/>
    </row>
    <row r="30" spans="1:18" s="287" customFormat="1" x14ac:dyDescent="0.25">
      <c r="A30" s="1158">
        <v>6</v>
      </c>
      <c r="B30" s="1162">
        <v>1</v>
      </c>
      <c r="C30" s="1162">
        <v>4</v>
      </c>
      <c r="D30" s="1158">
        <v>2</v>
      </c>
      <c r="E30" s="1158" t="s">
        <v>2688</v>
      </c>
      <c r="F30" s="1158" t="s">
        <v>2687</v>
      </c>
      <c r="G30" s="1158" t="s">
        <v>1116</v>
      </c>
      <c r="H30" s="1158" t="s">
        <v>229</v>
      </c>
      <c r="I30" s="1159" t="s">
        <v>41</v>
      </c>
      <c r="J30" s="1158" t="s">
        <v>2686</v>
      </c>
      <c r="K30" s="1160" t="s">
        <v>2685</v>
      </c>
      <c r="L30" s="1160"/>
      <c r="M30" s="1161">
        <v>40000</v>
      </c>
      <c r="N30" s="1162"/>
      <c r="O30" s="1161">
        <v>40000</v>
      </c>
      <c r="P30" s="1161"/>
      <c r="Q30" s="1158" t="s">
        <v>2637</v>
      </c>
      <c r="R30" s="1158" t="s">
        <v>2636</v>
      </c>
    </row>
    <row r="31" spans="1:18" s="287" customFormat="1" ht="235.5" customHeight="1" x14ac:dyDescent="0.25">
      <c r="A31" s="1158"/>
      <c r="B31" s="1162"/>
      <c r="C31" s="1162"/>
      <c r="D31" s="1158"/>
      <c r="E31" s="1158"/>
      <c r="F31" s="1158"/>
      <c r="G31" s="1158"/>
      <c r="H31" s="1158"/>
      <c r="I31" s="1159"/>
      <c r="J31" s="1158"/>
      <c r="K31" s="1160"/>
      <c r="L31" s="1160"/>
      <c r="M31" s="1161"/>
      <c r="N31" s="1162"/>
      <c r="O31" s="1161"/>
      <c r="P31" s="1161"/>
      <c r="Q31" s="1158"/>
      <c r="R31" s="1158"/>
    </row>
    <row r="32" spans="1:18" ht="30" x14ac:dyDescent="0.25">
      <c r="A32" s="1158">
        <v>7</v>
      </c>
      <c r="B32" s="1158">
        <v>1</v>
      </c>
      <c r="C32" s="1158">
        <v>4</v>
      </c>
      <c r="D32" s="1158">
        <v>2</v>
      </c>
      <c r="E32" s="1158" t="s">
        <v>2684</v>
      </c>
      <c r="F32" s="1158" t="s">
        <v>2683</v>
      </c>
      <c r="G32" s="1158" t="s">
        <v>114</v>
      </c>
      <c r="H32" s="369" t="s">
        <v>207</v>
      </c>
      <c r="I32" s="369">
        <v>1</v>
      </c>
      <c r="J32" s="1158" t="s">
        <v>2682</v>
      </c>
      <c r="K32" s="1162" t="s">
        <v>43</v>
      </c>
      <c r="L32" s="1162"/>
      <c r="M32" s="1161">
        <v>10900</v>
      </c>
      <c r="N32" s="1161"/>
      <c r="O32" s="1161">
        <v>10900</v>
      </c>
      <c r="P32" s="1161"/>
      <c r="Q32" s="1158" t="s">
        <v>2637</v>
      </c>
      <c r="R32" s="1158" t="s">
        <v>2636</v>
      </c>
    </row>
    <row r="33" spans="1:18" ht="78.75" customHeight="1" x14ac:dyDescent="0.25">
      <c r="A33" s="1158"/>
      <c r="B33" s="1158"/>
      <c r="C33" s="1158"/>
      <c r="D33" s="1158"/>
      <c r="E33" s="1158"/>
      <c r="F33" s="1158"/>
      <c r="G33" s="1158"/>
      <c r="H33" s="369" t="s">
        <v>2681</v>
      </c>
      <c r="I33" s="369">
        <v>10</v>
      </c>
      <c r="J33" s="1158"/>
      <c r="K33" s="1162"/>
      <c r="L33" s="1162"/>
      <c r="M33" s="1161"/>
      <c r="N33" s="1161"/>
      <c r="O33" s="1161"/>
      <c r="P33" s="1161"/>
      <c r="Q33" s="1158"/>
      <c r="R33" s="1158"/>
    </row>
    <row r="34" spans="1:18" ht="52.5" customHeight="1" x14ac:dyDescent="0.25">
      <c r="A34" s="1158"/>
      <c r="B34" s="1158"/>
      <c r="C34" s="1158"/>
      <c r="D34" s="1158"/>
      <c r="E34" s="1158"/>
      <c r="F34" s="1158"/>
      <c r="G34" s="1158" t="s">
        <v>197</v>
      </c>
      <c r="H34" s="369" t="s">
        <v>51</v>
      </c>
      <c r="I34" s="369">
        <v>1</v>
      </c>
      <c r="J34" s="1158"/>
      <c r="K34" s="1162"/>
      <c r="L34" s="1162"/>
      <c r="M34" s="1161"/>
      <c r="N34" s="1161"/>
      <c r="O34" s="1161"/>
      <c r="P34" s="1161"/>
      <c r="Q34" s="1158"/>
      <c r="R34" s="1158"/>
    </row>
    <row r="35" spans="1:18" ht="56.25" customHeight="1" x14ac:dyDescent="0.25">
      <c r="A35" s="1158"/>
      <c r="B35" s="1158"/>
      <c r="C35" s="1158"/>
      <c r="D35" s="1158"/>
      <c r="E35" s="1158"/>
      <c r="F35" s="1158"/>
      <c r="G35" s="1158"/>
      <c r="H35" s="369" t="s">
        <v>693</v>
      </c>
      <c r="I35" s="369">
        <v>40</v>
      </c>
      <c r="J35" s="1158"/>
      <c r="K35" s="1162"/>
      <c r="L35" s="1162"/>
      <c r="M35" s="1161"/>
      <c r="N35" s="1161"/>
      <c r="O35" s="1161"/>
      <c r="P35" s="1161"/>
      <c r="Q35" s="1158"/>
      <c r="R35" s="1158"/>
    </row>
    <row r="36" spans="1:18" ht="178.5" customHeight="1" x14ac:dyDescent="0.25">
      <c r="A36" s="1153">
        <v>8</v>
      </c>
      <c r="B36" s="1153">
        <v>1</v>
      </c>
      <c r="C36" s="1153">
        <v>4</v>
      </c>
      <c r="D36" s="1153">
        <v>2</v>
      </c>
      <c r="E36" s="1153" t="s">
        <v>2680</v>
      </c>
      <c r="F36" s="1153" t="s">
        <v>2679</v>
      </c>
      <c r="G36" s="1153" t="s">
        <v>197</v>
      </c>
      <c r="H36" s="564" t="s">
        <v>51</v>
      </c>
      <c r="I36" s="565" t="s">
        <v>41</v>
      </c>
      <c r="J36" s="1153" t="s">
        <v>2678</v>
      </c>
      <c r="K36" s="1154"/>
      <c r="L36" s="1153" t="s">
        <v>2677</v>
      </c>
      <c r="M36" s="1152"/>
      <c r="N36" s="1152">
        <v>21531.360000000001</v>
      </c>
      <c r="O36" s="1152"/>
      <c r="P36" s="1152">
        <v>21531.360000000001</v>
      </c>
      <c r="Q36" s="1153" t="s">
        <v>2637</v>
      </c>
      <c r="R36" s="1153" t="s">
        <v>2636</v>
      </c>
    </row>
    <row r="37" spans="1:18" ht="156" customHeight="1" x14ac:dyDescent="0.25">
      <c r="A37" s="1153"/>
      <c r="B37" s="1153"/>
      <c r="C37" s="1153"/>
      <c r="D37" s="1153"/>
      <c r="E37" s="1153"/>
      <c r="F37" s="1153"/>
      <c r="G37" s="1153"/>
      <c r="H37" s="566" t="s">
        <v>693</v>
      </c>
      <c r="I37" s="564">
        <v>70</v>
      </c>
      <c r="J37" s="1153"/>
      <c r="K37" s="1154"/>
      <c r="L37" s="1154"/>
      <c r="M37" s="1152"/>
      <c r="N37" s="1152"/>
      <c r="O37" s="1152"/>
      <c r="P37" s="1152"/>
      <c r="Q37" s="1153"/>
      <c r="R37" s="1153"/>
    </row>
    <row r="38" spans="1:18" ht="32.25" customHeight="1" x14ac:dyDescent="0.25">
      <c r="A38" s="1154">
        <v>9</v>
      </c>
      <c r="B38" s="1154">
        <v>1</v>
      </c>
      <c r="C38" s="1154">
        <v>4</v>
      </c>
      <c r="D38" s="1153">
        <v>2</v>
      </c>
      <c r="E38" s="1153" t="s">
        <v>2676</v>
      </c>
      <c r="F38" s="1153" t="s">
        <v>2675</v>
      </c>
      <c r="G38" s="1153" t="s">
        <v>1779</v>
      </c>
      <c r="H38" s="566" t="s">
        <v>51</v>
      </c>
      <c r="I38" s="565" t="s">
        <v>41</v>
      </c>
      <c r="J38" s="1157" t="s">
        <v>2674</v>
      </c>
      <c r="K38" s="1155"/>
      <c r="L38" s="1155" t="s">
        <v>2673</v>
      </c>
      <c r="M38" s="1152"/>
      <c r="N38" s="1152">
        <v>30867</v>
      </c>
      <c r="O38" s="1152"/>
      <c r="P38" s="1152">
        <v>30867</v>
      </c>
      <c r="Q38" s="1153" t="s">
        <v>2637</v>
      </c>
      <c r="R38" s="1153" t="s">
        <v>2636</v>
      </c>
    </row>
    <row r="39" spans="1:18" ht="51" customHeight="1" x14ac:dyDescent="0.25">
      <c r="A39" s="1154"/>
      <c r="B39" s="1154"/>
      <c r="C39" s="1154"/>
      <c r="D39" s="1153"/>
      <c r="E39" s="1153"/>
      <c r="F39" s="1153"/>
      <c r="G39" s="1153"/>
      <c r="H39" s="566" t="s">
        <v>693</v>
      </c>
      <c r="I39" s="565" t="s">
        <v>232</v>
      </c>
      <c r="J39" s="1157"/>
      <c r="K39" s="1155"/>
      <c r="L39" s="1155"/>
      <c r="M39" s="1152"/>
      <c r="N39" s="1152"/>
      <c r="O39" s="1152"/>
      <c r="P39" s="1152"/>
      <c r="Q39" s="1153"/>
      <c r="R39" s="1153"/>
    </row>
    <row r="40" spans="1:18" ht="94.5" customHeight="1" x14ac:dyDescent="0.25">
      <c r="A40" s="1154"/>
      <c r="B40" s="1154"/>
      <c r="C40" s="1154"/>
      <c r="D40" s="1153"/>
      <c r="E40" s="1153"/>
      <c r="F40" s="1153"/>
      <c r="G40" s="1153" t="s">
        <v>44</v>
      </c>
      <c r="H40" s="566" t="s">
        <v>204</v>
      </c>
      <c r="I40" s="565" t="s">
        <v>41</v>
      </c>
      <c r="J40" s="1157"/>
      <c r="K40" s="1155"/>
      <c r="L40" s="1155"/>
      <c r="M40" s="1152"/>
      <c r="N40" s="1152"/>
      <c r="O40" s="1152"/>
      <c r="P40" s="1152"/>
      <c r="Q40" s="1153"/>
      <c r="R40" s="1153"/>
    </row>
    <row r="41" spans="1:18" ht="63" customHeight="1" x14ac:dyDescent="0.25">
      <c r="A41" s="1154"/>
      <c r="B41" s="1154"/>
      <c r="C41" s="1154"/>
      <c r="D41" s="1153"/>
      <c r="E41" s="1153"/>
      <c r="F41" s="1153"/>
      <c r="G41" s="1153"/>
      <c r="H41" s="566" t="s">
        <v>693</v>
      </c>
      <c r="I41" s="565" t="s">
        <v>232</v>
      </c>
      <c r="J41" s="1157"/>
      <c r="K41" s="1155"/>
      <c r="L41" s="1155"/>
      <c r="M41" s="1152"/>
      <c r="N41" s="1152"/>
      <c r="O41" s="1152"/>
      <c r="P41" s="1152"/>
      <c r="Q41" s="1153"/>
      <c r="R41" s="1153"/>
    </row>
    <row r="42" spans="1:18" ht="41.25" customHeight="1" x14ac:dyDescent="0.25">
      <c r="A42" s="1154">
        <v>10</v>
      </c>
      <c r="B42" s="1154">
        <v>1</v>
      </c>
      <c r="C42" s="1154">
        <v>4</v>
      </c>
      <c r="D42" s="1153">
        <v>2</v>
      </c>
      <c r="E42" s="1153" t="s">
        <v>2672</v>
      </c>
      <c r="F42" s="1153" t="s">
        <v>2671</v>
      </c>
      <c r="G42" s="1153" t="s">
        <v>1779</v>
      </c>
      <c r="H42" s="566" t="s">
        <v>51</v>
      </c>
      <c r="I42" s="565" t="s">
        <v>41</v>
      </c>
      <c r="J42" s="1157" t="s">
        <v>2670</v>
      </c>
      <c r="K42" s="1155"/>
      <c r="L42" s="1155" t="s">
        <v>2669</v>
      </c>
      <c r="M42" s="1152"/>
      <c r="N42" s="1152">
        <v>31010</v>
      </c>
      <c r="O42" s="1152"/>
      <c r="P42" s="1152">
        <v>31010</v>
      </c>
      <c r="Q42" s="1153" t="s">
        <v>2637</v>
      </c>
      <c r="R42" s="1153" t="s">
        <v>2636</v>
      </c>
    </row>
    <row r="43" spans="1:18" ht="94.5" customHeight="1" x14ac:dyDescent="0.25">
      <c r="A43" s="1154"/>
      <c r="B43" s="1154"/>
      <c r="C43" s="1154"/>
      <c r="D43" s="1153"/>
      <c r="E43" s="1153"/>
      <c r="F43" s="1153"/>
      <c r="G43" s="1153"/>
      <c r="H43" s="566" t="s">
        <v>693</v>
      </c>
      <c r="I43" s="565" t="s">
        <v>232</v>
      </c>
      <c r="J43" s="1157"/>
      <c r="K43" s="1155"/>
      <c r="L43" s="1155"/>
      <c r="M43" s="1152"/>
      <c r="N43" s="1152"/>
      <c r="O43" s="1152"/>
      <c r="P43" s="1152"/>
      <c r="Q43" s="1153"/>
      <c r="R43" s="1153"/>
    </row>
    <row r="44" spans="1:18" ht="110.25" customHeight="1" x14ac:dyDescent="0.25">
      <c r="A44" s="1154"/>
      <c r="B44" s="1154"/>
      <c r="C44" s="1154"/>
      <c r="D44" s="1153"/>
      <c r="E44" s="1153"/>
      <c r="F44" s="1153"/>
      <c r="G44" s="1153" t="s">
        <v>44</v>
      </c>
      <c r="H44" s="566" t="s">
        <v>204</v>
      </c>
      <c r="I44" s="565" t="s">
        <v>41</v>
      </c>
      <c r="J44" s="1157"/>
      <c r="K44" s="1155"/>
      <c r="L44" s="1155"/>
      <c r="M44" s="1152"/>
      <c r="N44" s="1152"/>
      <c r="O44" s="1152"/>
      <c r="P44" s="1152"/>
      <c r="Q44" s="1153"/>
      <c r="R44" s="1153"/>
    </row>
    <row r="45" spans="1:18" ht="54.75" customHeight="1" x14ac:dyDescent="0.25">
      <c r="A45" s="1154"/>
      <c r="B45" s="1154"/>
      <c r="C45" s="1154"/>
      <c r="D45" s="1153"/>
      <c r="E45" s="1153"/>
      <c r="F45" s="1153"/>
      <c r="G45" s="1153"/>
      <c r="H45" s="566" t="s">
        <v>693</v>
      </c>
      <c r="I45" s="565" t="s">
        <v>232</v>
      </c>
      <c r="J45" s="1157"/>
      <c r="K45" s="1155"/>
      <c r="L45" s="1155"/>
      <c r="M45" s="1152"/>
      <c r="N45" s="1152"/>
      <c r="O45" s="1152"/>
      <c r="P45" s="1152"/>
      <c r="Q45" s="1153"/>
      <c r="R45" s="1153"/>
    </row>
    <row r="46" spans="1:18" ht="245.25" customHeight="1" x14ac:dyDescent="0.25">
      <c r="A46" s="566">
        <v>11</v>
      </c>
      <c r="B46" s="564">
        <v>1</v>
      </c>
      <c r="C46" s="564">
        <v>4</v>
      </c>
      <c r="D46" s="564">
        <v>2</v>
      </c>
      <c r="E46" s="567" t="s">
        <v>2668</v>
      </c>
      <c r="F46" s="567" t="s">
        <v>2667</v>
      </c>
      <c r="G46" s="564" t="s">
        <v>1116</v>
      </c>
      <c r="H46" s="564" t="s">
        <v>229</v>
      </c>
      <c r="I46" s="564">
        <v>3</v>
      </c>
      <c r="J46" s="567" t="s">
        <v>2666</v>
      </c>
      <c r="K46" s="568"/>
      <c r="L46" s="566" t="s">
        <v>2647</v>
      </c>
      <c r="M46" s="568"/>
      <c r="N46" s="569">
        <v>112500</v>
      </c>
      <c r="O46" s="569"/>
      <c r="P46" s="569">
        <v>112500</v>
      </c>
      <c r="Q46" s="564" t="s">
        <v>2637</v>
      </c>
      <c r="R46" s="566" t="s">
        <v>2636</v>
      </c>
    </row>
    <row r="47" spans="1:18" ht="121.5" customHeight="1" x14ac:dyDescent="0.25">
      <c r="A47" s="1153">
        <v>12</v>
      </c>
      <c r="B47" s="1154">
        <v>1</v>
      </c>
      <c r="C47" s="1154">
        <v>4</v>
      </c>
      <c r="D47" s="1154">
        <v>2</v>
      </c>
      <c r="E47" s="1153" t="s">
        <v>2665</v>
      </c>
      <c r="F47" s="1153" t="s">
        <v>2664</v>
      </c>
      <c r="G47" s="1153" t="s">
        <v>1779</v>
      </c>
      <c r="H47" s="566" t="s">
        <v>51</v>
      </c>
      <c r="I47" s="565" t="s">
        <v>41</v>
      </c>
      <c r="J47" s="1153" t="s">
        <v>2663</v>
      </c>
      <c r="K47" s="1154"/>
      <c r="L47" s="1153" t="s">
        <v>2662</v>
      </c>
      <c r="M47" s="1154"/>
      <c r="N47" s="1152">
        <v>40989.9</v>
      </c>
      <c r="O47" s="1152"/>
      <c r="P47" s="1152">
        <v>40989.9</v>
      </c>
      <c r="Q47" s="1153" t="s">
        <v>2637</v>
      </c>
      <c r="R47" s="1153" t="s">
        <v>2636</v>
      </c>
    </row>
    <row r="48" spans="1:18" ht="128.25" customHeight="1" x14ac:dyDescent="0.25">
      <c r="A48" s="1153"/>
      <c r="B48" s="1154"/>
      <c r="C48" s="1154"/>
      <c r="D48" s="1154"/>
      <c r="E48" s="1153"/>
      <c r="F48" s="1153"/>
      <c r="G48" s="1153"/>
      <c r="H48" s="566" t="s">
        <v>693</v>
      </c>
      <c r="I48" s="565" t="s">
        <v>232</v>
      </c>
      <c r="J48" s="1153"/>
      <c r="K48" s="1154"/>
      <c r="L48" s="1154"/>
      <c r="M48" s="1154"/>
      <c r="N48" s="1152"/>
      <c r="O48" s="1152"/>
      <c r="P48" s="1152"/>
      <c r="Q48" s="1153"/>
      <c r="R48" s="1153"/>
    </row>
    <row r="49" spans="1:18" ht="87" customHeight="1" x14ac:dyDescent="0.25">
      <c r="A49" s="1153">
        <v>13</v>
      </c>
      <c r="B49" s="1154">
        <v>1</v>
      </c>
      <c r="C49" s="1154">
        <v>4</v>
      </c>
      <c r="D49" s="1154">
        <v>2</v>
      </c>
      <c r="E49" s="1153" t="s">
        <v>2661</v>
      </c>
      <c r="F49" s="1153" t="s">
        <v>2660</v>
      </c>
      <c r="G49" s="1153" t="s">
        <v>44</v>
      </c>
      <c r="H49" s="566" t="s">
        <v>204</v>
      </c>
      <c r="I49" s="565" t="s">
        <v>41</v>
      </c>
      <c r="J49" s="1153" t="s">
        <v>2659</v>
      </c>
      <c r="K49" s="1154"/>
      <c r="L49" s="1153" t="s">
        <v>2658</v>
      </c>
      <c r="M49" s="1154"/>
      <c r="N49" s="1152">
        <v>32284.424999999999</v>
      </c>
      <c r="O49" s="1152"/>
      <c r="P49" s="1152">
        <v>32284.424999999999</v>
      </c>
      <c r="Q49" s="1153" t="s">
        <v>2637</v>
      </c>
      <c r="R49" s="1153" t="s">
        <v>2636</v>
      </c>
    </row>
    <row r="50" spans="1:18" ht="154.5" customHeight="1" x14ac:dyDescent="0.25">
      <c r="A50" s="1153"/>
      <c r="B50" s="1154"/>
      <c r="C50" s="1154"/>
      <c r="D50" s="1154"/>
      <c r="E50" s="1153"/>
      <c r="F50" s="1153"/>
      <c r="G50" s="1153"/>
      <c r="H50" s="566" t="s">
        <v>693</v>
      </c>
      <c r="I50" s="565" t="s">
        <v>231</v>
      </c>
      <c r="J50" s="1153"/>
      <c r="K50" s="1154"/>
      <c r="L50" s="1154"/>
      <c r="M50" s="1154"/>
      <c r="N50" s="1152"/>
      <c r="O50" s="1152"/>
      <c r="P50" s="1152"/>
      <c r="Q50" s="1153"/>
      <c r="R50" s="1153"/>
    </row>
    <row r="51" spans="1:18" ht="123.75" customHeight="1" x14ac:dyDescent="0.25">
      <c r="A51" s="1153">
        <v>14</v>
      </c>
      <c r="B51" s="1153">
        <v>1</v>
      </c>
      <c r="C51" s="1153">
        <v>4</v>
      </c>
      <c r="D51" s="1153">
        <v>2</v>
      </c>
      <c r="E51" s="1153" t="s">
        <v>2657</v>
      </c>
      <c r="F51" s="1153" t="s">
        <v>2656</v>
      </c>
      <c r="G51" s="1153" t="s">
        <v>44</v>
      </c>
      <c r="H51" s="566" t="s">
        <v>204</v>
      </c>
      <c r="I51" s="565" t="s">
        <v>41</v>
      </c>
      <c r="J51" s="1153" t="s">
        <v>2655</v>
      </c>
      <c r="K51" s="1153"/>
      <c r="L51" s="1153" t="s">
        <v>2654</v>
      </c>
      <c r="M51" s="1153"/>
      <c r="N51" s="1156">
        <v>18520.849999999999</v>
      </c>
      <c r="O51" s="1156"/>
      <c r="P51" s="1156">
        <v>18520.849999999999</v>
      </c>
      <c r="Q51" s="1153" t="s">
        <v>2637</v>
      </c>
      <c r="R51" s="1153" t="s">
        <v>2636</v>
      </c>
    </row>
    <row r="52" spans="1:18" ht="168.75" customHeight="1" x14ac:dyDescent="0.25">
      <c r="A52" s="1153"/>
      <c r="B52" s="1153"/>
      <c r="C52" s="1153"/>
      <c r="D52" s="1153"/>
      <c r="E52" s="1153"/>
      <c r="F52" s="1153"/>
      <c r="G52" s="1153"/>
      <c r="H52" s="566" t="s">
        <v>693</v>
      </c>
      <c r="I52" s="565" t="s">
        <v>232</v>
      </c>
      <c r="J52" s="1153"/>
      <c r="K52" s="1153"/>
      <c r="L52" s="1153"/>
      <c r="M52" s="1153"/>
      <c r="N52" s="1156"/>
      <c r="O52" s="1156"/>
      <c r="P52" s="1156"/>
      <c r="Q52" s="1153"/>
      <c r="R52" s="1153"/>
    </row>
    <row r="53" spans="1:18" ht="126" customHeight="1" x14ac:dyDescent="0.25">
      <c r="A53" s="1145">
        <v>15</v>
      </c>
      <c r="B53" s="1154">
        <v>1</v>
      </c>
      <c r="C53" s="1154">
        <v>4</v>
      </c>
      <c r="D53" s="1153">
        <v>2</v>
      </c>
      <c r="E53" s="1153" t="s">
        <v>2653</v>
      </c>
      <c r="F53" s="1153" t="s">
        <v>2652</v>
      </c>
      <c r="G53" s="1153" t="s">
        <v>197</v>
      </c>
      <c r="H53" s="566" t="s">
        <v>51</v>
      </c>
      <c r="I53" s="565" t="s">
        <v>161</v>
      </c>
      <c r="J53" s="1153" t="s">
        <v>2651</v>
      </c>
      <c r="K53" s="1155"/>
      <c r="L53" s="1155" t="s">
        <v>2647</v>
      </c>
      <c r="M53" s="1152"/>
      <c r="N53" s="1152">
        <v>16294.8</v>
      </c>
      <c r="O53" s="1152"/>
      <c r="P53" s="1152">
        <v>16294.8</v>
      </c>
      <c r="Q53" s="1153" t="s">
        <v>2637</v>
      </c>
      <c r="R53" s="1153" t="s">
        <v>2636</v>
      </c>
    </row>
    <row r="54" spans="1:18" ht="159.75" customHeight="1" x14ac:dyDescent="0.25">
      <c r="A54" s="1145"/>
      <c r="B54" s="1154"/>
      <c r="C54" s="1154"/>
      <c r="D54" s="1153"/>
      <c r="E54" s="1153"/>
      <c r="F54" s="1153"/>
      <c r="G54" s="1153"/>
      <c r="H54" s="566" t="s">
        <v>693</v>
      </c>
      <c r="I54" s="566">
        <v>100</v>
      </c>
      <c r="J54" s="1153"/>
      <c r="K54" s="1155"/>
      <c r="L54" s="1155"/>
      <c r="M54" s="1152"/>
      <c r="N54" s="1152"/>
      <c r="O54" s="1152"/>
      <c r="P54" s="1152"/>
      <c r="Q54" s="1153"/>
      <c r="R54" s="1153"/>
    </row>
    <row r="55" spans="1:18" ht="108" customHeight="1" x14ac:dyDescent="0.25">
      <c r="A55" s="1145">
        <v>16</v>
      </c>
      <c r="B55" s="1145">
        <v>1</v>
      </c>
      <c r="C55" s="1143">
        <v>4</v>
      </c>
      <c r="D55" s="1145">
        <v>2</v>
      </c>
      <c r="E55" s="1145" t="s">
        <v>2650</v>
      </c>
      <c r="F55" s="1145" t="s">
        <v>2649</v>
      </c>
      <c r="G55" s="1145" t="s">
        <v>44</v>
      </c>
      <c r="H55" s="567" t="s">
        <v>204</v>
      </c>
      <c r="I55" s="567">
        <v>1</v>
      </c>
      <c r="J55" s="1145" t="s">
        <v>2648</v>
      </c>
      <c r="K55" s="1147"/>
      <c r="L55" s="1147" t="s">
        <v>2647</v>
      </c>
      <c r="M55" s="1146"/>
      <c r="N55" s="1146">
        <v>29347</v>
      </c>
      <c r="O55" s="1146"/>
      <c r="P55" s="1146">
        <v>29347</v>
      </c>
      <c r="Q55" s="1145" t="s">
        <v>2637</v>
      </c>
      <c r="R55" s="1145" t="s">
        <v>2636</v>
      </c>
    </row>
    <row r="56" spans="1:18" ht="111.75" customHeight="1" x14ac:dyDescent="0.25">
      <c r="A56" s="1145"/>
      <c r="B56" s="1145"/>
      <c r="C56" s="1143"/>
      <c r="D56" s="1145"/>
      <c r="E56" s="1145"/>
      <c r="F56" s="1145"/>
      <c r="G56" s="1145"/>
      <c r="H56" s="567" t="s">
        <v>693</v>
      </c>
      <c r="I56" s="570" t="s">
        <v>231</v>
      </c>
      <c r="J56" s="1145"/>
      <c r="K56" s="1147"/>
      <c r="L56" s="1147"/>
      <c r="M56" s="1146"/>
      <c r="N56" s="1146"/>
      <c r="O56" s="1146"/>
      <c r="P56" s="1146"/>
      <c r="Q56" s="1145"/>
      <c r="R56" s="1145"/>
    </row>
    <row r="57" spans="1:18" ht="178.5" customHeight="1" x14ac:dyDescent="0.25">
      <c r="A57" s="1145">
        <v>17</v>
      </c>
      <c r="B57" s="1145">
        <v>1</v>
      </c>
      <c r="C57" s="1145">
        <v>4</v>
      </c>
      <c r="D57" s="1145">
        <v>2</v>
      </c>
      <c r="E57" s="1145" t="s">
        <v>2646</v>
      </c>
      <c r="F57" s="1148" t="s">
        <v>2645</v>
      </c>
      <c r="G57" s="1145" t="s">
        <v>44</v>
      </c>
      <c r="H57" s="567" t="s">
        <v>204</v>
      </c>
      <c r="I57" s="567">
        <v>1</v>
      </c>
      <c r="J57" s="1150" t="s">
        <v>2644</v>
      </c>
      <c r="K57" s="1145"/>
      <c r="L57" s="1145" t="s">
        <v>2643</v>
      </c>
      <c r="M57" s="1145"/>
      <c r="N57" s="1151">
        <v>27299.85</v>
      </c>
      <c r="O57" s="1151"/>
      <c r="P57" s="1151">
        <v>27299.85</v>
      </c>
      <c r="Q57" s="1151" t="s">
        <v>2637</v>
      </c>
      <c r="R57" s="1145" t="s">
        <v>2636</v>
      </c>
    </row>
    <row r="58" spans="1:18" ht="150.75" customHeight="1" x14ac:dyDescent="0.25">
      <c r="A58" s="1145"/>
      <c r="B58" s="1145"/>
      <c r="C58" s="1145"/>
      <c r="D58" s="1145"/>
      <c r="E58" s="1145"/>
      <c r="F58" s="1149"/>
      <c r="G58" s="1145"/>
      <c r="H58" s="567" t="s">
        <v>693</v>
      </c>
      <c r="I58" s="570" t="s">
        <v>168</v>
      </c>
      <c r="J58" s="1150"/>
      <c r="K58" s="1150"/>
      <c r="L58" s="1150"/>
      <c r="M58" s="1150"/>
      <c r="N58" s="1151"/>
      <c r="O58" s="1151"/>
      <c r="P58" s="1151"/>
      <c r="Q58" s="1151"/>
      <c r="R58" s="1145"/>
    </row>
    <row r="59" spans="1:18" ht="99.75" customHeight="1" x14ac:dyDescent="0.25">
      <c r="A59" s="1143">
        <v>18</v>
      </c>
      <c r="B59" s="1143">
        <v>1</v>
      </c>
      <c r="C59" s="1144">
        <v>4</v>
      </c>
      <c r="D59" s="1145">
        <v>2</v>
      </c>
      <c r="E59" s="1145" t="s">
        <v>2642</v>
      </c>
      <c r="F59" s="1145" t="s">
        <v>2641</v>
      </c>
      <c r="G59" s="1145" t="s">
        <v>457</v>
      </c>
      <c r="H59" s="567" t="s">
        <v>1318</v>
      </c>
      <c r="I59" s="570" t="s">
        <v>2640</v>
      </c>
      <c r="J59" s="1145" t="s">
        <v>2639</v>
      </c>
      <c r="K59" s="1147"/>
      <c r="L59" s="1147" t="s">
        <v>2638</v>
      </c>
      <c r="M59" s="1146"/>
      <c r="N59" s="1146">
        <v>139536</v>
      </c>
      <c r="O59" s="1146"/>
      <c r="P59" s="1146">
        <v>139536</v>
      </c>
      <c r="Q59" s="1145" t="s">
        <v>2637</v>
      </c>
      <c r="R59" s="1145" t="s">
        <v>2636</v>
      </c>
    </row>
    <row r="60" spans="1:18" ht="128.25" customHeight="1" x14ac:dyDescent="0.25">
      <c r="A60" s="1143"/>
      <c r="B60" s="1143"/>
      <c r="C60" s="1144"/>
      <c r="D60" s="1145"/>
      <c r="E60" s="1145"/>
      <c r="F60" s="1145"/>
      <c r="G60" s="1145"/>
      <c r="H60" s="567" t="s">
        <v>693</v>
      </c>
      <c r="I60" s="570" t="s">
        <v>2635</v>
      </c>
      <c r="J60" s="1145"/>
      <c r="K60" s="1147"/>
      <c r="L60" s="1147"/>
      <c r="M60" s="1146"/>
      <c r="N60" s="1146"/>
      <c r="O60" s="1146"/>
      <c r="P60" s="1146"/>
      <c r="Q60" s="1145"/>
      <c r="R60" s="1145"/>
    </row>
    <row r="62" spans="1:18" ht="15.75" x14ac:dyDescent="0.25">
      <c r="M62" s="903"/>
      <c r="N62" s="904" t="s">
        <v>35</v>
      </c>
      <c r="O62" s="904"/>
      <c r="P62" s="904"/>
    </row>
    <row r="63" spans="1:18" x14ac:dyDescent="0.25">
      <c r="M63" s="903"/>
      <c r="N63" s="699" t="s">
        <v>36</v>
      </c>
      <c r="O63" s="903" t="s">
        <v>37</v>
      </c>
      <c r="P63" s="903"/>
    </row>
    <row r="64" spans="1:18" x14ac:dyDescent="0.25">
      <c r="M64" s="903"/>
      <c r="N64" s="701"/>
      <c r="O64" s="617">
        <v>2020</v>
      </c>
      <c r="P64" s="617">
        <v>2021</v>
      </c>
    </row>
    <row r="65" spans="13:17" x14ac:dyDescent="0.25">
      <c r="M65" s="617" t="s">
        <v>2931</v>
      </c>
      <c r="N65" s="187">
        <v>18</v>
      </c>
      <c r="O65" s="205">
        <f>SUM(O7,O20,O22,O24,O26,O30,O32)</f>
        <v>227821.89</v>
      </c>
      <c r="P65" s="204">
        <f>P59+P55+P51+P47+P46+P42+P38+P36+P57+P53+P49</f>
        <v>500181.18499999994</v>
      </c>
      <c r="Q65" s="2"/>
    </row>
    <row r="66" spans="13:17" ht="23.25" x14ac:dyDescent="0.35">
      <c r="O66" s="286"/>
      <c r="P66" s="285"/>
    </row>
  </sheetData>
  <mergeCells count="300">
    <mergeCell ref="M22:M23"/>
    <mergeCell ref="N22:N23"/>
    <mergeCell ref="J22:J23"/>
    <mergeCell ref="K22:K23"/>
    <mergeCell ref="J20:J21"/>
    <mergeCell ref="K20:K21"/>
    <mergeCell ref="R20:R21"/>
    <mergeCell ref="F7:F19"/>
    <mergeCell ref="G7:G8"/>
    <mergeCell ref="R22:R23"/>
    <mergeCell ref="N20:N21"/>
    <mergeCell ref="A22:A23"/>
    <mergeCell ref="O22:O23"/>
    <mergeCell ref="P22:P23"/>
    <mergeCell ref="Q22:Q23"/>
    <mergeCell ref="A20:A21"/>
    <mergeCell ref="B20:B21"/>
    <mergeCell ref="L20:L21"/>
    <mergeCell ref="M20:M21"/>
    <mergeCell ref="O7:O19"/>
    <mergeCell ref="P7:P19"/>
    <mergeCell ref="B22:B23"/>
    <mergeCell ref="C22:C23"/>
    <mergeCell ref="D22:D23"/>
    <mergeCell ref="E22:E23"/>
    <mergeCell ref="F22:F23"/>
    <mergeCell ref="G22:G23"/>
    <mergeCell ref="A7:A19"/>
    <mergeCell ref="B7:B19"/>
    <mergeCell ref="I14:I15"/>
    <mergeCell ref="L22:L23"/>
    <mergeCell ref="O20:O21"/>
    <mergeCell ref="P20:P21"/>
    <mergeCell ref="Q20:Q21"/>
    <mergeCell ref="L7:L19"/>
    <mergeCell ref="C20:C21"/>
    <mergeCell ref="D20:D21"/>
    <mergeCell ref="E20:E21"/>
    <mergeCell ref="F20:F21"/>
    <mergeCell ref="J7:J19"/>
    <mergeCell ref="K7:K19"/>
    <mergeCell ref="G20:G21"/>
    <mergeCell ref="C7:C19"/>
    <mergeCell ref="D7:D19"/>
    <mergeCell ref="E7:E19"/>
    <mergeCell ref="G11:G19"/>
    <mergeCell ref="H14:H15"/>
    <mergeCell ref="R4:R5"/>
    <mergeCell ref="G4:G5"/>
    <mergeCell ref="H4:I4"/>
    <mergeCell ref="J4:J5"/>
    <mergeCell ref="K4:L4"/>
    <mergeCell ref="Q7:Q19"/>
    <mergeCell ref="M4:N4"/>
    <mergeCell ref="R7:R19"/>
    <mergeCell ref="A4:A5"/>
    <mergeCell ref="B4:B5"/>
    <mergeCell ref="C4:C5"/>
    <mergeCell ref="D4:D5"/>
    <mergeCell ref="E4:E5"/>
    <mergeCell ref="F4:F5"/>
    <mergeCell ref="M7:M19"/>
    <mergeCell ref="N7:N19"/>
    <mergeCell ref="G9:G10"/>
    <mergeCell ref="O4:P4"/>
    <mergeCell ref="Q4:Q5"/>
    <mergeCell ref="F26:F29"/>
    <mergeCell ref="C24:C25"/>
    <mergeCell ref="H30:H31"/>
    <mergeCell ref="G28:G29"/>
    <mergeCell ref="G26:G27"/>
    <mergeCell ref="M24:M25"/>
    <mergeCell ref="N24:N25"/>
    <mergeCell ref="G24:G25"/>
    <mergeCell ref="J24:J25"/>
    <mergeCell ref="K24:K25"/>
    <mergeCell ref="L24:L25"/>
    <mergeCell ref="M26:M29"/>
    <mergeCell ref="N26:N29"/>
    <mergeCell ref="D30:D31"/>
    <mergeCell ref="F30:F31"/>
    <mergeCell ref="E30:E31"/>
    <mergeCell ref="Q24:Q25"/>
    <mergeCell ref="R24:R25"/>
    <mergeCell ref="O24:O25"/>
    <mergeCell ref="P24:P25"/>
    <mergeCell ref="P26:P29"/>
    <mergeCell ref="Q26:Q29"/>
    <mergeCell ref="R26:R29"/>
    <mergeCell ref="A30:A31"/>
    <mergeCell ref="B30:B31"/>
    <mergeCell ref="C30:C31"/>
    <mergeCell ref="O26:O29"/>
    <mergeCell ref="D24:D25"/>
    <mergeCell ref="E24:E25"/>
    <mergeCell ref="F24:F25"/>
    <mergeCell ref="J26:J29"/>
    <mergeCell ref="K26:K29"/>
    <mergeCell ref="L26:L29"/>
    <mergeCell ref="B26:B29"/>
    <mergeCell ref="C26:C29"/>
    <mergeCell ref="D26:D29"/>
    <mergeCell ref="A24:A25"/>
    <mergeCell ref="B24:B25"/>
    <mergeCell ref="A26:A29"/>
    <mergeCell ref="E26:E29"/>
    <mergeCell ref="Q32:Q35"/>
    <mergeCell ref="R32:R35"/>
    <mergeCell ref="G34:G35"/>
    <mergeCell ref="I30:I31"/>
    <mergeCell ref="J30:J31"/>
    <mergeCell ref="K30:K31"/>
    <mergeCell ref="L30:L31"/>
    <mergeCell ref="M30:M31"/>
    <mergeCell ref="L32:L35"/>
    <mergeCell ref="M32:M35"/>
    <mergeCell ref="N32:N35"/>
    <mergeCell ref="O32:O35"/>
    <mergeCell ref="P32:P35"/>
    <mergeCell ref="J32:J35"/>
    <mergeCell ref="K32:K35"/>
    <mergeCell ref="N30:N31"/>
    <mergeCell ref="O30:O31"/>
    <mergeCell ref="P30:P31"/>
    <mergeCell ref="Q30:Q31"/>
    <mergeCell ref="R30:R31"/>
    <mergeCell ref="G30:G31"/>
    <mergeCell ref="A32:A35"/>
    <mergeCell ref="B32:B35"/>
    <mergeCell ref="C32:C35"/>
    <mergeCell ref="D32:D35"/>
    <mergeCell ref="E32:E35"/>
    <mergeCell ref="F32:F35"/>
    <mergeCell ref="G32:G33"/>
    <mergeCell ref="O36:O37"/>
    <mergeCell ref="P36:P37"/>
    <mergeCell ref="Q36:Q37"/>
    <mergeCell ref="R36:R37"/>
    <mergeCell ref="A36:A37"/>
    <mergeCell ref="B36:B37"/>
    <mergeCell ref="C36:C37"/>
    <mergeCell ref="D36:D37"/>
    <mergeCell ref="E36:E37"/>
    <mergeCell ref="F36:F37"/>
    <mergeCell ref="G36:G37"/>
    <mergeCell ref="J36:J37"/>
    <mergeCell ref="K36:K37"/>
    <mergeCell ref="L36:L37"/>
    <mergeCell ref="M36:M37"/>
    <mergeCell ref="N36:N37"/>
    <mergeCell ref="R42:R45"/>
    <mergeCell ref="G44:G45"/>
    <mergeCell ref="G38:G39"/>
    <mergeCell ref="J38:J41"/>
    <mergeCell ref="K38:K41"/>
    <mergeCell ref="L38:L41"/>
    <mergeCell ref="M38:M41"/>
    <mergeCell ref="N38:N41"/>
    <mergeCell ref="A38:A41"/>
    <mergeCell ref="B38:B41"/>
    <mergeCell ref="C38:C41"/>
    <mergeCell ref="D38:D41"/>
    <mergeCell ref="E38:E41"/>
    <mergeCell ref="F38:F41"/>
    <mergeCell ref="R38:R41"/>
    <mergeCell ref="G40:G41"/>
    <mergeCell ref="A42:A45"/>
    <mergeCell ref="B42:B45"/>
    <mergeCell ref="C42:C45"/>
    <mergeCell ref="D42:D45"/>
    <mergeCell ref="E42:E45"/>
    <mergeCell ref="F42:F45"/>
    <mergeCell ref="G42:G43"/>
    <mergeCell ref="J42:J45"/>
    <mergeCell ref="Q42:Q45"/>
    <mergeCell ref="K42:K45"/>
    <mergeCell ref="L42:L45"/>
    <mergeCell ref="M42:M45"/>
    <mergeCell ref="N42:N45"/>
    <mergeCell ref="O42:O45"/>
    <mergeCell ref="P42:P45"/>
    <mergeCell ref="O38:O41"/>
    <mergeCell ref="P38:P41"/>
    <mergeCell ref="Q38:Q41"/>
    <mergeCell ref="R47:R48"/>
    <mergeCell ref="L47:L48"/>
    <mergeCell ref="M47:M48"/>
    <mergeCell ref="N47:N48"/>
    <mergeCell ref="O47:O48"/>
    <mergeCell ref="P47:P48"/>
    <mergeCell ref="Q47:Q48"/>
    <mergeCell ref="D47:D48"/>
    <mergeCell ref="E47:E48"/>
    <mergeCell ref="F47:F48"/>
    <mergeCell ref="G47:G48"/>
    <mergeCell ref="J47:J48"/>
    <mergeCell ref="K47:K48"/>
    <mergeCell ref="A47:A48"/>
    <mergeCell ref="B47:B48"/>
    <mergeCell ref="C47:C48"/>
    <mergeCell ref="F49:F50"/>
    <mergeCell ref="G49:G50"/>
    <mergeCell ref="J49:J50"/>
    <mergeCell ref="K49:K50"/>
    <mergeCell ref="L49:L50"/>
    <mergeCell ref="M49:M50"/>
    <mergeCell ref="N49:N50"/>
    <mergeCell ref="O49:O50"/>
    <mergeCell ref="P49:P50"/>
    <mergeCell ref="Q49:Q50"/>
    <mergeCell ref="R49:R50"/>
    <mergeCell ref="A51:A52"/>
    <mergeCell ref="B51:B52"/>
    <mergeCell ref="C51:C52"/>
    <mergeCell ref="D51:D52"/>
    <mergeCell ref="E51:E52"/>
    <mergeCell ref="F51:F52"/>
    <mergeCell ref="A49:A50"/>
    <mergeCell ref="B49:B50"/>
    <mergeCell ref="C49:C50"/>
    <mergeCell ref="D49:D50"/>
    <mergeCell ref="E49:E50"/>
    <mergeCell ref="G51:G52"/>
    <mergeCell ref="J51:J52"/>
    <mergeCell ref="K51:K52"/>
    <mergeCell ref="L51:L52"/>
    <mergeCell ref="P53:P54"/>
    <mergeCell ref="Q53:Q54"/>
    <mergeCell ref="R53:R54"/>
    <mergeCell ref="R51:R52"/>
    <mergeCell ref="A53:A54"/>
    <mergeCell ref="B53:B54"/>
    <mergeCell ref="C53:C54"/>
    <mergeCell ref="D53:D54"/>
    <mergeCell ref="E53:E54"/>
    <mergeCell ref="F53:F54"/>
    <mergeCell ref="G53:G54"/>
    <mergeCell ref="J53:J54"/>
    <mergeCell ref="K53:K54"/>
    <mergeCell ref="L53:L54"/>
    <mergeCell ref="M53:M54"/>
    <mergeCell ref="N53:N54"/>
    <mergeCell ref="O53:O54"/>
    <mergeCell ref="O51:O52"/>
    <mergeCell ref="P51:P52"/>
    <mergeCell ref="Q51:Q52"/>
    <mergeCell ref="M51:M52"/>
    <mergeCell ref="N51:N52"/>
    <mergeCell ref="Q55:Q56"/>
    <mergeCell ref="R55:R56"/>
    <mergeCell ref="A55:A56"/>
    <mergeCell ref="B55:B56"/>
    <mergeCell ref="C55:C56"/>
    <mergeCell ref="D55:D56"/>
    <mergeCell ref="E55:E56"/>
    <mergeCell ref="F55:F56"/>
    <mergeCell ref="G55:G56"/>
    <mergeCell ref="J55:J56"/>
    <mergeCell ref="K55:K56"/>
    <mergeCell ref="L55:L56"/>
    <mergeCell ref="M55:M56"/>
    <mergeCell ref="N55:N56"/>
    <mergeCell ref="O55:O56"/>
    <mergeCell ref="P55:P56"/>
    <mergeCell ref="Q59:Q60"/>
    <mergeCell ref="R59:R60"/>
    <mergeCell ref="E59:E60"/>
    <mergeCell ref="F59:F60"/>
    <mergeCell ref="G59:G60"/>
    <mergeCell ref="J59:J60"/>
    <mergeCell ref="K59:K60"/>
    <mergeCell ref="L59:L60"/>
    <mergeCell ref="A57:A58"/>
    <mergeCell ref="B57:B58"/>
    <mergeCell ref="C57:C58"/>
    <mergeCell ref="D57:D58"/>
    <mergeCell ref="E57:E58"/>
    <mergeCell ref="F57:F58"/>
    <mergeCell ref="G57:G58"/>
    <mergeCell ref="J57:J58"/>
    <mergeCell ref="K57:K58"/>
    <mergeCell ref="R57:R58"/>
    <mergeCell ref="L57:L58"/>
    <mergeCell ref="M57:M58"/>
    <mergeCell ref="N57:N58"/>
    <mergeCell ref="O57:O58"/>
    <mergeCell ref="P57:P58"/>
    <mergeCell ref="Q57:Q58"/>
    <mergeCell ref="M62:M64"/>
    <mergeCell ref="N62:P62"/>
    <mergeCell ref="N63:N64"/>
    <mergeCell ref="O63:P63"/>
    <mergeCell ref="A59:A60"/>
    <mergeCell ref="B59:B60"/>
    <mergeCell ref="C59:C60"/>
    <mergeCell ref="D59:D60"/>
    <mergeCell ref="M59:M60"/>
    <mergeCell ref="N59:N60"/>
    <mergeCell ref="O59:O60"/>
    <mergeCell ref="P59:P60"/>
  </mergeCells>
  <pageMargins left="0.7" right="0.7" top="0.75" bottom="0.75" header="0.3" footer="0.3"/>
  <pageSetup paperSize="9" orientation="portrait" horizont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4C44B-9AF5-4A43-9513-19CEA2FAD964}">
  <dimension ref="A2:S76"/>
  <sheetViews>
    <sheetView topLeftCell="A50" zoomScale="50" zoomScaleNormal="50" workbookViewId="0">
      <selection activeCell="J81" sqref="J81"/>
    </sheetView>
  </sheetViews>
  <sheetFormatPr defaultRowHeight="15" x14ac:dyDescent="0.25"/>
  <cols>
    <col min="1" max="1" width="4.5703125" style="41" customWidth="1"/>
    <col min="2" max="2" width="8.85546875" style="41" customWidth="1"/>
    <col min="3" max="3" width="11.42578125" style="41" customWidth="1"/>
    <col min="4" max="4" width="9.5703125" style="41" customWidth="1"/>
    <col min="5" max="5" width="45.5703125" style="41" customWidth="1"/>
    <col min="6" max="6" width="61.42578125" style="9" customWidth="1"/>
    <col min="7" max="7" width="35.5703125" style="41" customWidth="1"/>
    <col min="8" max="8" width="20.42578125" style="9" customWidth="1"/>
    <col min="9" max="9" width="12.140625" style="41" customWidth="1"/>
    <col min="10" max="10" width="32.140625" style="41" customWidth="1"/>
    <col min="11" max="11" width="12.140625" style="41" customWidth="1"/>
    <col min="12" max="12" width="12.5703125" style="41" customWidth="1"/>
    <col min="13" max="13" width="17.85546875" style="41" customWidth="1"/>
    <col min="14" max="14" width="17.42578125" style="41" customWidth="1"/>
    <col min="15" max="16" width="18" style="41" customWidth="1"/>
    <col min="17" max="17" width="21.42578125" style="41" customWidth="1"/>
    <col min="18" max="18" width="23.5703125" style="41" customWidth="1"/>
    <col min="19" max="19" width="19.5703125" style="41" customWidth="1"/>
    <col min="20" max="258" width="9.140625" style="41"/>
    <col min="259" max="259" width="4.5703125" style="41" bestFit="1" customWidth="1"/>
    <col min="260" max="260" width="9.5703125" style="41" bestFit="1" customWidth="1"/>
    <col min="261" max="261" width="10" style="41" bestFit="1" customWidth="1"/>
    <col min="262" max="262" width="8.85546875" style="41" bestFit="1" customWidth="1"/>
    <col min="263" max="263" width="22.85546875" style="41" customWidth="1"/>
    <col min="264" max="264" width="59.5703125" style="41" bestFit="1" customWidth="1"/>
    <col min="265" max="265" width="57.85546875" style="41" bestFit="1" customWidth="1"/>
    <col min="266" max="266" width="35.42578125" style="41" bestFit="1" customWidth="1"/>
    <col min="267" max="267" width="28.140625" style="41" bestFit="1" customWidth="1"/>
    <col min="268" max="268" width="33.140625" style="41" bestFit="1" customWidth="1"/>
    <col min="269" max="269" width="26" style="41" bestFit="1" customWidth="1"/>
    <col min="270" max="270" width="19.140625" style="41" bestFit="1" customWidth="1"/>
    <col min="271" max="271" width="10.42578125" style="41" customWidth="1"/>
    <col min="272" max="272" width="11.85546875" style="41" customWidth="1"/>
    <col min="273" max="273" width="14.5703125" style="41" customWidth="1"/>
    <col min="274" max="274" width="9" style="41" bestFit="1" customWidth="1"/>
    <col min="275" max="514" width="9.140625" style="41"/>
    <col min="515" max="515" width="4.5703125" style="41" bestFit="1" customWidth="1"/>
    <col min="516" max="516" width="9.5703125" style="41" bestFit="1" customWidth="1"/>
    <col min="517" max="517" width="10" style="41" bestFit="1" customWidth="1"/>
    <col min="518" max="518" width="8.85546875" style="41" bestFit="1" customWidth="1"/>
    <col min="519" max="519" width="22.85546875" style="41" customWidth="1"/>
    <col min="520" max="520" width="59.5703125" style="41" bestFit="1" customWidth="1"/>
    <col min="521" max="521" width="57.85546875" style="41" bestFit="1" customWidth="1"/>
    <col min="522" max="522" width="35.42578125" style="41" bestFit="1" customWidth="1"/>
    <col min="523" max="523" width="28.140625" style="41" bestFit="1" customWidth="1"/>
    <col min="524" max="524" width="33.140625" style="41" bestFit="1" customWidth="1"/>
    <col min="525" max="525" width="26" style="41" bestFit="1" customWidth="1"/>
    <col min="526" max="526" width="19.140625" style="41" bestFit="1" customWidth="1"/>
    <col min="527" max="527" width="10.42578125" style="41" customWidth="1"/>
    <col min="528" max="528" width="11.85546875" style="41" customWidth="1"/>
    <col min="529" max="529" width="14.5703125" style="41" customWidth="1"/>
    <col min="530" max="530" width="9" style="41" bestFit="1" customWidth="1"/>
    <col min="531" max="770" width="9.140625" style="41"/>
    <col min="771" max="771" width="4.5703125" style="41" bestFit="1" customWidth="1"/>
    <col min="772" max="772" width="9.5703125" style="41" bestFit="1" customWidth="1"/>
    <col min="773" max="773" width="10" style="41" bestFit="1" customWidth="1"/>
    <col min="774" max="774" width="8.85546875" style="41" bestFit="1" customWidth="1"/>
    <col min="775" max="775" width="22.85546875" style="41" customWidth="1"/>
    <col min="776" max="776" width="59.5703125" style="41" bestFit="1" customWidth="1"/>
    <col min="777" max="777" width="57.85546875" style="41" bestFit="1" customWidth="1"/>
    <col min="778" max="778" width="35.42578125" style="41" bestFit="1" customWidth="1"/>
    <col min="779" max="779" width="28.140625" style="41" bestFit="1" customWidth="1"/>
    <col min="780" max="780" width="33.140625" style="41" bestFit="1" customWidth="1"/>
    <col min="781" max="781" width="26" style="41" bestFit="1" customWidth="1"/>
    <col min="782" max="782" width="19.140625" style="41" bestFit="1" customWidth="1"/>
    <col min="783" max="783" width="10.42578125" style="41" customWidth="1"/>
    <col min="784" max="784" width="11.85546875" style="41" customWidth="1"/>
    <col min="785" max="785" width="14.5703125" style="41" customWidth="1"/>
    <col min="786" max="786" width="9" style="41" bestFit="1" customWidth="1"/>
    <col min="787" max="1026" width="9.140625" style="41"/>
    <col min="1027" max="1027" width="4.5703125" style="41" bestFit="1" customWidth="1"/>
    <col min="1028" max="1028" width="9.5703125" style="41" bestFit="1" customWidth="1"/>
    <col min="1029" max="1029" width="10" style="41" bestFit="1" customWidth="1"/>
    <col min="1030" max="1030" width="8.85546875" style="41" bestFit="1" customWidth="1"/>
    <col min="1031" max="1031" width="22.85546875" style="41" customWidth="1"/>
    <col min="1032" max="1032" width="59.5703125" style="41" bestFit="1" customWidth="1"/>
    <col min="1033" max="1033" width="57.85546875" style="41" bestFit="1" customWidth="1"/>
    <col min="1034" max="1034" width="35.42578125" style="41" bestFit="1" customWidth="1"/>
    <col min="1035" max="1035" width="28.140625" style="41" bestFit="1" customWidth="1"/>
    <col min="1036" max="1036" width="33.140625" style="41" bestFit="1" customWidth="1"/>
    <col min="1037" max="1037" width="26" style="41" bestFit="1" customWidth="1"/>
    <col min="1038" max="1038" width="19.140625" style="41" bestFit="1" customWidth="1"/>
    <col min="1039" max="1039" width="10.42578125" style="41" customWidth="1"/>
    <col min="1040" max="1040" width="11.85546875" style="41" customWidth="1"/>
    <col min="1041" max="1041" width="14.5703125" style="41" customWidth="1"/>
    <col min="1042" max="1042" width="9" style="41" bestFit="1" customWidth="1"/>
    <col min="1043" max="1282" width="9.140625" style="41"/>
    <col min="1283" max="1283" width="4.5703125" style="41" bestFit="1" customWidth="1"/>
    <col min="1284" max="1284" width="9.5703125" style="41" bestFit="1" customWidth="1"/>
    <col min="1285" max="1285" width="10" style="41" bestFit="1" customWidth="1"/>
    <col min="1286" max="1286" width="8.85546875" style="41" bestFit="1" customWidth="1"/>
    <col min="1287" max="1287" width="22.85546875" style="41" customWidth="1"/>
    <col min="1288" max="1288" width="59.5703125" style="41" bestFit="1" customWidth="1"/>
    <col min="1289" max="1289" width="57.85546875" style="41" bestFit="1" customWidth="1"/>
    <col min="1290" max="1290" width="35.42578125" style="41" bestFit="1" customWidth="1"/>
    <col min="1291" max="1291" width="28.140625" style="41" bestFit="1" customWidth="1"/>
    <col min="1292" max="1292" width="33.140625" style="41" bestFit="1" customWidth="1"/>
    <col min="1293" max="1293" width="26" style="41" bestFit="1" customWidth="1"/>
    <col min="1294" max="1294" width="19.140625" style="41" bestFit="1" customWidth="1"/>
    <col min="1295" max="1295" width="10.42578125" style="41" customWidth="1"/>
    <col min="1296" max="1296" width="11.85546875" style="41" customWidth="1"/>
    <col min="1297" max="1297" width="14.5703125" style="41" customWidth="1"/>
    <col min="1298" max="1298" width="9" style="41" bestFit="1" customWidth="1"/>
    <col min="1299" max="1538" width="9.140625" style="41"/>
    <col min="1539" max="1539" width="4.5703125" style="41" bestFit="1" customWidth="1"/>
    <col min="1540" max="1540" width="9.5703125" style="41" bestFit="1" customWidth="1"/>
    <col min="1541" max="1541" width="10" style="41" bestFit="1" customWidth="1"/>
    <col min="1542" max="1542" width="8.85546875" style="41" bestFit="1" customWidth="1"/>
    <col min="1543" max="1543" width="22.85546875" style="41" customWidth="1"/>
    <col min="1544" max="1544" width="59.5703125" style="41" bestFit="1" customWidth="1"/>
    <col min="1545" max="1545" width="57.85546875" style="41" bestFit="1" customWidth="1"/>
    <col min="1546" max="1546" width="35.42578125" style="41" bestFit="1" customWidth="1"/>
    <col min="1547" max="1547" width="28.140625" style="41" bestFit="1" customWidth="1"/>
    <col min="1548" max="1548" width="33.140625" style="41" bestFit="1" customWidth="1"/>
    <col min="1549" max="1549" width="26" style="41" bestFit="1" customWidth="1"/>
    <col min="1550" max="1550" width="19.140625" style="41" bestFit="1" customWidth="1"/>
    <col min="1551" max="1551" width="10.42578125" style="41" customWidth="1"/>
    <col min="1552" max="1552" width="11.85546875" style="41" customWidth="1"/>
    <col min="1553" max="1553" width="14.5703125" style="41" customWidth="1"/>
    <col min="1554" max="1554" width="9" style="41" bestFit="1" customWidth="1"/>
    <col min="1555" max="1794" width="9.140625" style="41"/>
    <col min="1795" max="1795" width="4.5703125" style="41" bestFit="1" customWidth="1"/>
    <col min="1796" max="1796" width="9.5703125" style="41" bestFit="1" customWidth="1"/>
    <col min="1797" max="1797" width="10" style="41" bestFit="1" customWidth="1"/>
    <col min="1798" max="1798" width="8.85546875" style="41" bestFit="1" customWidth="1"/>
    <col min="1799" max="1799" width="22.85546875" style="41" customWidth="1"/>
    <col min="1800" max="1800" width="59.5703125" style="41" bestFit="1" customWidth="1"/>
    <col min="1801" max="1801" width="57.85546875" style="41" bestFit="1" customWidth="1"/>
    <col min="1802" max="1802" width="35.42578125" style="41" bestFit="1" customWidth="1"/>
    <col min="1803" max="1803" width="28.140625" style="41" bestFit="1" customWidth="1"/>
    <col min="1804" max="1804" width="33.140625" style="41" bestFit="1" customWidth="1"/>
    <col min="1805" max="1805" width="26" style="41" bestFit="1" customWidth="1"/>
    <col min="1806" max="1806" width="19.140625" style="41" bestFit="1" customWidth="1"/>
    <col min="1807" max="1807" width="10.42578125" style="41" customWidth="1"/>
    <col min="1808" max="1808" width="11.85546875" style="41" customWidth="1"/>
    <col min="1809" max="1809" width="14.5703125" style="41" customWidth="1"/>
    <col min="1810" max="1810" width="9" style="41" bestFit="1" customWidth="1"/>
    <col min="1811" max="2050" width="9.140625" style="41"/>
    <col min="2051" max="2051" width="4.5703125" style="41" bestFit="1" customWidth="1"/>
    <col min="2052" max="2052" width="9.5703125" style="41" bestFit="1" customWidth="1"/>
    <col min="2053" max="2053" width="10" style="41" bestFit="1" customWidth="1"/>
    <col min="2054" max="2054" width="8.85546875" style="41" bestFit="1" customWidth="1"/>
    <col min="2055" max="2055" width="22.85546875" style="41" customWidth="1"/>
    <col min="2056" max="2056" width="59.5703125" style="41" bestFit="1" customWidth="1"/>
    <col min="2057" max="2057" width="57.85546875" style="41" bestFit="1" customWidth="1"/>
    <col min="2058" max="2058" width="35.42578125" style="41" bestFit="1" customWidth="1"/>
    <col min="2059" max="2059" width="28.140625" style="41" bestFit="1" customWidth="1"/>
    <col min="2060" max="2060" width="33.140625" style="41" bestFit="1" customWidth="1"/>
    <col min="2061" max="2061" width="26" style="41" bestFit="1" customWidth="1"/>
    <col min="2062" max="2062" width="19.140625" style="41" bestFit="1" customWidth="1"/>
    <col min="2063" max="2063" width="10.42578125" style="41" customWidth="1"/>
    <col min="2064" max="2064" width="11.85546875" style="41" customWidth="1"/>
    <col min="2065" max="2065" width="14.5703125" style="41" customWidth="1"/>
    <col min="2066" max="2066" width="9" style="41" bestFit="1" customWidth="1"/>
    <col min="2067" max="2306" width="9.140625" style="41"/>
    <col min="2307" max="2307" width="4.5703125" style="41" bestFit="1" customWidth="1"/>
    <col min="2308" max="2308" width="9.5703125" style="41" bestFit="1" customWidth="1"/>
    <col min="2309" max="2309" width="10" style="41" bestFit="1" customWidth="1"/>
    <col min="2310" max="2310" width="8.85546875" style="41" bestFit="1" customWidth="1"/>
    <col min="2311" max="2311" width="22.85546875" style="41" customWidth="1"/>
    <col min="2312" max="2312" width="59.5703125" style="41" bestFit="1" customWidth="1"/>
    <col min="2313" max="2313" width="57.85546875" style="41" bestFit="1" customWidth="1"/>
    <col min="2314" max="2314" width="35.42578125" style="41" bestFit="1" customWidth="1"/>
    <col min="2315" max="2315" width="28.140625" style="41" bestFit="1" customWidth="1"/>
    <col min="2316" max="2316" width="33.140625" style="41" bestFit="1" customWidth="1"/>
    <col min="2317" max="2317" width="26" style="41" bestFit="1" customWidth="1"/>
    <col min="2318" max="2318" width="19.140625" style="41" bestFit="1" customWidth="1"/>
    <col min="2319" max="2319" width="10.42578125" style="41" customWidth="1"/>
    <col min="2320" max="2320" width="11.85546875" style="41" customWidth="1"/>
    <col min="2321" max="2321" width="14.5703125" style="41" customWidth="1"/>
    <col min="2322" max="2322" width="9" style="41" bestFit="1" customWidth="1"/>
    <col min="2323" max="2562" width="9.140625" style="41"/>
    <col min="2563" max="2563" width="4.5703125" style="41" bestFit="1" customWidth="1"/>
    <col min="2564" max="2564" width="9.5703125" style="41" bestFit="1" customWidth="1"/>
    <col min="2565" max="2565" width="10" style="41" bestFit="1" customWidth="1"/>
    <col min="2566" max="2566" width="8.85546875" style="41" bestFit="1" customWidth="1"/>
    <col min="2567" max="2567" width="22.85546875" style="41" customWidth="1"/>
    <col min="2568" max="2568" width="59.5703125" style="41" bestFit="1" customWidth="1"/>
    <col min="2569" max="2569" width="57.85546875" style="41" bestFit="1" customWidth="1"/>
    <col min="2570" max="2570" width="35.42578125" style="41" bestFit="1" customWidth="1"/>
    <col min="2571" max="2571" width="28.140625" style="41" bestFit="1" customWidth="1"/>
    <col min="2572" max="2572" width="33.140625" style="41" bestFit="1" customWidth="1"/>
    <col min="2573" max="2573" width="26" style="41" bestFit="1" customWidth="1"/>
    <col min="2574" max="2574" width="19.140625" style="41" bestFit="1" customWidth="1"/>
    <col min="2575" max="2575" width="10.42578125" style="41" customWidth="1"/>
    <col min="2576" max="2576" width="11.85546875" style="41" customWidth="1"/>
    <col min="2577" max="2577" width="14.5703125" style="41" customWidth="1"/>
    <col min="2578" max="2578" width="9" style="41" bestFit="1" customWidth="1"/>
    <col min="2579" max="2818" width="9.140625" style="41"/>
    <col min="2819" max="2819" width="4.5703125" style="41" bestFit="1" customWidth="1"/>
    <col min="2820" max="2820" width="9.5703125" style="41" bestFit="1" customWidth="1"/>
    <col min="2821" max="2821" width="10" style="41" bestFit="1" customWidth="1"/>
    <col min="2822" max="2822" width="8.85546875" style="41" bestFit="1" customWidth="1"/>
    <col min="2823" max="2823" width="22.85546875" style="41" customWidth="1"/>
    <col min="2824" max="2824" width="59.5703125" style="41" bestFit="1" customWidth="1"/>
    <col min="2825" max="2825" width="57.85546875" style="41" bestFit="1" customWidth="1"/>
    <col min="2826" max="2826" width="35.42578125" style="41" bestFit="1" customWidth="1"/>
    <col min="2827" max="2827" width="28.140625" style="41" bestFit="1" customWidth="1"/>
    <col min="2828" max="2828" width="33.140625" style="41" bestFit="1" customWidth="1"/>
    <col min="2829" max="2829" width="26" style="41" bestFit="1" customWidth="1"/>
    <col min="2830" max="2830" width="19.140625" style="41" bestFit="1" customWidth="1"/>
    <col min="2831" max="2831" width="10.42578125" style="41" customWidth="1"/>
    <col min="2832" max="2832" width="11.85546875" style="41" customWidth="1"/>
    <col min="2833" max="2833" width="14.5703125" style="41" customWidth="1"/>
    <col min="2834" max="2834" width="9" style="41" bestFit="1" customWidth="1"/>
    <col min="2835" max="3074" width="9.140625" style="41"/>
    <col min="3075" max="3075" width="4.5703125" style="41" bestFit="1" customWidth="1"/>
    <col min="3076" max="3076" width="9.5703125" style="41" bestFit="1" customWidth="1"/>
    <col min="3077" max="3077" width="10" style="41" bestFit="1" customWidth="1"/>
    <col min="3078" max="3078" width="8.85546875" style="41" bestFit="1" customWidth="1"/>
    <col min="3079" max="3079" width="22.85546875" style="41" customWidth="1"/>
    <col min="3080" max="3080" width="59.5703125" style="41" bestFit="1" customWidth="1"/>
    <col min="3081" max="3081" width="57.85546875" style="41" bestFit="1" customWidth="1"/>
    <col min="3082" max="3082" width="35.42578125" style="41" bestFit="1" customWidth="1"/>
    <col min="3083" max="3083" width="28.140625" style="41" bestFit="1" customWidth="1"/>
    <col min="3084" max="3084" width="33.140625" style="41" bestFit="1" customWidth="1"/>
    <col min="3085" max="3085" width="26" style="41" bestFit="1" customWidth="1"/>
    <col min="3086" max="3086" width="19.140625" style="41" bestFit="1" customWidth="1"/>
    <col min="3087" max="3087" width="10.42578125" style="41" customWidth="1"/>
    <col min="3088" max="3088" width="11.85546875" style="41" customWidth="1"/>
    <col min="3089" max="3089" width="14.5703125" style="41" customWidth="1"/>
    <col min="3090" max="3090" width="9" style="41" bestFit="1" customWidth="1"/>
    <col min="3091" max="3330" width="9.140625" style="41"/>
    <col min="3331" max="3331" width="4.5703125" style="41" bestFit="1" customWidth="1"/>
    <col min="3332" max="3332" width="9.5703125" style="41" bestFit="1" customWidth="1"/>
    <col min="3333" max="3333" width="10" style="41" bestFit="1" customWidth="1"/>
    <col min="3334" max="3334" width="8.85546875" style="41" bestFit="1" customWidth="1"/>
    <col min="3335" max="3335" width="22.85546875" style="41" customWidth="1"/>
    <col min="3336" max="3336" width="59.5703125" style="41" bestFit="1" customWidth="1"/>
    <col min="3337" max="3337" width="57.85546875" style="41" bestFit="1" customWidth="1"/>
    <col min="3338" max="3338" width="35.42578125" style="41" bestFit="1" customWidth="1"/>
    <col min="3339" max="3339" width="28.140625" style="41" bestFit="1" customWidth="1"/>
    <col min="3340" max="3340" width="33.140625" style="41" bestFit="1" customWidth="1"/>
    <col min="3341" max="3341" width="26" style="41" bestFit="1" customWidth="1"/>
    <col min="3342" max="3342" width="19.140625" style="41" bestFit="1" customWidth="1"/>
    <col min="3343" max="3343" width="10.42578125" style="41" customWidth="1"/>
    <col min="3344" max="3344" width="11.85546875" style="41" customWidth="1"/>
    <col min="3345" max="3345" width="14.5703125" style="41" customWidth="1"/>
    <col min="3346" max="3346" width="9" style="41" bestFit="1" customWidth="1"/>
    <col min="3347" max="3586" width="9.140625" style="41"/>
    <col min="3587" max="3587" width="4.5703125" style="41" bestFit="1" customWidth="1"/>
    <col min="3588" max="3588" width="9.5703125" style="41" bestFit="1" customWidth="1"/>
    <col min="3589" max="3589" width="10" style="41" bestFit="1" customWidth="1"/>
    <col min="3590" max="3590" width="8.85546875" style="41" bestFit="1" customWidth="1"/>
    <col min="3591" max="3591" width="22.85546875" style="41" customWidth="1"/>
    <col min="3592" max="3592" width="59.5703125" style="41" bestFit="1" customWidth="1"/>
    <col min="3593" max="3593" width="57.85546875" style="41" bestFit="1" customWidth="1"/>
    <col min="3594" max="3594" width="35.42578125" style="41" bestFit="1" customWidth="1"/>
    <col min="3595" max="3595" width="28.140625" style="41" bestFit="1" customWidth="1"/>
    <col min="3596" max="3596" width="33.140625" style="41" bestFit="1" customWidth="1"/>
    <col min="3597" max="3597" width="26" style="41" bestFit="1" customWidth="1"/>
    <col min="3598" max="3598" width="19.140625" style="41" bestFit="1" customWidth="1"/>
    <col min="3599" max="3599" width="10.42578125" style="41" customWidth="1"/>
    <col min="3600" max="3600" width="11.85546875" style="41" customWidth="1"/>
    <col min="3601" max="3601" width="14.5703125" style="41" customWidth="1"/>
    <col min="3602" max="3602" width="9" style="41" bestFit="1" customWidth="1"/>
    <col min="3603" max="3842" width="9.140625" style="41"/>
    <col min="3843" max="3843" width="4.5703125" style="41" bestFit="1" customWidth="1"/>
    <col min="3844" max="3844" width="9.5703125" style="41" bestFit="1" customWidth="1"/>
    <col min="3845" max="3845" width="10" style="41" bestFit="1" customWidth="1"/>
    <col min="3846" max="3846" width="8.85546875" style="41" bestFit="1" customWidth="1"/>
    <col min="3847" max="3847" width="22.85546875" style="41" customWidth="1"/>
    <col min="3848" max="3848" width="59.5703125" style="41" bestFit="1" customWidth="1"/>
    <col min="3849" max="3849" width="57.85546875" style="41" bestFit="1" customWidth="1"/>
    <col min="3850" max="3850" width="35.42578125" style="41" bestFit="1" customWidth="1"/>
    <col min="3851" max="3851" width="28.140625" style="41" bestFit="1" customWidth="1"/>
    <col min="3852" max="3852" width="33.140625" style="41" bestFit="1" customWidth="1"/>
    <col min="3853" max="3853" width="26" style="41" bestFit="1" customWidth="1"/>
    <col min="3854" max="3854" width="19.140625" style="41" bestFit="1" customWidth="1"/>
    <col min="3855" max="3855" width="10.42578125" style="41" customWidth="1"/>
    <col min="3856" max="3856" width="11.85546875" style="41" customWidth="1"/>
    <col min="3857" max="3857" width="14.5703125" style="41" customWidth="1"/>
    <col min="3858" max="3858" width="9" style="41" bestFit="1" customWidth="1"/>
    <col min="3859" max="4098" width="9.140625" style="41"/>
    <col min="4099" max="4099" width="4.5703125" style="41" bestFit="1" customWidth="1"/>
    <col min="4100" max="4100" width="9.5703125" style="41" bestFit="1" customWidth="1"/>
    <col min="4101" max="4101" width="10" style="41" bestFit="1" customWidth="1"/>
    <col min="4102" max="4102" width="8.85546875" style="41" bestFit="1" customWidth="1"/>
    <col min="4103" max="4103" width="22.85546875" style="41" customWidth="1"/>
    <col min="4104" max="4104" width="59.5703125" style="41" bestFit="1" customWidth="1"/>
    <col min="4105" max="4105" width="57.85546875" style="41" bestFit="1" customWidth="1"/>
    <col min="4106" max="4106" width="35.42578125" style="41" bestFit="1" customWidth="1"/>
    <col min="4107" max="4107" width="28.140625" style="41" bestFit="1" customWidth="1"/>
    <col min="4108" max="4108" width="33.140625" style="41" bestFit="1" customWidth="1"/>
    <col min="4109" max="4109" width="26" style="41" bestFit="1" customWidth="1"/>
    <col min="4110" max="4110" width="19.140625" style="41" bestFit="1" customWidth="1"/>
    <col min="4111" max="4111" width="10.42578125" style="41" customWidth="1"/>
    <col min="4112" max="4112" width="11.85546875" style="41" customWidth="1"/>
    <col min="4113" max="4113" width="14.5703125" style="41" customWidth="1"/>
    <col min="4114" max="4114" width="9" style="41" bestFit="1" customWidth="1"/>
    <col min="4115" max="4354" width="9.140625" style="41"/>
    <col min="4355" max="4355" width="4.5703125" style="41" bestFit="1" customWidth="1"/>
    <col min="4356" max="4356" width="9.5703125" style="41" bestFit="1" customWidth="1"/>
    <col min="4357" max="4357" width="10" style="41" bestFit="1" customWidth="1"/>
    <col min="4358" max="4358" width="8.85546875" style="41" bestFit="1" customWidth="1"/>
    <col min="4359" max="4359" width="22.85546875" style="41" customWidth="1"/>
    <col min="4360" max="4360" width="59.5703125" style="41" bestFit="1" customWidth="1"/>
    <col min="4361" max="4361" width="57.85546875" style="41" bestFit="1" customWidth="1"/>
    <col min="4362" max="4362" width="35.42578125" style="41" bestFit="1" customWidth="1"/>
    <col min="4363" max="4363" width="28.140625" style="41" bestFit="1" customWidth="1"/>
    <col min="4364" max="4364" width="33.140625" style="41" bestFit="1" customWidth="1"/>
    <col min="4365" max="4365" width="26" style="41" bestFit="1" customWidth="1"/>
    <col min="4366" max="4366" width="19.140625" style="41" bestFit="1" customWidth="1"/>
    <col min="4367" max="4367" width="10.42578125" style="41" customWidth="1"/>
    <col min="4368" max="4368" width="11.85546875" style="41" customWidth="1"/>
    <col min="4369" max="4369" width="14.5703125" style="41" customWidth="1"/>
    <col min="4370" max="4370" width="9" style="41" bestFit="1" customWidth="1"/>
    <col min="4371" max="4610" width="9.140625" style="41"/>
    <col min="4611" max="4611" width="4.5703125" style="41" bestFit="1" customWidth="1"/>
    <col min="4612" max="4612" width="9.5703125" style="41" bestFit="1" customWidth="1"/>
    <col min="4613" max="4613" width="10" style="41" bestFit="1" customWidth="1"/>
    <col min="4614" max="4614" width="8.85546875" style="41" bestFit="1" customWidth="1"/>
    <col min="4615" max="4615" width="22.85546875" style="41" customWidth="1"/>
    <col min="4616" max="4616" width="59.5703125" style="41" bestFit="1" customWidth="1"/>
    <col min="4617" max="4617" width="57.85546875" style="41" bestFit="1" customWidth="1"/>
    <col min="4618" max="4618" width="35.42578125" style="41" bestFit="1" customWidth="1"/>
    <col min="4619" max="4619" width="28.140625" style="41" bestFit="1" customWidth="1"/>
    <col min="4620" max="4620" width="33.140625" style="41" bestFit="1" customWidth="1"/>
    <col min="4621" max="4621" width="26" style="41" bestFit="1" customWidth="1"/>
    <col min="4622" max="4622" width="19.140625" style="41" bestFit="1" customWidth="1"/>
    <col min="4623" max="4623" width="10.42578125" style="41" customWidth="1"/>
    <col min="4624" max="4624" width="11.85546875" style="41" customWidth="1"/>
    <col min="4625" max="4625" width="14.5703125" style="41" customWidth="1"/>
    <col min="4626" max="4626" width="9" style="41" bestFit="1" customWidth="1"/>
    <col min="4627" max="4866" width="9.140625" style="41"/>
    <col min="4867" max="4867" width="4.5703125" style="41" bestFit="1" customWidth="1"/>
    <col min="4868" max="4868" width="9.5703125" style="41" bestFit="1" customWidth="1"/>
    <col min="4869" max="4869" width="10" style="41" bestFit="1" customWidth="1"/>
    <col min="4870" max="4870" width="8.85546875" style="41" bestFit="1" customWidth="1"/>
    <col min="4871" max="4871" width="22.85546875" style="41" customWidth="1"/>
    <col min="4872" max="4872" width="59.5703125" style="41" bestFit="1" customWidth="1"/>
    <col min="4873" max="4873" width="57.85546875" style="41" bestFit="1" customWidth="1"/>
    <col min="4874" max="4874" width="35.42578125" style="41" bestFit="1" customWidth="1"/>
    <col min="4875" max="4875" width="28.140625" style="41" bestFit="1" customWidth="1"/>
    <col min="4876" max="4876" width="33.140625" style="41" bestFit="1" customWidth="1"/>
    <col min="4877" max="4877" width="26" style="41" bestFit="1" customWidth="1"/>
    <col min="4878" max="4878" width="19.140625" style="41" bestFit="1" customWidth="1"/>
    <col min="4879" max="4879" width="10.42578125" style="41" customWidth="1"/>
    <col min="4880" max="4880" width="11.85546875" style="41" customWidth="1"/>
    <col min="4881" max="4881" width="14.5703125" style="41" customWidth="1"/>
    <col min="4882" max="4882" width="9" style="41" bestFit="1" customWidth="1"/>
    <col min="4883" max="5122" width="9.140625" style="41"/>
    <col min="5123" max="5123" width="4.5703125" style="41" bestFit="1" customWidth="1"/>
    <col min="5124" max="5124" width="9.5703125" style="41" bestFit="1" customWidth="1"/>
    <col min="5125" max="5125" width="10" style="41" bestFit="1" customWidth="1"/>
    <col min="5126" max="5126" width="8.85546875" style="41" bestFit="1" customWidth="1"/>
    <col min="5127" max="5127" width="22.85546875" style="41" customWidth="1"/>
    <col min="5128" max="5128" width="59.5703125" style="41" bestFit="1" customWidth="1"/>
    <col min="5129" max="5129" width="57.85546875" style="41" bestFit="1" customWidth="1"/>
    <col min="5130" max="5130" width="35.42578125" style="41" bestFit="1" customWidth="1"/>
    <col min="5131" max="5131" width="28.140625" style="41" bestFit="1" customWidth="1"/>
    <col min="5132" max="5132" width="33.140625" style="41" bestFit="1" customWidth="1"/>
    <col min="5133" max="5133" width="26" style="41" bestFit="1" customWidth="1"/>
    <col min="5134" max="5134" width="19.140625" style="41" bestFit="1" customWidth="1"/>
    <col min="5135" max="5135" width="10.42578125" style="41" customWidth="1"/>
    <col min="5136" max="5136" width="11.85546875" style="41" customWidth="1"/>
    <col min="5137" max="5137" width="14.5703125" style="41" customWidth="1"/>
    <col min="5138" max="5138" width="9" style="41" bestFit="1" customWidth="1"/>
    <col min="5139" max="5378" width="9.140625" style="41"/>
    <col min="5379" max="5379" width="4.5703125" style="41" bestFit="1" customWidth="1"/>
    <col min="5380" max="5380" width="9.5703125" style="41" bestFit="1" customWidth="1"/>
    <col min="5381" max="5381" width="10" style="41" bestFit="1" customWidth="1"/>
    <col min="5382" max="5382" width="8.85546875" style="41" bestFit="1" customWidth="1"/>
    <col min="5383" max="5383" width="22.85546875" style="41" customWidth="1"/>
    <col min="5384" max="5384" width="59.5703125" style="41" bestFit="1" customWidth="1"/>
    <col min="5385" max="5385" width="57.85546875" style="41" bestFit="1" customWidth="1"/>
    <col min="5386" max="5386" width="35.42578125" style="41" bestFit="1" customWidth="1"/>
    <col min="5387" max="5387" width="28.140625" style="41" bestFit="1" customWidth="1"/>
    <col min="5388" max="5388" width="33.140625" style="41" bestFit="1" customWidth="1"/>
    <col min="5389" max="5389" width="26" style="41" bestFit="1" customWidth="1"/>
    <col min="5390" max="5390" width="19.140625" style="41" bestFit="1" customWidth="1"/>
    <col min="5391" max="5391" width="10.42578125" style="41" customWidth="1"/>
    <col min="5392" max="5392" width="11.85546875" style="41" customWidth="1"/>
    <col min="5393" max="5393" width="14.5703125" style="41" customWidth="1"/>
    <col min="5394" max="5394" width="9" style="41" bestFit="1" customWidth="1"/>
    <col min="5395" max="5634" width="9.140625" style="41"/>
    <col min="5635" max="5635" width="4.5703125" style="41" bestFit="1" customWidth="1"/>
    <col min="5636" max="5636" width="9.5703125" style="41" bestFit="1" customWidth="1"/>
    <col min="5637" max="5637" width="10" style="41" bestFit="1" customWidth="1"/>
    <col min="5638" max="5638" width="8.85546875" style="41" bestFit="1" customWidth="1"/>
    <col min="5639" max="5639" width="22.85546875" style="41" customWidth="1"/>
    <col min="5640" max="5640" width="59.5703125" style="41" bestFit="1" customWidth="1"/>
    <col min="5641" max="5641" width="57.85546875" style="41" bestFit="1" customWidth="1"/>
    <col min="5642" max="5642" width="35.42578125" style="41" bestFit="1" customWidth="1"/>
    <col min="5643" max="5643" width="28.140625" style="41" bestFit="1" customWidth="1"/>
    <col min="5644" max="5644" width="33.140625" style="41" bestFit="1" customWidth="1"/>
    <col min="5645" max="5645" width="26" style="41" bestFit="1" customWidth="1"/>
    <col min="5646" max="5646" width="19.140625" style="41" bestFit="1" customWidth="1"/>
    <col min="5647" max="5647" width="10.42578125" style="41" customWidth="1"/>
    <col min="5648" max="5648" width="11.85546875" style="41" customWidth="1"/>
    <col min="5649" max="5649" width="14.5703125" style="41" customWidth="1"/>
    <col min="5650" max="5650" width="9" style="41" bestFit="1" customWidth="1"/>
    <col min="5651" max="5890" width="9.140625" style="41"/>
    <col min="5891" max="5891" width="4.5703125" style="41" bestFit="1" customWidth="1"/>
    <col min="5892" max="5892" width="9.5703125" style="41" bestFit="1" customWidth="1"/>
    <col min="5893" max="5893" width="10" style="41" bestFit="1" customWidth="1"/>
    <col min="5894" max="5894" width="8.85546875" style="41" bestFit="1" customWidth="1"/>
    <col min="5895" max="5895" width="22.85546875" style="41" customWidth="1"/>
    <col min="5896" max="5896" width="59.5703125" style="41" bestFit="1" customWidth="1"/>
    <col min="5897" max="5897" width="57.85546875" style="41" bestFit="1" customWidth="1"/>
    <col min="5898" max="5898" width="35.42578125" style="41" bestFit="1" customWidth="1"/>
    <col min="5899" max="5899" width="28.140625" style="41" bestFit="1" customWidth="1"/>
    <col min="5900" max="5900" width="33.140625" style="41" bestFit="1" customWidth="1"/>
    <col min="5901" max="5901" width="26" style="41" bestFit="1" customWidth="1"/>
    <col min="5902" max="5902" width="19.140625" style="41" bestFit="1" customWidth="1"/>
    <col min="5903" max="5903" width="10.42578125" style="41" customWidth="1"/>
    <col min="5904" max="5904" width="11.85546875" style="41" customWidth="1"/>
    <col min="5905" max="5905" width="14.5703125" style="41" customWidth="1"/>
    <col min="5906" max="5906" width="9" style="41" bestFit="1" customWidth="1"/>
    <col min="5907" max="6146" width="9.140625" style="41"/>
    <col min="6147" max="6147" width="4.5703125" style="41" bestFit="1" customWidth="1"/>
    <col min="6148" max="6148" width="9.5703125" style="41" bestFit="1" customWidth="1"/>
    <col min="6149" max="6149" width="10" style="41" bestFit="1" customWidth="1"/>
    <col min="6150" max="6150" width="8.85546875" style="41" bestFit="1" customWidth="1"/>
    <col min="6151" max="6151" width="22.85546875" style="41" customWidth="1"/>
    <col min="6152" max="6152" width="59.5703125" style="41" bestFit="1" customWidth="1"/>
    <col min="6153" max="6153" width="57.85546875" style="41" bestFit="1" customWidth="1"/>
    <col min="6154" max="6154" width="35.42578125" style="41" bestFit="1" customWidth="1"/>
    <col min="6155" max="6155" width="28.140625" style="41" bestFit="1" customWidth="1"/>
    <col min="6156" max="6156" width="33.140625" style="41" bestFit="1" customWidth="1"/>
    <col min="6157" max="6157" width="26" style="41" bestFit="1" customWidth="1"/>
    <col min="6158" max="6158" width="19.140625" style="41" bestFit="1" customWidth="1"/>
    <col min="6159" max="6159" width="10.42578125" style="41" customWidth="1"/>
    <col min="6160" max="6160" width="11.85546875" style="41" customWidth="1"/>
    <col min="6161" max="6161" width="14.5703125" style="41" customWidth="1"/>
    <col min="6162" max="6162" width="9" style="41" bestFit="1" customWidth="1"/>
    <col min="6163" max="6402" width="9.140625" style="41"/>
    <col min="6403" max="6403" width="4.5703125" style="41" bestFit="1" customWidth="1"/>
    <col min="6404" max="6404" width="9.5703125" style="41" bestFit="1" customWidth="1"/>
    <col min="6405" max="6405" width="10" style="41" bestFit="1" customWidth="1"/>
    <col min="6406" max="6406" width="8.85546875" style="41" bestFit="1" customWidth="1"/>
    <col min="6407" max="6407" width="22.85546875" style="41" customWidth="1"/>
    <col min="6408" max="6408" width="59.5703125" style="41" bestFit="1" customWidth="1"/>
    <col min="6409" max="6409" width="57.85546875" style="41" bestFit="1" customWidth="1"/>
    <col min="6410" max="6410" width="35.42578125" style="41" bestFit="1" customWidth="1"/>
    <col min="6411" max="6411" width="28.140625" style="41" bestFit="1" customWidth="1"/>
    <col min="6412" max="6412" width="33.140625" style="41" bestFit="1" customWidth="1"/>
    <col min="6413" max="6413" width="26" style="41" bestFit="1" customWidth="1"/>
    <col min="6414" max="6414" width="19.140625" style="41" bestFit="1" customWidth="1"/>
    <col min="6415" max="6415" width="10.42578125" style="41" customWidth="1"/>
    <col min="6416" max="6416" width="11.85546875" style="41" customWidth="1"/>
    <col min="6417" max="6417" width="14.5703125" style="41" customWidth="1"/>
    <col min="6418" max="6418" width="9" style="41" bestFit="1" customWidth="1"/>
    <col min="6419" max="6658" width="9.140625" style="41"/>
    <col min="6659" max="6659" width="4.5703125" style="41" bestFit="1" customWidth="1"/>
    <col min="6660" max="6660" width="9.5703125" style="41" bestFit="1" customWidth="1"/>
    <col min="6661" max="6661" width="10" style="41" bestFit="1" customWidth="1"/>
    <col min="6662" max="6662" width="8.85546875" style="41" bestFit="1" customWidth="1"/>
    <col min="6663" max="6663" width="22.85546875" style="41" customWidth="1"/>
    <col min="6664" max="6664" width="59.5703125" style="41" bestFit="1" customWidth="1"/>
    <col min="6665" max="6665" width="57.85546875" style="41" bestFit="1" customWidth="1"/>
    <col min="6666" max="6666" width="35.42578125" style="41" bestFit="1" customWidth="1"/>
    <col min="6667" max="6667" width="28.140625" style="41" bestFit="1" customWidth="1"/>
    <col min="6668" max="6668" width="33.140625" style="41" bestFit="1" customWidth="1"/>
    <col min="6669" max="6669" width="26" style="41" bestFit="1" customWidth="1"/>
    <col min="6670" max="6670" width="19.140625" style="41" bestFit="1" customWidth="1"/>
    <col min="6671" max="6671" width="10.42578125" style="41" customWidth="1"/>
    <col min="6672" max="6672" width="11.85546875" style="41" customWidth="1"/>
    <col min="6673" max="6673" width="14.5703125" style="41" customWidth="1"/>
    <col min="6674" max="6674" width="9" style="41" bestFit="1" customWidth="1"/>
    <col min="6675" max="6914" width="9.140625" style="41"/>
    <col min="6915" max="6915" width="4.5703125" style="41" bestFit="1" customWidth="1"/>
    <col min="6916" max="6916" width="9.5703125" style="41" bestFit="1" customWidth="1"/>
    <col min="6917" max="6917" width="10" style="41" bestFit="1" customWidth="1"/>
    <col min="6918" max="6918" width="8.85546875" style="41" bestFit="1" customWidth="1"/>
    <col min="6919" max="6919" width="22.85546875" style="41" customWidth="1"/>
    <col min="6920" max="6920" width="59.5703125" style="41" bestFit="1" customWidth="1"/>
    <col min="6921" max="6921" width="57.85546875" style="41" bestFit="1" customWidth="1"/>
    <col min="6922" max="6922" width="35.42578125" style="41" bestFit="1" customWidth="1"/>
    <col min="6923" max="6923" width="28.140625" style="41" bestFit="1" customWidth="1"/>
    <col min="6924" max="6924" width="33.140625" style="41" bestFit="1" customWidth="1"/>
    <col min="6925" max="6925" width="26" style="41" bestFit="1" customWidth="1"/>
    <col min="6926" max="6926" width="19.140625" style="41" bestFit="1" customWidth="1"/>
    <col min="6927" max="6927" width="10.42578125" style="41" customWidth="1"/>
    <col min="6928" max="6928" width="11.85546875" style="41" customWidth="1"/>
    <col min="6929" max="6929" width="14.5703125" style="41" customWidth="1"/>
    <col min="6930" max="6930" width="9" style="41" bestFit="1" customWidth="1"/>
    <col min="6931" max="7170" width="9.140625" style="41"/>
    <col min="7171" max="7171" width="4.5703125" style="41" bestFit="1" customWidth="1"/>
    <col min="7172" max="7172" width="9.5703125" style="41" bestFit="1" customWidth="1"/>
    <col min="7173" max="7173" width="10" style="41" bestFit="1" customWidth="1"/>
    <col min="7174" max="7174" width="8.85546875" style="41" bestFit="1" customWidth="1"/>
    <col min="7175" max="7175" width="22.85546875" style="41" customWidth="1"/>
    <col min="7176" max="7176" width="59.5703125" style="41" bestFit="1" customWidth="1"/>
    <col min="7177" max="7177" width="57.85546875" style="41" bestFit="1" customWidth="1"/>
    <col min="7178" max="7178" width="35.42578125" style="41" bestFit="1" customWidth="1"/>
    <col min="7179" max="7179" width="28.140625" style="41" bestFit="1" customWidth="1"/>
    <col min="7180" max="7180" width="33.140625" style="41" bestFit="1" customWidth="1"/>
    <col min="7181" max="7181" width="26" style="41" bestFit="1" customWidth="1"/>
    <col min="7182" max="7182" width="19.140625" style="41" bestFit="1" customWidth="1"/>
    <col min="7183" max="7183" width="10.42578125" style="41" customWidth="1"/>
    <col min="7184" max="7184" width="11.85546875" style="41" customWidth="1"/>
    <col min="7185" max="7185" width="14.5703125" style="41" customWidth="1"/>
    <col min="7186" max="7186" width="9" style="41" bestFit="1" customWidth="1"/>
    <col min="7187" max="7426" width="9.140625" style="41"/>
    <col min="7427" max="7427" width="4.5703125" style="41" bestFit="1" customWidth="1"/>
    <col min="7428" max="7428" width="9.5703125" style="41" bestFit="1" customWidth="1"/>
    <col min="7429" max="7429" width="10" style="41" bestFit="1" customWidth="1"/>
    <col min="7430" max="7430" width="8.85546875" style="41" bestFit="1" customWidth="1"/>
    <col min="7431" max="7431" width="22.85546875" style="41" customWidth="1"/>
    <col min="7432" max="7432" width="59.5703125" style="41" bestFit="1" customWidth="1"/>
    <col min="7433" max="7433" width="57.85546875" style="41" bestFit="1" customWidth="1"/>
    <col min="7434" max="7434" width="35.42578125" style="41" bestFit="1" customWidth="1"/>
    <col min="7435" max="7435" width="28.140625" style="41" bestFit="1" customWidth="1"/>
    <col min="7436" max="7436" width="33.140625" style="41" bestFit="1" customWidth="1"/>
    <col min="7437" max="7437" width="26" style="41" bestFit="1" customWidth="1"/>
    <col min="7438" max="7438" width="19.140625" style="41" bestFit="1" customWidth="1"/>
    <col min="7439" max="7439" width="10.42578125" style="41" customWidth="1"/>
    <col min="7440" max="7440" width="11.85546875" style="41" customWidth="1"/>
    <col min="7441" max="7441" width="14.5703125" style="41" customWidth="1"/>
    <col min="7442" max="7442" width="9" style="41" bestFit="1" customWidth="1"/>
    <col min="7443" max="7682" width="9.140625" style="41"/>
    <col min="7683" max="7683" width="4.5703125" style="41" bestFit="1" customWidth="1"/>
    <col min="7684" max="7684" width="9.5703125" style="41" bestFit="1" customWidth="1"/>
    <col min="7685" max="7685" width="10" style="41" bestFit="1" customWidth="1"/>
    <col min="7686" max="7686" width="8.85546875" style="41" bestFit="1" customWidth="1"/>
    <col min="7687" max="7687" width="22.85546875" style="41" customWidth="1"/>
    <col min="7688" max="7688" width="59.5703125" style="41" bestFit="1" customWidth="1"/>
    <col min="7689" max="7689" width="57.85546875" style="41" bestFit="1" customWidth="1"/>
    <col min="7690" max="7690" width="35.42578125" style="41" bestFit="1" customWidth="1"/>
    <col min="7691" max="7691" width="28.140625" style="41" bestFit="1" customWidth="1"/>
    <col min="7692" max="7692" width="33.140625" style="41" bestFit="1" customWidth="1"/>
    <col min="7693" max="7693" width="26" style="41" bestFit="1" customWidth="1"/>
    <col min="7694" max="7694" width="19.140625" style="41" bestFit="1" customWidth="1"/>
    <col min="7695" max="7695" width="10.42578125" style="41" customWidth="1"/>
    <col min="7696" max="7696" width="11.85546875" style="41" customWidth="1"/>
    <col min="7697" max="7697" width="14.5703125" style="41" customWidth="1"/>
    <col min="7698" max="7698" width="9" style="41" bestFit="1" customWidth="1"/>
    <col min="7699" max="7938" width="9.140625" style="41"/>
    <col min="7939" max="7939" width="4.5703125" style="41" bestFit="1" customWidth="1"/>
    <col min="7940" max="7940" width="9.5703125" style="41" bestFit="1" customWidth="1"/>
    <col min="7941" max="7941" width="10" style="41" bestFit="1" customWidth="1"/>
    <col min="7942" max="7942" width="8.85546875" style="41" bestFit="1" customWidth="1"/>
    <col min="7943" max="7943" width="22.85546875" style="41" customWidth="1"/>
    <col min="7944" max="7944" width="59.5703125" style="41" bestFit="1" customWidth="1"/>
    <col min="7945" max="7945" width="57.85546875" style="41" bestFit="1" customWidth="1"/>
    <col min="7946" max="7946" width="35.42578125" style="41" bestFit="1" customWidth="1"/>
    <col min="7947" max="7947" width="28.140625" style="41" bestFit="1" customWidth="1"/>
    <col min="7948" max="7948" width="33.140625" style="41" bestFit="1" customWidth="1"/>
    <col min="7949" max="7949" width="26" style="41" bestFit="1" customWidth="1"/>
    <col min="7950" max="7950" width="19.140625" style="41" bestFit="1" customWidth="1"/>
    <col min="7951" max="7951" width="10.42578125" style="41" customWidth="1"/>
    <col min="7952" max="7952" width="11.85546875" style="41" customWidth="1"/>
    <col min="7953" max="7953" width="14.5703125" style="41" customWidth="1"/>
    <col min="7954" max="7954" width="9" style="41" bestFit="1" customWidth="1"/>
    <col min="7955" max="8194" width="9.140625" style="41"/>
    <col min="8195" max="8195" width="4.5703125" style="41" bestFit="1" customWidth="1"/>
    <col min="8196" max="8196" width="9.5703125" style="41" bestFit="1" customWidth="1"/>
    <col min="8197" max="8197" width="10" style="41" bestFit="1" customWidth="1"/>
    <col min="8198" max="8198" width="8.85546875" style="41" bestFit="1" customWidth="1"/>
    <col min="8199" max="8199" width="22.85546875" style="41" customWidth="1"/>
    <col min="8200" max="8200" width="59.5703125" style="41" bestFit="1" customWidth="1"/>
    <col min="8201" max="8201" width="57.85546875" style="41" bestFit="1" customWidth="1"/>
    <col min="8202" max="8202" width="35.42578125" style="41" bestFit="1" customWidth="1"/>
    <col min="8203" max="8203" width="28.140625" style="41" bestFit="1" customWidth="1"/>
    <col min="8204" max="8204" width="33.140625" style="41" bestFit="1" customWidth="1"/>
    <col min="8205" max="8205" width="26" style="41" bestFit="1" customWidth="1"/>
    <col min="8206" max="8206" width="19.140625" style="41" bestFit="1" customWidth="1"/>
    <col min="8207" max="8207" width="10.42578125" style="41" customWidth="1"/>
    <col min="8208" max="8208" width="11.85546875" style="41" customWidth="1"/>
    <col min="8209" max="8209" width="14.5703125" style="41" customWidth="1"/>
    <col min="8210" max="8210" width="9" style="41" bestFit="1" customWidth="1"/>
    <col min="8211" max="8450" width="9.140625" style="41"/>
    <col min="8451" max="8451" width="4.5703125" style="41" bestFit="1" customWidth="1"/>
    <col min="8452" max="8452" width="9.5703125" style="41" bestFit="1" customWidth="1"/>
    <col min="8453" max="8453" width="10" style="41" bestFit="1" customWidth="1"/>
    <col min="8454" max="8454" width="8.85546875" style="41" bestFit="1" customWidth="1"/>
    <col min="8455" max="8455" width="22.85546875" style="41" customWidth="1"/>
    <col min="8456" max="8456" width="59.5703125" style="41" bestFit="1" customWidth="1"/>
    <col min="8457" max="8457" width="57.85546875" style="41" bestFit="1" customWidth="1"/>
    <col min="8458" max="8458" width="35.42578125" style="41" bestFit="1" customWidth="1"/>
    <col min="8459" max="8459" width="28.140625" style="41" bestFit="1" customWidth="1"/>
    <col min="8460" max="8460" width="33.140625" style="41" bestFit="1" customWidth="1"/>
    <col min="8461" max="8461" width="26" style="41" bestFit="1" customWidth="1"/>
    <col min="8462" max="8462" width="19.140625" style="41" bestFit="1" customWidth="1"/>
    <col min="8463" max="8463" width="10.42578125" style="41" customWidth="1"/>
    <col min="8464" max="8464" width="11.85546875" style="41" customWidth="1"/>
    <col min="8465" max="8465" width="14.5703125" style="41" customWidth="1"/>
    <col min="8466" max="8466" width="9" style="41" bestFit="1" customWidth="1"/>
    <col min="8467" max="8706" width="9.140625" style="41"/>
    <col min="8707" max="8707" width="4.5703125" style="41" bestFit="1" customWidth="1"/>
    <col min="8708" max="8708" width="9.5703125" style="41" bestFit="1" customWidth="1"/>
    <col min="8709" max="8709" width="10" style="41" bestFit="1" customWidth="1"/>
    <col min="8710" max="8710" width="8.85546875" style="41" bestFit="1" customWidth="1"/>
    <col min="8711" max="8711" width="22.85546875" style="41" customWidth="1"/>
    <col min="8712" max="8712" width="59.5703125" style="41" bestFit="1" customWidth="1"/>
    <col min="8713" max="8713" width="57.85546875" style="41" bestFit="1" customWidth="1"/>
    <col min="8714" max="8714" width="35.42578125" style="41" bestFit="1" customWidth="1"/>
    <col min="8715" max="8715" width="28.140625" style="41" bestFit="1" customWidth="1"/>
    <col min="8716" max="8716" width="33.140625" style="41" bestFit="1" customWidth="1"/>
    <col min="8717" max="8717" width="26" style="41" bestFit="1" customWidth="1"/>
    <col min="8718" max="8718" width="19.140625" style="41" bestFit="1" customWidth="1"/>
    <col min="8719" max="8719" width="10.42578125" style="41" customWidth="1"/>
    <col min="8720" max="8720" width="11.85546875" style="41" customWidth="1"/>
    <col min="8721" max="8721" width="14.5703125" style="41" customWidth="1"/>
    <col min="8722" max="8722" width="9" style="41" bestFit="1" customWidth="1"/>
    <col min="8723" max="8962" width="9.140625" style="41"/>
    <col min="8963" max="8963" width="4.5703125" style="41" bestFit="1" customWidth="1"/>
    <col min="8964" max="8964" width="9.5703125" style="41" bestFit="1" customWidth="1"/>
    <col min="8965" max="8965" width="10" style="41" bestFit="1" customWidth="1"/>
    <col min="8966" max="8966" width="8.85546875" style="41" bestFit="1" customWidth="1"/>
    <col min="8967" max="8967" width="22.85546875" style="41" customWidth="1"/>
    <col min="8968" max="8968" width="59.5703125" style="41" bestFit="1" customWidth="1"/>
    <col min="8969" max="8969" width="57.85546875" style="41" bestFit="1" customWidth="1"/>
    <col min="8970" max="8970" width="35.42578125" style="41" bestFit="1" customWidth="1"/>
    <col min="8971" max="8971" width="28.140625" style="41" bestFit="1" customWidth="1"/>
    <col min="8972" max="8972" width="33.140625" style="41" bestFit="1" customWidth="1"/>
    <col min="8973" max="8973" width="26" style="41" bestFit="1" customWidth="1"/>
    <col min="8974" max="8974" width="19.140625" style="41" bestFit="1" customWidth="1"/>
    <col min="8975" max="8975" width="10.42578125" style="41" customWidth="1"/>
    <col min="8976" max="8976" width="11.85546875" style="41" customWidth="1"/>
    <col min="8977" max="8977" width="14.5703125" style="41" customWidth="1"/>
    <col min="8978" max="8978" width="9" style="41" bestFit="1" customWidth="1"/>
    <col min="8979" max="9218" width="9.140625" style="41"/>
    <col min="9219" max="9219" width="4.5703125" style="41" bestFit="1" customWidth="1"/>
    <col min="9220" max="9220" width="9.5703125" style="41" bestFit="1" customWidth="1"/>
    <col min="9221" max="9221" width="10" style="41" bestFit="1" customWidth="1"/>
    <col min="9222" max="9222" width="8.85546875" style="41" bestFit="1" customWidth="1"/>
    <col min="9223" max="9223" width="22.85546875" style="41" customWidth="1"/>
    <col min="9224" max="9224" width="59.5703125" style="41" bestFit="1" customWidth="1"/>
    <col min="9225" max="9225" width="57.85546875" style="41" bestFit="1" customWidth="1"/>
    <col min="9226" max="9226" width="35.42578125" style="41" bestFit="1" customWidth="1"/>
    <col min="9227" max="9227" width="28.140625" style="41" bestFit="1" customWidth="1"/>
    <col min="9228" max="9228" width="33.140625" style="41" bestFit="1" customWidth="1"/>
    <col min="9229" max="9229" width="26" style="41" bestFit="1" customWidth="1"/>
    <col min="9230" max="9230" width="19.140625" style="41" bestFit="1" customWidth="1"/>
    <col min="9231" max="9231" width="10.42578125" style="41" customWidth="1"/>
    <col min="9232" max="9232" width="11.85546875" style="41" customWidth="1"/>
    <col min="9233" max="9233" width="14.5703125" style="41" customWidth="1"/>
    <col min="9234" max="9234" width="9" style="41" bestFit="1" customWidth="1"/>
    <col min="9235" max="9474" width="9.140625" style="41"/>
    <col min="9475" max="9475" width="4.5703125" style="41" bestFit="1" customWidth="1"/>
    <col min="9476" max="9476" width="9.5703125" style="41" bestFit="1" customWidth="1"/>
    <col min="9477" max="9477" width="10" style="41" bestFit="1" customWidth="1"/>
    <col min="9478" max="9478" width="8.85546875" style="41" bestFit="1" customWidth="1"/>
    <col min="9479" max="9479" width="22.85546875" style="41" customWidth="1"/>
    <col min="9480" max="9480" width="59.5703125" style="41" bestFit="1" customWidth="1"/>
    <col min="9481" max="9481" width="57.85546875" style="41" bestFit="1" customWidth="1"/>
    <col min="9482" max="9482" width="35.42578125" style="41" bestFit="1" customWidth="1"/>
    <col min="9483" max="9483" width="28.140625" style="41" bestFit="1" customWidth="1"/>
    <col min="9484" max="9484" width="33.140625" style="41" bestFit="1" customWidth="1"/>
    <col min="9485" max="9485" width="26" style="41" bestFit="1" customWidth="1"/>
    <col min="9486" max="9486" width="19.140625" style="41" bestFit="1" customWidth="1"/>
    <col min="9487" max="9487" width="10.42578125" style="41" customWidth="1"/>
    <col min="9488" max="9488" width="11.85546875" style="41" customWidth="1"/>
    <col min="9489" max="9489" width="14.5703125" style="41" customWidth="1"/>
    <col min="9490" max="9490" width="9" style="41" bestFit="1" customWidth="1"/>
    <col min="9491" max="9730" width="9.140625" style="41"/>
    <col min="9731" max="9731" width="4.5703125" style="41" bestFit="1" customWidth="1"/>
    <col min="9732" max="9732" width="9.5703125" style="41" bestFit="1" customWidth="1"/>
    <col min="9733" max="9733" width="10" style="41" bestFit="1" customWidth="1"/>
    <col min="9734" max="9734" width="8.85546875" style="41" bestFit="1" customWidth="1"/>
    <col min="9735" max="9735" width="22.85546875" style="41" customWidth="1"/>
    <col min="9736" max="9736" width="59.5703125" style="41" bestFit="1" customWidth="1"/>
    <col min="9737" max="9737" width="57.85546875" style="41" bestFit="1" customWidth="1"/>
    <col min="9738" max="9738" width="35.42578125" style="41" bestFit="1" customWidth="1"/>
    <col min="9739" max="9739" width="28.140625" style="41" bestFit="1" customWidth="1"/>
    <col min="9740" max="9740" width="33.140625" style="41" bestFit="1" customWidth="1"/>
    <col min="9741" max="9741" width="26" style="41" bestFit="1" customWidth="1"/>
    <col min="9742" max="9742" width="19.140625" style="41" bestFit="1" customWidth="1"/>
    <col min="9743" max="9743" width="10.42578125" style="41" customWidth="1"/>
    <col min="9744" max="9744" width="11.85546875" style="41" customWidth="1"/>
    <col min="9745" max="9745" width="14.5703125" style="41" customWidth="1"/>
    <col min="9746" max="9746" width="9" style="41" bestFit="1" customWidth="1"/>
    <col min="9747" max="9986" width="9.140625" style="41"/>
    <col min="9987" max="9987" width="4.5703125" style="41" bestFit="1" customWidth="1"/>
    <col min="9988" max="9988" width="9.5703125" style="41" bestFit="1" customWidth="1"/>
    <col min="9989" max="9989" width="10" style="41" bestFit="1" customWidth="1"/>
    <col min="9990" max="9990" width="8.85546875" style="41" bestFit="1" customWidth="1"/>
    <col min="9991" max="9991" width="22.85546875" style="41" customWidth="1"/>
    <col min="9992" max="9992" width="59.5703125" style="41" bestFit="1" customWidth="1"/>
    <col min="9993" max="9993" width="57.85546875" style="41" bestFit="1" customWidth="1"/>
    <col min="9994" max="9994" width="35.42578125" style="41" bestFit="1" customWidth="1"/>
    <col min="9995" max="9995" width="28.140625" style="41" bestFit="1" customWidth="1"/>
    <col min="9996" max="9996" width="33.140625" style="41" bestFit="1" customWidth="1"/>
    <col min="9997" max="9997" width="26" style="41" bestFit="1" customWidth="1"/>
    <col min="9998" max="9998" width="19.140625" style="41" bestFit="1" customWidth="1"/>
    <col min="9999" max="9999" width="10.42578125" style="41" customWidth="1"/>
    <col min="10000" max="10000" width="11.85546875" style="41" customWidth="1"/>
    <col min="10001" max="10001" width="14.5703125" style="41" customWidth="1"/>
    <col min="10002" max="10002" width="9" style="41" bestFit="1" customWidth="1"/>
    <col min="10003" max="10242" width="9.140625" style="41"/>
    <col min="10243" max="10243" width="4.5703125" style="41" bestFit="1" customWidth="1"/>
    <col min="10244" max="10244" width="9.5703125" style="41" bestFit="1" customWidth="1"/>
    <col min="10245" max="10245" width="10" style="41" bestFit="1" customWidth="1"/>
    <col min="10246" max="10246" width="8.85546875" style="41" bestFit="1" customWidth="1"/>
    <col min="10247" max="10247" width="22.85546875" style="41" customWidth="1"/>
    <col min="10248" max="10248" width="59.5703125" style="41" bestFit="1" customWidth="1"/>
    <col min="10249" max="10249" width="57.85546875" style="41" bestFit="1" customWidth="1"/>
    <col min="10250" max="10250" width="35.42578125" style="41" bestFit="1" customWidth="1"/>
    <col min="10251" max="10251" width="28.140625" style="41" bestFit="1" customWidth="1"/>
    <col min="10252" max="10252" width="33.140625" style="41" bestFit="1" customWidth="1"/>
    <col min="10253" max="10253" width="26" style="41" bestFit="1" customWidth="1"/>
    <col min="10254" max="10254" width="19.140625" style="41" bestFit="1" customWidth="1"/>
    <col min="10255" max="10255" width="10.42578125" style="41" customWidth="1"/>
    <col min="10256" max="10256" width="11.85546875" style="41" customWidth="1"/>
    <col min="10257" max="10257" width="14.5703125" style="41" customWidth="1"/>
    <col min="10258" max="10258" width="9" style="41" bestFit="1" customWidth="1"/>
    <col min="10259" max="10498" width="9.140625" style="41"/>
    <col min="10499" max="10499" width="4.5703125" style="41" bestFit="1" customWidth="1"/>
    <col min="10500" max="10500" width="9.5703125" style="41" bestFit="1" customWidth="1"/>
    <col min="10501" max="10501" width="10" style="41" bestFit="1" customWidth="1"/>
    <col min="10502" max="10502" width="8.85546875" style="41" bestFit="1" customWidth="1"/>
    <col min="10503" max="10503" width="22.85546875" style="41" customWidth="1"/>
    <col min="10504" max="10504" width="59.5703125" style="41" bestFit="1" customWidth="1"/>
    <col min="10505" max="10505" width="57.85546875" style="41" bestFit="1" customWidth="1"/>
    <col min="10506" max="10506" width="35.42578125" style="41" bestFit="1" customWidth="1"/>
    <col min="10507" max="10507" width="28.140625" style="41" bestFit="1" customWidth="1"/>
    <col min="10508" max="10508" width="33.140625" style="41" bestFit="1" customWidth="1"/>
    <col min="10509" max="10509" width="26" style="41" bestFit="1" customWidth="1"/>
    <col min="10510" max="10510" width="19.140625" style="41" bestFit="1" customWidth="1"/>
    <col min="10511" max="10511" width="10.42578125" style="41" customWidth="1"/>
    <col min="10512" max="10512" width="11.85546875" style="41" customWidth="1"/>
    <col min="10513" max="10513" width="14.5703125" style="41" customWidth="1"/>
    <col min="10514" max="10514" width="9" style="41" bestFit="1" customWidth="1"/>
    <col min="10515" max="10754" width="9.140625" style="41"/>
    <col min="10755" max="10755" width="4.5703125" style="41" bestFit="1" customWidth="1"/>
    <col min="10756" max="10756" width="9.5703125" style="41" bestFit="1" customWidth="1"/>
    <col min="10757" max="10757" width="10" style="41" bestFit="1" customWidth="1"/>
    <col min="10758" max="10758" width="8.85546875" style="41" bestFit="1" customWidth="1"/>
    <col min="10759" max="10759" width="22.85546875" style="41" customWidth="1"/>
    <col min="10760" max="10760" width="59.5703125" style="41" bestFit="1" customWidth="1"/>
    <col min="10761" max="10761" width="57.85546875" style="41" bestFit="1" customWidth="1"/>
    <col min="10762" max="10762" width="35.42578125" style="41" bestFit="1" customWidth="1"/>
    <col min="10763" max="10763" width="28.140625" style="41" bestFit="1" customWidth="1"/>
    <col min="10764" max="10764" width="33.140625" style="41" bestFit="1" customWidth="1"/>
    <col min="10765" max="10765" width="26" style="41" bestFit="1" customWidth="1"/>
    <col min="10766" max="10766" width="19.140625" style="41" bestFit="1" customWidth="1"/>
    <col min="10767" max="10767" width="10.42578125" style="41" customWidth="1"/>
    <col min="10768" max="10768" width="11.85546875" style="41" customWidth="1"/>
    <col min="10769" max="10769" width="14.5703125" style="41" customWidth="1"/>
    <col min="10770" max="10770" width="9" style="41" bestFit="1" customWidth="1"/>
    <col min="10771" max="11010" width="9.140625" style="41"/>
    <col min="11011" max="11011" width="4.5703125" style="41" bestFit="1" customWidth="1"/>
    <col min="11012" max="11012" width="9.5703125" style="41" bestFit="1" customWidth="1"/>
    <col min="11013" max="11013" width="10" style="41" bestFit="1" customWidth="1"/>
    <col min="11014" max="11014" width="8.85546875" style="41" bestFit="1" customWidth="1"/>
    <col min="11015" max="11015" width="22.85546875" style="41" customWidth="1"/>
    <col min="11016" max="11016" width="59.5703125" style="41" bestFit="1" customWidth="1"/>
    <col min="11017" max="11017" width="57.85546875" style="41" bestFit="1" customWidth="1"/>
    <col min="11018" max="11018" width="35.42578125" style="41" bestFit="1" customWidth="1"/>
    <col min="11019" max="11019" width="28.140625" style="41" bestFit="1" customWidth="1"/>
    <col min="11020" max="11020" width="33.140625" style="41" bestFit="1" customWidth="1"/>
    <col min="11021" max="11021" width="26" style="41" bestFit="1" customWidth="1"/>
    <col min="11022" max="11022" width="19.140625" style="41" bestFit="1" customWidth="1"/>
    <col min="11023" max="11023" width="10.42578125" style="41" customWidth="1"/>
    <col min="11024" max="11024" width="11.85546875" style="41" customWidth="1"/>
    <col min="11025" max="11025" width="14.5703125" style="41" customWidth="1"/>
    <col min="11026" max="11026" width="9" style="41" bestFit="1" customWidth="1"/>
    <col min="11027" max="11266" width="9.140625" style="41"/>
    <col min="11267" max="11267" width="4.5703125" style="41" bestFit="1" customWidth="1"/>
    <col min="11268" max="11268" width="9.5703125" style="41" bestFit="1" customWidth="1"/>
    <col min="11269" max="11269" width="10" style="41" bestFit="1" customWidth="1"/>
    <col min="11270" max="11270" width="8.85546875" style="41" bestFit="1" customWidth="1"/>
    <col min="11271" max="11271" width="22.85546875" style="41" customWidth="1"/>
    <col min="11272" max="11272" width="59.5703125" style="41" bestFit="1" customWidth="1"/>
    <col min="11273" max="11273" width="57.85546875" style="41" bestFit="1" customWidth="1"/>
    <col min="11274" max="11274" width="35.42578125" style="41" bestFit="1" customWidth="1"/>
    <col min="11275" max="11275" width="28.140625" style="41" bestFit="1" customWidth="1"/>
    <col min="11276" max="11276" width="33.140625" style="41" bestFit="1" customWidth="1"/>
    <col min="11277" max="11277" width="26" style="41" bestFit="1" customWidth="1"/>
    <col min="11278" max="11278" width="19.140625" style="41" bestFit="1" customWidth="1"/>
    <col min="11279" max="11279" width="10.42578125" style="41" customWidth="1"/>
    <col min="11280" max="11280" width="11.85546875" style="41" customWidth="1"/>
    <col min="11281" max="11281" width="14.5703125" style="41" customWidth="1"/>
    <col min="11282" max="11282" width="9" style="41" bestFit="1" customWidth="1"/>
    <col min="11283" max="11522" width="9.140625" style="41"/>
    <col min="11523" max="11523" width="4.5703125" style="41" bestFit="1" customWidth="1"/>
    <col min="11524" max="11524" width="9.5703125" style="41" bestFit="1" customWidth="1"/>
    <col min="11525" max="11525" width="10" style="41" bestFit="1" customWidth="1"/>
    <col min="11526" max="11526" width="8.85546875" style="41" bestFit="1" customWidth="1"/>
    <col min="11527" max="11527" width="22.85546875" style="41" customWidth="1"/>
    <col min="11528" max="11528" width="59.5703125" style="41" bestFit="1" customWidth="1"/>
    <col min="11529" max="11529" width="57.85546875" style="41" bestFit="1" customWidth="1"/>
    <col min="11530" max="11530" width="35.42578125" style="41" bestFit="1" customWidth="1"/>
    <col min="11531" max="11531" width="28.140625" style="41" bestFit="1" customWidth="1"/>
    <col min="11532" max="11532" width="33.140625" style="41" bestFit="1" customWidth="1"/>
    <col min="11533" max="11533" width="26" style="41" bestFit="1" customWidth="1"/>
    <col min="11534" max="11534" width="19.140625" style="41" bestFit="1" customWidth="1"/>
    <col min="11535" max="11535" width="10.42578125" style="41" customWidth="1"/>
    <col min="11536" max="11536" width="11.85546875" style="41" customWidth="1"/>
    <col min="11537" max="11537" width="14.5703125" style="41" customWidth="1"/>
    <col min="11538" max="11538" width="9" style="41" bestFit="1" customWidth="1"/>
    <col min="11539" max="11778" width="9.140625" style="41"/>
    <col min="11779" max="11779" width="4.5703125" style="41" bestFit="1" customWidth="1"/>
    <col min="11780" max="11780" width="9.5703125" style="41" bestFit="1" customWidth="1"/>
    <col min="11781" max="11781" width="10" style="41" bestFit="1" customWidth="1"/>
    <col min="11782" max="11782" width="8.85546875" style="41" bestFit="1" customWidth="1"/>
    <col min="11783" max="11783" width="22.85546875" style="41" customWidth="1"/>
    <col min="11784" max="11784" width="59.5703125" style="41" bestFit="1" customWidth="1"/>
    <col min="11785" max="11785" width="57.85546875" style="41" bestFit="1" customWidth="1"/>
    <col min="11786" max="11786" width="35.42578125" style="41" bestFit="1" customWidth="1"/>
    <col min="11787" max="11787" width="28.140625" style="41" bestFit="1" customWidth="1"/>
    <col min="11788" max="11788" width="33.140625" style="41" bestFit="1" customWidth="1"/>
    <col min="11789" max="11789" width="26" style="41" bestFit="1" customWidth="1"/>
    <col min="11790" max="11790" width="19.140625" style="41" bestFit="1" customWidth="1"/>
    <col min="11791" max="11791" width="10.42578125" style="41" customWidth="1"/>
    <col min="11792" max="11792" width="11.85546875" style="41" customWidth="1"/>
    <col min="11793" max="11793" width="14.5703125" style="41" customWidth="1"/>
    <col min="11794" max="11794" width="9" style="41" bestFit="1" customWidth="1"/>
    <col min="11795" max="12034" width="9.140625" style="41"/>
    <col min="12035" max="12035" width="4.5703125" style="41" bestFit="1" customWidth="1"/>
    <col min="12036" max="12036" width="9.5703125" style="41" bestFit="1" customWidth="1"/>
    <col min="12037" max="12037" width="10" style="41" bestFit="1" customWidth="1"/>
    <col min="12038" max="12038" width="8.85546875" style="41" bestFit="1" customWidth="1"/>
    <col min="12039" max="12039" width="22.85546875" style="41" customWidth="1"/>
    <col min="12040" max="12040" width="59.5703125" style="41" bestFit="1" customWidth="1"/>
    <col min="12041" max="12041" width="57.85546875" style="41" bestFit="1" customWidth="1"/>
    <col min="12042" max="12042" width="35.42578125" style="41" bestFit="1" customWidth="1"/>
    <col min="12043" max="12043" width="28.140625" style="41" bestFit="1" customWidth="1"/>
    <col min="12044" max="12044" width="33.140625" style="41" bestFit="1" customWidth="1"/>
    <col min="12045" max="12045" width="26" style="41" bestFit="1" customWidth="1"/>
    <col min="12046" max="12046" width="19.140625" style="41" bestFit="1" customWidth="1"/>
    <col min="12047" max="12047" width="10.42578125" style="41" customWidth="1"/>
    <col min="12048" max="12048" width="11.85546875" style="41" customWidth="1"/>
    <col min="12049" max="12049" width="14.5703125" style="41" customWidth="1"/>
    <col min="12050" max="12050" width="9" style="41" bestFit="1" customWidth="1"/>
    <col min="12051" max="12290" width="9.140625" style="41"/>
    <col min="12291" max="12291" width="4.5703125" style="41" bestFit="1" customWidth="1"/>
    <col min="12292" max="12292" width="9.5703125" style="41" bestFit="1" customWidth="1"/>
    <col min="12293" max="12293" width="10" style="41" bestFit="1" customWidth="1"/>
    <col min="12294" max="12294" width="8.85546875" style="41" bestFit="1" customWidth="1"/>
    <col min="12295" max="12295" width="22.85546875" style="41" customWidth="1"/>
    <col min="12296" max="12296" width="59.5703125" style="41" bestFit="1" customWidth="1"/>
    <col min="12297" max="12297" width="57.85546875" style="41" bestFit="1" customWidth="1"/>
    <col min="12298" max="12298" width="35.42578125" style="41" bestFit="1" customWidth="1"/>
    <col min="12299" max="12299" width="28.140625" style="41" bestFit="1" customWidth="1"/>
    <col min="12300" max="12300" width="33.140625" style="41" bestFit="1" customWidth="1"/>
    <col min="12301" max="12301" width="26" style="41" bestFit="1" customWidth="1"/>
    <col min="12302" max="12302" width="19.140625" style="41" bestFit="1" customWidth="1"/>
    <col min="12303" max="12303" width="10.42578125" style="41" customWidth="1"/>
    <col min="12304" max="12304" width="11.85546875" style="41" customWidth="1"/>
    <col min="12305" max="12305" width="14.5703125" style="41" customWidth="1"/>
    <col min="12306" max="12306" width="9" style="41" bestFit="1" customWidth="1"/>
    <col min="12307" max="12546" width="9.140625" style="41"/>
    <col min="12547" max="12547" width="4.5703125" style="41" bestFit="1" customWidth="1"/>
    <col min="12548" max="12548" width="9.5703125" style="41" bestFit="1" customWidth="1"/>
    <col min="12549" max="12549" width="10" style="41" bestFit="1" customWidth="1"/>
    <col min="12550" max="12550" width="8.85546875" style="41" bestFit="1" customWidth="1"/>
    <col min="12551" max="12551" width="22.85546875" style="41" customWidth="1"/>
    <col min="12552" max="12552" width="59.5703125" style="41" bestFit="1" customWidth="1"/>
    <col min="12553" max="12553" width="57.85546875" style="41" bestFit="1" customWidth="1"/>
    <col min="12554" max="12554" width="35.42578125" style="41" bestFit="1" customWidth="1"/>
    <col min="12555" max="12555" width="28.140625" style="41" bestFit="1" customWidth="1"/>
    <col min="12556" max="12556" width="33.140625" style="41" bestFit="1" customWidth="1"/>
    <col min="12557" max="12557" width="26" style="41" bestFit="1" customWidth="1"/>
    <col min="12558" max="12558" width="19.140625" style="41" bestFit="1" customWidth="1"/>
    <col min="12559" max="12559" width="10.42578125" style="41" customWidth="1"/>
    <col min="12560" max="12560" width="11.85546875" style="41" customWidth="1"/>
    <col min="12561" max="12561" width="14.5703125" style="41" customWidth="1"/>
    <col min="12562" max="12562" width="9" style="41" bestFit="1" customWidth="1"/>
    <col min="12563" max="12802" width="9.140625" style="41"/>
    <col min="12803" max="12803" width="4.5703125" style="41" bestFit="1" customWidth="1"/>
    <col min="12804" max="12804" width="9.5703125" style="41" bestFit="1" customWidth="1"/>
    <col min="12805" max="12805" width="10" style="41" bestFit="1" customWidth="1"/>
    <col min="12806" max="12806" width="8.85546875" style="41" bestFit="1" customWidth="1"/>
    <col min="12807" max="12807" width="22.85546875" style="41" customWidth="1"/>
    <col min="12808" max="12808" width="59.5703125" style="41" bestFit="1" customWidth="1"/>
    <col min="12809" max="12809" width="57.85546875" style="41" bestFit="1" customWidth="1"/>
    <col min="12810" max="12810" width="35.42578125" style="41" bestFit="1" customWidth="1"/>
    <col min="12811" max="12811" width="28.140625" style="41" bestFit="1" customWidth="1"/>
    <col min="12812" max="12812" width="33.140625" style="41" bestFit="1" customWidth="1"/>
    <col min="12813" max="12813" width="26" style="41" bestFit="1" customWidth="1"/>
    <col min="12814" max="12814" width="19.140625" style="41" bestFit="1" customWidth="1"/>
    <col min="12815" max="12815" width="10.42578125" style="41" customWidth="1"/>
    <col min="12816" max="12816" width="11.85546875" style="41" customWidth="1"/>
    <col min="12817" max="12817" width="14.5703125" style="41" customWidth="1"/>
    <col min="12818" max="12818" width="9" style="41" bestFit="1" customWidth="1"/>
    <col min="12819" max="13058" width="9.140625" style="41"/>
    <col min="13059" max="13059" width="4.5703125" style="41" bestFit="1" customWidth="1"/>
    <col min="13060" max="13060" width="9.5703125" style="41" bestFit="1" customWidth="1"/>
    <col min="13061" max="13061" width="10" style="41" bestFit="1" customWidth="1"/>
    <col min="13062" max="13062" width="8.85546875" style="41" bestFit="1" customWidth="1"/>
    <col min="13063" max="13063" width="22.85546875" style="41" customWidth="1"/>
    <col min="13064" max="13064" width="59.5703125" style="41" bestFit="1" customWidth="1"/>
    <col min="13065" max="13065" width="57.85546875" style="41" bestFit="1" customWidth="1"/>
    <col min="13066" max="13066" width="35.42578125" style="41" bestFit="1" customWidth="1"/>
    <col min="13067" max="13067" width="28.140625" style="41" bestFit="1" customWidth="1"/>
    <col min="13068" max="13068" width="33.140625" style="41" bestFit="1" customWidth="1"/>
    <col min="13069" max="13069" width="26" style="41" bestFit="1" customWidth="1"/>
    <col min="13070" max="13070" width="19.140625" style="41" bestFit="1" customWidth="1"/>
    <col min="13071" max="13071" width="10.42578125" style="41" customWidth="1"/>
    <col min="13072" max="13072" width="11.85546875" style="41" customWidth="1"/>
    <col min="13073" max="13073" width="14.5703125" style="41" customWidth="1"/>
    <col min="13074" max="13074" width="9" style="41" bestFit="1" customWidth="1"/>
    <col min="13075" max="13314" width="9.140625" style="41"/>
    <col min="13315" max="13315" width="4.5703125" style="41" bestFit="1" customWidth="1"/>
    <col min="13316" max="13316" width="9.5703125" style="41" bestFit="1" customWidth="1"/>
    <col min="13317" max="13317" width="10" style="41" bestFit="1" customWidth="1"/>
    <col min="13318" max="13318" width="8.85546875" style="41" bestFit="1" customWidth="1"/>
    <col min="13319" max="13319" width="22.85546875" style="41" customWidth="1"/>
    <col min="13320" max="13320" width="59.5703125" style="41" bestFit="1" customWidth="1"/>
    <col min="13321" max="13321" width="57.85546875" style="41" bestFit="1" customWidth="1"/>
    <col min="13322" max="13322" width="35.42578125" style="41" bestFit="1" customWidth="1"/>
    <col min="13323" max="13323" width="28.140625" style="41" bestFit="1" customWidth="1"/>
    <col min="13324" max="13324" width="33.140625" style="41" bestFit="1" customWidth="1"/>
    <col min="13325" max="13325" width="26" style="41" bestFit="1" customWidth="1"/>
    <col min="13326" max="13326" width="19.140625" style="41" bestFit="1" customWidth="1"/>
    <col min="13327" max="13327" width="10.42578125" style="41" customWidth="1"/>
    <col min="13328" max="13328" width="11.85546875" style="41" customWidth="1"/>
    <col min="13329" max="13329" width="14.5703125" style="41" customWidth="1"/>
    <col min="13330" max="13330" width="9" style="41" bestFit="1" customWidth="1"/>
    <col min="13331" max="13570" width="9.140625" style="41"/>
    <col min="13571" max="13571" width="4.5703125" style="41" bestFit="1" customWidth="1"/>
    <col min="13572" max="13572" width="9.5703125" style="41" bestFit="1" customWidth="1"/>
    <col min="13573" max="13573" width="10" style="41" bestFit="1" customWidth="1"/>
    <col min="13574" max="13574" width="8.85546875" style="41" bestFit="1" customWidth="1"/>
    <col min="13575" max="13575" width="22.85546875" style="41" customWidth="1"/>
    <col min="13576" max="13576" width="59.5703125" style="41" bestFit="1" customWidth="1"/>
    <col min="13577" max="13577" width="57.85546875" style="41" bestFit="1" customWidth="1"/>
    <col min="13578" max="13578" width="35.42578125" style="41" bestFit="1" customWidth="1"/>
    <col min="13579" max="13579" width="28.140625" style="41" bestFit="1" customWidth="1"/>
    <col min="13580" max="13580" width="33.140625" style="41" bestFit="1" customWidth="1"/>
    <col min="13581" max="13581" width="26" style="41" bestFit="1" customWidth="1"/>
    <col min="13582" max="13582" width="19.140625" style="41" bestFit="1" customWidth="1"/>
    <col min="13583" max="13583" width="10.42578125" style="41" customWidth="1"/>
    <col min="13584" max="13584" width="11.85546875" style="41" customWidth="1"/>
    <col min="13585" max="13585" width="14.5703125" style="41" customWidth="1"/>
    <col min="13586" max="13586" width="9" style="41" bestFit="1" customWidth="1"/>
    <col min="13587" max="13826" width="9.140625" style="41"/>
    <col min="13827" max="13827" width="4.5703125" style="41" bestFit="1" customWidth="1"/>
    <col min="13828" max="13828" width="9.5703125" style="41" bestFit="1" customWidth="1"/>
    <col min="13829" max="13829" width="10" style="41" bestFit="1" customWidth="1"/>
    <col min="13830" max="13830" width="8.85546875" style="41" bestFit="1" customWidth="1"/>
    <col min="13831" max="13831" width="22.85546875" style="41" customWidth="1"/>
    <col min="13832" max="13832" width="59.5703125" style="41" bestFit="1" customWidth="1"/>
    <col min="13833" max="13833" width="57.85546875" style="41" bestFit="1" customWidth="1"/>
    <col min="13834" max="13834" width="35.42578125" style="41" bestFit="1" customWidth="1"/>
    <col min="13835" max="13835" width="28.140625" style="41" bestFit="1" customWidth="1"/>
    <col min="13836" max="13836" width="33.140625" style="41" bestFit="1" customWidth="1"/>
    <col min="13837" max="13837" width="26" style="41" bestFit="1" customWidth="1"/>
    <col min="13838" max="13838" width="19.140625" style="41" bestFit="1" customWidth="1"/>
    <col min="13839" max="13839" width="10.42578125" style="41" customWidth="1"/>
    <col min="13840" max="13840" width="11.85546875" style="41" customWidth="1"/>
    <col min="13841" max="13841" width="14.5703125" style="41" customWidth="1"/>
    <col min="13842" max="13842" width="9" style="41" bestFit="1" customWidth="1"/>
    <col min="13843" max="14082" width="9.140625" style="41"/>
    <col min="14083" max="14083" width="4.5703125" style="41" bestFit="1" customWidth="1"/>
    <col min="14084" max="14084" width="9.5703125" style="41" bestFit="1" customWidth="1"/>
    <col min="14085" max="14085" width="10" style="41" bestFit="1" customWidth="1"/>
    <col min="14086" max="14086" width="8.85546875" style="41" bestFit="1" customWidth="1"/>
    <col min="14087" max="14087" width="22.85546875" style="41" customWidth="1"/>
    <col min="14088" max="14088" width="59.5703125" style="41" bestFit="1" customWidth="1"/>
    <col min="14089" max="14089" width="57.85546875" style="41" bestFit="1" customWidth="1"/>
    <col min="14090" max="14090" width="35.42578125" style="41" bestFit="1" customWidth="1"/>
    <col min="14091" max="14091" width="28.140625" style="41" bestFit="1" customWidth="1"/>
    <col min="14092" max="14092" width="33.140625" style="41" bestFit="1" customWidth="1"/>
    <col min="14093" max="14093" width="26" style="41" bestFit="1" customWidth="1"/>
    <col min="14094" max="14094" width="19.140625" style="41" bestFit="1" customWidth="1"/>
    <col min="14095" max="14095" width="10.42578125" style="41" customWidth="1"/>
    <col min="14096" max="14096" width="11.85546875" style="41" customWidth="1"/>
    <col min="14097" max="14097" width="14.5703125" style="41" customWidth="1"/>
    <col min="14098" max="14098" width="9" style="41" bestFit="1" customWidth="1"/>
    <col min="14099" max="14338" width="9.140625" style="41"/>
    <col min="14339" max="14339" width="4.5703125" style="41" bestFit="1" customWidth="1"/>
    <col min="14340" max="14340" width="9.5703125" style="41" bestFit="1" customWidth="1"/>
    <col min="14341" max="14341" width="10" style="41" bestFit="1" customWidth="1"/>
    <col min="14342" max="14342" width="8.85546875" style="41" bestFit="1" customWidth="1"/>
    <col min="14343" max="14343" width="22.85546875" style="41" customWidth="1"/>
    <col min="14344" max="14344" width="59.5703125" style="41" bestFit="1" customWidth="1"/>
    <col min="14345" max="14345" width="57.85546875" style="41" bestFit="1" customWidth="1"/>
    <col min="14346" max="14346" width="35.42578125" style="41" bestFit="1" customWidth="1"/>
    <col min="14347" max="14347" width="28.140625" style="41" bestFit="1" customWidth="1"/>
    <col min="14348" max="14348" width="33.140625" style="41" bestFit="1" customWidth="1"/>
    <col min="14349" max="14349" width="26" style="41" bestFit="1" customWidth="1"/>
    <col min="14350" max="14350" width="19.140625" style="41" bestFit="1" customWidth="1"/>
    <col min="14351" max="14351" width="10.42578125" style="41" customWidth="1"/>
    <col min="14352" max="14352" width="11.85546875" style="41" customWidth="1"/>
    <col min="14353" max="14353" width="14.5703125" style="41" customWidth="1"/>
    <col min="14354" max="14354" width="9" style="41" bestFit="1" customWidth="1"/>
    <col min="14355" max="14594" width="9.140625" style="41"/>
    <col min="14595" max="14595" width="4.5703125" style="41" bestFit="1" customWidth="1"/>
    <col min="14596" max="14596" width="9.5703125" style="41" bestFit="1" customWidth="1"/>
    <col min="14597" max="14597" width="10" style="41" bestFit="1" customWidth="1"/>
    <col min="14598" max="14598" width="8.85546875" style="41" bestFit="1" customWidth="1"/>
    <col min="14599" max="14599" width="22.85546875" style="41" customWidth="1"/>
    <col min="14600" max="14600" width="59.5703125" style="41" bestFit="1" customWidth="1"/>
    <col min="14601" max="14601" width="57.85546875" style="41" bestFit="1" customWidth="1"/>
    <col min="14602" max="14602" width="35.42578125" style="41" bestFit="1" customWidth="1"/>
    <col min="14603" max="14603" width="28.140625" style="41" bestFit="1" customWidth="1"/>
    <col min="14604" max="14604" width="33.140625" style="41" bestFit="1" customWidth="1"/>
    <col min="14605" max="14605" width="26" style="41" bestFit="1" customWidth="1"/>
    <col min="14606" max="14606" width="19.140625" style="41" bestFit="1" customWidth="1"/>
    <col min="14607" max="14607" width="10.42578125" style="41" customWidth="1"/>
    <col min="14608" max="14608" width="11.85546875" style="41" customWidth="1"/>
    <col min="14609" max="14609" width="14.5703125" style="41" customWidth="1"/>
    <col min="14610" max="14610" width="9" style="41" bestFit="1" customWidth="1"/>
    <col min="14611" max="14850" width="9.140625" style="41"/>
    <col min="14851" max="14851" width="4.5703125" style="41" bestFit="1" customWidth="1"/>
    <col min="14852" max="14852" width="9.5703125" style="41" bestFit="1" customWidth="1"/>
    <col min="14853" max="14853" width="10" style="41" bestFit="1" customWidth="1"/>
    <col min="14854" max="14854" width="8.85546875" style="41" bestFit="1" customWidth="1"/>
    <col min="14855" max="14855" width="22.85546875" style="41" customWidth="1"/>
    <col min="14856" max="14856" width="59.5703125" style="41" bestFit="1" customWidth="1"/>
    <col min="14857" max="14857" width="57.85546875" style="41" bestFit="1" customWidth="1"/>
    <col min="14858" max="14858" width="35.42578125" style="41" bestFit="1" customWidth="1"/>
    <col min="14859" max="14859" width="28.140625" style="41" bestFit="1" customWidth="1"/>
    <col min="14860" max="14860" width="33.140625" style="41" bestFit="1" customWidth="1"/>
    <col min="14861" max="14861" width="26" style="41" bestFit="1" customWidth="1"/>
    <col min="14862" max="14862" width="19.140625" style="41" bestFit="1" customWidth="1"/>
    <col min="14863" max="14863" width="10.42578125" style="41" customWidth="1"/>
    <col min="14864" max="14864" width="11.85546875" style="41" customWidth="1"/>
    <col min="14865" max="14865" width="14.5703125" style="41" customWidth="1"/>
    <col min="14866" max="14866" width="9" style="41" bestFit="1" customWidth="1"/>
    <col min="14867" max="15106" width="9.140625" style="41"/>
    <col min="15107" max="15107" width="4.5703125" style="41" bestFit="1" customWidth="1"/>
    <col min="15108" max="15108" width="9.5703125" style="41" bestFit="1" customWidth="1"/>
    <col min="15109" max="15109" width="10" style="41" bestFit="1" customWidth="1"/>
    <col min="15110" max="15110" width="8.85546875" style="41" bestFit="1" customWidth="1"/>
    <col min="15111" max="15111" width="22.85546875" style="41" customWidth="1"/>
    <col min="15112" max="15112" width="59.5703125" style="41" bestFit="1" customWidth="1"/>
    <col min="15113" max="15113" width="57.85546875" style="41" bestFit="1" customWidth="1"/>
    <col min="15114" max="15114" width="35.42578125" style="41" bestFit="1" customWidth="1"/>
    <col min="15115" max="15115" width="28.140625" style="41" bestFit="1" customWidth="1"/>
    <col min="15116" max="15116" width="33.140625" style="41" bestFit="1" customWidth="1"/>
    <col min="15117" max="15117" width="26" style="41" bestFit="1" customWidth="1"/>
    <col min="15118" max="15118" width="19.140625" style="41" bestFit="1" customWidth="1"/>
    <col min="15119" max="15119" width="10.42578125" style="41" customWidth="1"/>
    <col min="15120" max="15120" width="11.85546875" style="41" customWidth="1"/>
    <col min="15121" max="15121" width="14.5703125" style="41" customWidth="1"/>
    <col min="15122" max="15122" width="9" style="41" bestFit="1" customWidth="1"/>
    <col min="15123" max="15362" width="9.140625" style="41"/>
    <col min="15363" max="15363" width="4.5703125" style="41" bestFit="1" customWidth="1"/>
    <col min="15364" max="15364" width="9.5703125" style="41" bestFit="1" customWidth="1"/>
    <col min="15365" max="15365" width="10" style="41" bestFit="1" customWidth="1"/>
    <col min="15366" max="15366" width="8.85546875" style="41" bestFit="1" customWidth="1"/>
    <col min="15367" max="15367" width="22.85546875" style="41" customWidth="1"/>
    <col min="15368" max="15368" width="59.5703125" style="41" bestFit="1" customWidth="1"/>
    <col min="15369" max="15369" width="57.85546875" style="41" bestFit="1" customWidth="1"/>
    <col min="15370" max="15370" width="35.42578125" style="41" bestFit="1" customWidth="1"/>
    <col min="15371" max="15371" width="28.140625" style="41" bestFit="1" customWidth="1"/>
    <col min="15372" max="15372" width="33.140625" style="41" bestFit="1" customWidth="1"/>
    <col min="15373" max="15373" width="26" style="41" bestFit="1" customWidth="1"/>
    <col min="15374" max="15374" width="19.140625" style="41" bestFit="1" customWidth="1"/>
    <col min="15375" max="15375" width="10.42578125" style="41" customWidth="1"/>
    <col min="15376" max="15376" width="11.85546875" style="41" customWidth="1"/>
    <col min="15377" max="15377" width="14.5703125" style="41" customWidth="1"/>
    <col min="15378" max="15378" width="9" style="41" bestFit="1" customWidth="1"/>
    <col min="15379" max="15618" width="9.140625" style="41"/>
    <col min="15619" max="15619" width="4.5703125" style="41" bestFit="1" customWidth="1"/>
    <col min="15620" max="15620" width="9.5703125" style="41" bestFit="1" customWidth="1"/>
    <col min="15621" max="15621" width="10" style="41" bestFit="1" customWidth="1"/>
    <col min="15622" max="15622" width="8.85546875" style="41" bestFit="1" customWidth="1"/>
    <col min="15623" max="15623" width="22.85546875" style="41" customWidth="1"/>
    <col min="15624" max="15624" width="59.5703125" style="41" bestFit="1" customWidth="1"/>
    <col min="15625" max="15625" width="57.85546875" style="41" bestFit="1" customWidth="1"/>
    <col min="15626" max="15626" width="35.42578125" style="41" bestFit="1" customWidth="1"/>
    <col min="15627" max="15627" width="28.140625" style="41" bestFit="1" customWidth="1"/>
    <col min="15628" max="15628" width="33.140625" style="41" bestFit="1" customWidth="1"/>
    <col min="15629" max="15629" width="26" style="41" bestFit="1" customWidth="1"/>
    <col min="15630" max="15630" width="19.140625" style="41" bestFit="1" customWidth="1"/>
    <col min="15631" max="15631" width="10.42578125" style="41" customWidth="1"/>
    <col min="15632" max="15632" width="11.85546875" style="41" customWidth="1"/>
    <col min="15633" max="15633" width="14.5703125" style="41" customWidth="1"/>
    <col min="15634" max="15634" width="9" style="41" bestFit="1" customWidth="1"/>
    <col min="15635" max="15874" width="9.140625" style="41"/>
    <col min="15875" max="15875" width="4.5703125" style="41" bestFit="1" customWidth="1"/>
    <col min="15876" max="15876" width="9.5703125" style="41" bestFit="1" customWidth="1"/>
    <col min="15877" max="15877" width="10" style="41" bestFit="1" customWidth="1"/>
    <col min="15878" max="15878" width="8.85546875" style="41" bestFit="1" customWidth="1"/>
    <col min="15879" max="15879" width="22.85546875" style="41" customWidth="1"/>
    <col min="15880" max="15880" width="59.5703125" style="41" bestFit="1" customWidth="1"/>
    <col min="15881" max="15881" width="57.85546875" style="41" bestFit="1" customWidth="1"/>
    <col min="15882" max="15882" width="35.42578125" style="41" bestFit="1" customWidth="1"/>
    <col min="15883" max="15883" width="28.140625" style="41" bestFit="1" customWidth="1"/>
    <col min="15884" max="15884" width="33.140625" style="41" bestFit="1" customWidth="1"/>
    <col min="15885" max="15885" width="26" style="41" bestFit="1" customWidth="1"/>
    <col min="15886" max="15886" width="19.140625" style="41" bestFit="1" customWidth="1"/>
    <col min="15887" max="15887" width="10.42578125" style="41" customWidth="1"/>
    <col min="15888" max="15888" width="11.85546875" style="41" customWidth="1"/>
    <col min="15889" max="15889" width="14.5703125" style="41" customWidth="1"/>
    <col min="15890" max="15890" width="9" style="41" bestFit="1" customWidth="1"/>
    <col min="15891" max="16130" width="9.140625" style="41"/>
    <col min="16131" max="16131" width="4.5703125" style="41" bestFit="1" customWidth="1"/>
    <col min="16132" max="16132" width="9.5703125" style="41" bestFit="1" customWidth="1"/>
    <col min="16133" max="16133" width="10" style="41" bestFit="1" customWidth="1"/>
    <col min="16134" max="16134" width="8.85546875" style="41" bestFit="1" customWidth="1"/>
    <col min="16135" max="16135" width="22.85546875" style="41" customWidth="1"/>
    <col min="16136" max="16136" width="59.5703125" style="41" bestFit="1" customWidth="1"/>
    <col min="16137" max="16137" width="57.85546875" style="41" bestFit="1" customWidth="1"/>
    <col min="16138" max="16138" width="35.42578125" style="41" bestFit="1" customWidth="1"/>
    <col min="16139" max="16139" width="28.140625" style="41" bestFit="1" customWidth="1"/>
    <col min="16140" max="16140" width="33.140625" style="41" bestFit="1" customWidth="1"/>
    <col min="16141" max="16141" width="26" style="41" bestFit="1" customWidth="1"/>
    <col min="16142" max="16142" width="19.140625" style="41" bestFit="1" customWidth="1"/>
    <col min="16143" max="16143" width="10.42578125" style="41" customWidth="1"/>
    <col min="16144" max="16144" width="11.85546875" style="41" customWidth="1"/>
    <col min="16145" max="16145" width="14.5703125" style="41" customWidth="1"/>
    <col min="16146" max="16146" width="9" style="41" bestFit="1" customWidth="1"/>
    <col min="16147" max="16384" width="9.140625" style="41"/>
  </cols>
  <sheetData>
    <row r="2" spans="1:19" x14ac:dyDescent="0.25">
      <c r="A2" s="49" t="s">
        <v>2910</v>
      </c>
    </row>
    <row r="3" spans="1:19" x14ac:dyDescent="0.25">
      <c r="M3" s="2"/>
      <c r="N3" s="2"/>
      <c r="O3" s="2"/>
      <c r="P3" s="2"/>
    </row>
    <row r="4" spans="1:19" s="296" customFormat="1" ht="47.25" customHeight="1" x14ac:dyDescent="0.25">
      <c r="A4" s="626" t="s">
        <v>0</v>
      </c>
      <c r="B4" s="628" t="s">
        <v>1</v>
      </c>
      <c r="C4" s="628" t="s">
        <v>2</v>
      </c>
      <c r="D4" s="628" t="s">
        <v>3</v>
      </c>
      <c r="E4" s="626" t="s">
        <v>4</v>
      </c>
      <c r="F4" s="626" t="s">
        <v>5</v>
      </c>
      <c r="G4" s="626" t="s">
        <v>6</v>
      </c>
      <c r="H4" s="644" t="s">
        <v>7</v>
      </c>
      <c r="I4" s="644"/>
      <c r="J4" s="626" t="s">
        <v>8</v>
      </c>
      <c r="K4" s="649" t="s">
        <v>9</v>
      </c>
      <c r="L4" s="650"/>
      <c r="M4" s="651" t="s">
        <v>10</v>
      </c>
      <c r="N4" s="651"/>
      <c r="O4" s="651" t="s">
        <v>11</v>
      </c>
      <c r="P4" s="651"/>
      <c r="Q4" s="626" t="s">
        <v>12</v>
      </c>
      <c r="R4" s="628" t="s">
        <v>13</v>
      </c>
      <c r="S4" s="297"/>
    </row>
    <row r="5" spans="1:19" s="296" customFormat="1" ht="35.25" customHeight="1" x14ac:dyDescent="0.2">
      <c r="A5" s="627"/>
      <c r="B5" s="629"/>
      <c r="C5" s="629"/>
      <c r="D5" s="629"/>
      <c r="E5" s="627"/>
      <c r="F5" s="627"/>
      <c r="G5" s="627"/>
      <c r="H5" s="171" t="s">
        <v>14</v>
      </c>
      <c r="I5" s="171" t="s">
        <v>15</v>
      </c>
      <c r="J5" s="627"/>
      <c r="K5" s="173">
        <v>2020</v>
      </c>
      <c r="L5" s="173">
        <v>2021</v>
      </c>
      <c r="M5" s="5">
        <v>2020</v>
      </c>
      <c r="N5" s="5">
        <v>2021</v>
      </c>
      <c r="O5" s="5">
        <v>2020</v>
      </c>
      <c r="P5" s="5">
        <v>2021</v>
      </c>
      <c r="Q5" s="627"/>
      <c r="R5" s="629"/>
      <c r="S5" s="297"/>
    </row>
    <row r="6" spans="1:19" s="296" customFormat="1" ht="15.75" customHeight="1" x14ac:dyDescent="0.2">
      <c r="A6" s="172" t="s">
        <v>16</v>
      </c>
      <c r="B6" s="171" t="s">
        <v>17</v>
      </c>
      <c r="C6" s="171" t="s">
        <v>18</v>
      </c>
      <c r="D6" s="171" t="s">
        <v>19</v>
      </c>
      <c r="E6" s="298" t="s">
        <v>20</v>
      </c>
      <c r="F6" s="172" t="s">
        <v>21</v>
      </c>
      <c r="G6" s="172" t="s">
        <v>22</v>
      </c>
      <c r="H6" s="171" t="s">
        <v>23</v>
      </c>
      <c r="I6" s="171" t="s">
        <v>24</v>
      </c>
      <c r="J6" s="172" t="s">
        <v>25</v>
      </c>
      <c r="K6" s="173" t="s">
        <v>26</v>
      </c>
      <c r="L6" s="173" t="s">
        <v>27</v>
      </c>
      <c r="M6" s="174" t="s">
        <v>28</v>
      </c>
      <c r="N6" s="174" t="s">
        <v>29</v>
      </c>
      <c r="O6" s="174" t="s">
        <v>30</v>
      </c>
      <c r="P6" s="174" t="s">
        <v>31</v>
      </c>
      <c r="Q6" s="172" t="s">
        <v>32</v>
      </c>
      <c r="R6" s="171" t="s">
        <v>33</v>
      </c>
      <c r="S6" s="297"/>
    </row>
    <row r="7" spans="1:19" s="30" customFormat="1" ht="218.25" customHeight="1" x14ac:dyDescent="0.25">
      <c r="A7" s="492">
        <v>1</v>
      </c>
      <c r="B7" s="482">
        <v>1</v>
      </c>
      <c r="C7" s="492">
        <v>4</v>
      </c>
      <c r="D7" s="482">
        <v>2</v>
      </c>
      <c r="E7" s="584" t="s">
        <v>2771</v>
      </c>
      <c r="F7" s="464" t="s">
        <v>2975</v>
      </c>
      <c r="G7" s="464" t="s">
        <v>1978</v>
      </c>
      <c r="H7" s="464" t="s">
        <v>1977</v>
      </c>
      <c r="I7" s="474" t="s">
        <v>2770</v>
      </c>
      <c r="J7" s="464" t="s">
        <v>2976</v>
      </c>
      <c r="K7" s="469" t="s">
        <v>45</v>
      </c>
      <c r="L7" s="469" t="s">
        <v>45</v>
      </c>
      <c r="M7" s="462">
        <v>190000</v>
      </c>
      <c r="N7" s="462">
        <v>55000</v>
      </c>
      <c r="O7" s="462">
        <v>190000</v>
      </c>
      <c r="P7" s="462">
        <v>55000</v>
      </c>
      <c r="Q7" s="464" t="s">
        <v>2722</v>
      </c>
      <c r="R7" s="464" t="s">
        <v>2721</v>
      </c>
      <c r="S7" s="12"/>
    </row>
    <row r="8" spans="1:19" ht="79.5" customHeight="1" x14ac:dyDescent="0.25">
      <c r="A8" s="871">
        <v>2</v>
      </c>
      <c r="B8" s="871">
        <v>1</v>
      </c>
      <c r="C8" s="871">
        <v>4</v>
      </c>
      <c r="D8" s="871">
        <v>2</v>
      </c>
      <c r="E8" s="1180" t="s">
        <v>2769</v>
      </c>
      <c r="F8" s="859" t="s">
        <v>2768</v>
      </c>
      <c r="G8" s="859" t="s">
        <v>197</v>
      </c>
      <c r="H8" s="464" t="s">
        <v>51</v>
      </c>
      <c r="I8" s="474" t="s">
        <v>41</v>
      </c>
      <c r="J8" s="859" t="s">
        <v>2523</v>
      </c>
      <c r="K8" s="871" t="s">
        <v>2331</v>
      </c>
      <c r="L8" s="1197"/>
      <c r="M8" s="1178">
        <v>90220</v>
      </c>
      <c r="N8" s="1197"/>
      <c r="O8" s="1178">
        <v>90220</v>
      </c>
      <c r="P8" s="1197"/>
      <c r="Q8" s="859" t="s">
        <v>2722</v>
      </c>
      <c r="R8" s="859" t="s">
        <v>2721</v>
      </c>
      <c r="S8" s="13"/>
    </row>
    <row r="9" spans="1:19" ht="99" customHeight="1" x14ac:dyDescent="0.25">
      <c r="A9" s="858"/>
      <c r="B9" s="858"/>
      <c r="C9" s="858"/>
      <c r="D9" s="858"/>
      <c r="E9" s="1181"/>
      <c r="F9" s="861"/>
      <c r="G9" s="861"/>
      <c r="H9" s="464" t="s">
        <v>693</v>
      </c>
      <c r="I9" s="474" t="s">
        <v>2767</v>
      </c>
      <c r="J9" s="861"/>
      <c r="K9" s="858"/>
      <c r="L9" s="1198"/>
      <c r="M9" s="1179"/>
      <c r="N9" s="1198"/>
      <c r="O9" s="1179"/>
      <c r="P9" s="1198"/>
      <c r="Q9" s="861"/>
      <c r="R9" s="861"/>
      <c r="S9" s="13"/>
    </row>
    <row r="10" spans="1:19" s="8" customFormat="1" ht="35.25" customHeight="1" x14ac:dyDescent="0.25">
      <c r="A10" s="871">
        <v>3</v>
      </c>
      <c r="B10" s="871">
        <v>1</v>
      </c>
      <c r="C10" s="871">
        <v>4</v>
      </c>
      <c r="D10" s="871">
        <v>2</v>
      </c>
      <c r="E10" s="859" t="s">
        <v>2766</v>
      </c>
      <c r="F10" s="859" t="s">
        <v>2977</v>
      </c>
      <c r="G10" s="859" t="s">
        <v>1697</v>
      </c>
      <c r="H10" s="464" t="s">
        <v>2765</v>
      </c>
      <c r="I10" s="464">
        <v>1</v>
      </c>
      <c r="J10" s="859" t="s">
        <v>2978</v>
      </c>
      <c r="K10" s="871" t="s">
        <v>43</v>
      </c>
      <c r="L10" s="859" t="s">
        <v>47</v>
      </c>
      <c r="M10" s="1178">
        <v>3000</v>
      </c>
      <c r="N10" s="1178">
        <v>32000</v>
      </c>
      <c r="O10" s="1178">
        <v>3000</v>
      </c>
      <c r="P10" s="1178">
        <v>32000</v>
      </c>
      <c r="Q10" s="859" t="s">
        <v>2722</v>
      </c>
      <c r="R10" s="859" t="s">
        <v>2721</v>
      </c>
    </row>
    <row r="11" spans="1:19" s="8" customFormat="1" ht="37.15" customHeight="1" x14ac:dyDescent="0.25">
      <c r="A11" s="857"/>
      <c r="B11" s="857"/>
      <c r="C11" s="857"/>
      <c r="D11" s="857"/>
      <c r="E11" s="860"/>
      <c r="F11" s="860"/>
      <c r="G11" s="861"/>
      <c r="H11" s="464" t="s">
        <v>693</v>
      </c>
      <c r="I11" s="464">
        <v>60</v>
      </c>
      <c r="J11" s="860"/>
      <c r="K11" s="857"/>
      <c r="L11" s="860"/>
      <c r="M11" s="1193"/>
      <c r="N11" s="1193"/>
      <c r="O11" s="1193"/>
      <c r="P11" s="1193"/>
      <c r="Q11" s="860"/>
      <c r="R11" s="860"/>
    </row>
    <row r="12" spans="1:19" s="8" customFormat="1" ht="38.450000000000003" customHeight="1" x14ac:dyDescent="0.25">
      <c r="A12" s="857"/>
      <c r="B12" s="857"/>
      <c r="C12" s="857"/>
      <c r="D12" s="857"/>
      <c r="E12" s="860"/>
      <c r="F12" s="860"/>
      <c r="G12" s="849" t="s">
        <v>44</v>
      </c>
      <c r="H12" s="464" t="s">
        <v>204</v>
      </c>
      <c r="I12" s="463">
        <v>1</v>
      </c>
      <c r="J12" s="860"/>
      <c r="K12" s="857"/>
      <c r="L12" s="860"/>
      <c r="M12" s="1193"/>
      <c r="N12" s="1193"/>
      <c r="O12" s="1193"/>
      <c r="P12" s="1193"/>
      <c r="Q12" s="860"/>
      <c r="R12" s="860"/>
    </row>
    <row r="13" spans="1:19" s="8" customFormat="1" ht="41.45" customHeight="1" x14ac:dyDescent="0.25">
      <c r="A13" s="857"/>
      <c r="B13" s="857"/>
      <c r="C13" s="857"/>
      <c r="D13" s="857"/>
      <c r="E13" s="860"/>
      <c r="F13" s="860"/>
      <c r="G13" s="849"/>
      <c r="H13" s="464" t="s">
        <v>693</v>
      </c>
      <c r="I13" s="464">
        <v>25</v>
      </c>
      <c r="J13" s="860"/>
      <c r="K13" s="857"/>
      <c r="L13" s="860"/>
      <c r="M13" s="1193"/>
      <c r="N13" s="1193"/>
      <c r="O13" s="1193"/>
      <c r="P13" s="1193"/>
      <c r="Q13" s="860"/>
      <c r="R13" s="860"/>
    </row>
    <row r="14" spans="1:19" s="8" customFormat="1" ht="39.6" customHeight="1" x14ac:dyDescent="0.25">
      <c r="A14" s="857"/>
      <c r="B14" s="857"/>
      <c r="C14" s="857"/>
      <c r="D14" s="857"/>
      <c r="E14" s="860"/>
      <c r="F14" s="860"/>
      <c r="G14" s="464" t="s">
        <v>55</v>
      </c>
      <c r="H14" s="464" t="s">
        <v>2732</v>
      </c>
      <c r="I14" s="464">
        <v>1</v>
      </c>
      <c r="J14" s="860"/>
      <c r="K14" s="857"/>
      <c r="L14" s="860"/>
      <c r="M14" s="1193"/>
      <c r="N14" s="1193"/>
      <c r="O14" s="1193"/>
      <c r="P14" s="1193"/>
      <c r="Q14" s="860"/>
      <c r="R14" s="860"/>
    </row>
    <row r="15" spans="1:19" s="8" customFormat="1" ht="39" customHeight="1" x14ac:dyDescent="0.25">
      <c r="A15" s="857"/>
      <c r="B15" s="857"/>
      <c r="C15" s="857"/>
      <c r="D15" s="857"/>
      <c r="E15" s="860"/>
      <c r="F15" s="860"/>
      <c r="G15" s="859" t="s">
        <v>2764</v>
      </c>
      <c r="H15" s="464" t="s">
        <v>1416</v>
      </c>
      <c r="I15" s="474" t="s">
        <v>41</v>
      </c>
      <c r="J15" s="860"/>
      <c r="K15" s="857"/>
      <c r="L15" s="860"/>
      <c r="M15" s="1193"/>
      <c r="N15" s="1193"/>
      <c r="O15" s="1193"/>
      <c r="P15" s="1193"/>
      <c r="Q15" s="860"/>
      <c r="R15" s="860"/>
    </row>
    <row r="16" spans="1:19" s="8" customFormat="1" ht="58.5" customHeight="1" x14ac:dyDescent="0.25">
      <c r="A16" s="858"/>
      <c r="B16" s="858"/>
      <c r="C16" s="858"/>
      <c r="D16" s="858"/>
      <c r="E16" s="861"/>
      <c r="F16" s="861"/>
      <c r="G16" s="861"/>
      <c r="H16" s="464" t="s">
        <v>2763</v>
      </c>
      <c r="I16" s="474" t="s">
        <v>46</v>
      </c>
      <c r="J16" s="861"/>
      <c r="K16" s="858"/>
      <c r="L16" s="861"/>
      <c r="M16" s="1179"/>
      <c r="N16" s="1179"/>
      <c r="O16" s="1179"/>
      <c r="P16" s="1179"/>
      <c r="Q16" s="861"/>
      <c r="R16" s="861"/>
    </row>
    <row r="17" spans="1:18" x14ac:dyDescent="0.25">
      <c r="A17" s="850">
        <v>4</v>
      </c>
      <c r="B17" s="850">
        <v>1</v>
      </c>
      <c r="C17" s="850">
        <v>4</v>
      </c>
      <c r="D17" s="850">
        <v>2</v>
      </c>
      <c r="E17" s="851" t="s">
        <v>2762</v>
      </c>
      <c r="F17" s="850" t="s">
        <v>2761</v>
      </c>
      <c r="G17" s="850" t="s">
        <v>44</v>
      </c>
      <c r="H17" s="850" t="s">
        <v>1311</v>
      </c>
      <c r="I17" s="879" t="s">
        <v>41</v>
      </c>
      <c r="J17" s="850" t="s">
        <v>2760</v>
      </c>
      <c r="K17" s="850" t="s">
        <v>45</v>
      </c>
      <c r="L17" s="850" t="s">
        <v>571</v>
      </c>
      <c r="M17" s="941">
        <v>3268.75</v>
      </c>
      <c r="N17" s="941">
        <v>36200</v>
      </c>
      <c r="O17" s="941">
        <v>3268.75</v>
      </c>
      <c r="P17" s="941">
        <v>36200</v>
      </c>
      <c r="Q17" s="870" t="s">
        <v>2729</v>
      </c>
      <c r="R17" s="870" t="s">
        <v>2721</v>
      </c>
    </row>
    <row r="18" spans="1:18" ht="17.25" customHeight="1" x14ac:dyDescent="0.25">
      <c r="A18" s="849"/>
      <c r="B18" s="849"/>
      <c r="C18" s="849"/>
      <c r="D18" s="849"/>
      <c r="E18" s="850"/>
      <c r="F18" s="850"/>
      <c r="G18" s="850"/>
      <c r="H18" s="850"/>
      <c r="I18" s="850"/>
      <c r="J18" s="850"/>
      <c r="K18" s="849"/>
      <c r="L18" s="849"/>
      <c r="M18" s="1196"/>
      <c r="N18" s="1196"/>
      <c r="O18" s="1196"/>
      <c r="P18" s="1196"/>
      <c r="Q18" s="870"/>
      <c r="R18" s="870"/>
    </row>
    <row r="19" spans="1:18" x14ac:dyDescent="0.25">
      <c r="A19" s="849"/>
      <c r="B19" s="849"/>
      <c r="C19" s="849"/>
      <c r="D19" s="849"/>
      <c r="E19" s="850"/>
      <c r="F19" s="850"/>
      <c r="G19" s="850"/>
      <c r="H19" s="850"/>
      <c r="I19" s="850"/>
      <c r="J19" s="850"/>
      <c r="K19" s="849"/>
      <c r="L19" s="849"/>
      <c r="M19" s="1196"/>
      <c r="N19" s="1196"/>
      <c r="O19" s="1196"/>
      <c r="P19" s="1196"/>
      <c r="Q19" s="870"/>
      <c r="R19" s="870"/>
    </row>
    <row r="20" spans="1:18" ht="47.1" customHeight="1" x14ac:dyDescent="0.25">
      <c r="A20" s="849"/>
      <c r="B20" s="849"/>
      <c r="C20" s="849"/>
      <c r="D20" s="849"/>
      <c r="E20" s="850"/>
      <c r="F20" s="850"/>
      <c r="G20" s="850"/>
      <c r="H20" s="464" t="s">
        <v>693</v>
      </c>
      <c r="I20" s="474" t="s">
        <v>231</v>
      </c>
      <c r="J20" s="850"/>
      <c r="K20" s="849"/>
      <c r="L20" s="849"/>
      <c r="M20" s="1196"/>
      <c r="N20" s="1196"/>
      <c r="O20" s="1196"/>
      <c r="P20" s="1196"/>
      <c r="Q20" s="870"/>
      <c r="R20" s="870"/>
    </row>
    <row r="21" spans="1:18" ht="33" customHeight="1" x14ac:dyDescent="0.25">
      <c r="A21" s="849"/>
      <c r="B21" s="849"/>
      <c r="C21" s="849"/>
      <c r="D21" s="849"/>
      <c r="E21" s="850"/>
      <c r="F21" s="850"/>
      <c r="G21" s="850" t="s">
        <v>55</v>
      </c>
      <c r="H21" s="850" t="s">
        <v>2732</v>
      </c>
      <c r="I21" s="849">
        <v>1</v>
      </c>
      <c r="J21" s="850"/>
      <c r="K21" s="849"/>
      <c r="L21" s="849"/>
      <c r="M21" s="1196"/>
      <c r="N21" s="1196"/>
      <c r="O21" s="1196"/>
      <c r="P21" s="1196"/>
      <c r="Q21" s="870"/>
      <c r="R21" s="870"/>
    </row>
    <row r="22" spans="1:18" ht="14.1" customHeight="1" x14ac:dyDescent="0.25">
      <c r="A22" s="849"/>
      <c r="B22" s="849"/>
      <c r="C22" s="849"/>
      <c r="D22" s="849"/>
      <c r="E22" s="850"/>
      <c r="F22" s="850"/>
      <c r="G22" s="850"/>
      <c r="H22" s="850"/>
      <c r="I22" s="849"/>
      <c r="J22" s="850"/>
      <c r="K22" s="849"/>
      <c r="L22" s="849"/>
      <c r="M22" s="1196"/>
      <c r="N22" s="1196"/>
      <c r="O22" s="1196"/>
      <c r="P22" s="1196"/>
      <c r="Q22" s="870"/>
      <c r="R22" s="870"/>
    </row>
    <row r="23" spans="1:18" ht="9" customHeight="1" x14ac:dyDescent="0.25">
      <c r="A23" s="849"/>
      <c r="B23" s="849"/>
      <c r="C23" s="849"/>
      <c r="D23" s="849"/>
      <c r="E23" s="850"/>
      <c r="F23" s="850"/>
      <c r="G23" s="850"/>
      <c r="H23" s="850"/>
      <c r="I23" s="849"/>
      <c r="J23" s="850"/>
      <c r="K23" s="849"/>
      <c r="L23" s="849"/>
      <c r="M23" s="1196"/>
      <c r="N23" s="1196"/>
      <c r="O23" s="1196"/>
      <c r="P23" s="1196"/>
      <c r="Q23" s="870"/>
      <c r="R23" s="870"/>
    </row>
    <row r="24" spans="1:18" ht="18" customHeight="1" x14ac:dyDescent="0.25">
      <c r="A24" s="849"/>
      <c r="B24" s="849"/>
      <c r="C24" s="849"/>
      <c r="D24" s="849"/>
      <c r="E24" s="850"/>
      <c r="F24" s="850"/>
      <c r="G24" s="850"/>
      <c r="H24" s="850"/>
      <c r="I24" s="849"/>
      <c r="J24" s="850"/>
      <c r="K24" s="849"/>
      <c r="L24" s="849"/>
      <c r="M24" s="1196"/>
      <c r="N24" s="1196"/>
      <c r="O24" s="1196"/>
      <c r="P24" s="1196"/>
      <c r="Q24" s="870"/>
      <c r="R24" s="870"/>
    </row>
    <row r="25" spans="1:18" ht="18" customHeight="1" x14ac:dyDescent="0.25">
      <c r="A25" s="849"/>
      <c r="B25" s="849"/>
      <c r="C25" s="849"/>
      <c r="D25" s="849"/>
      <c r="E25" s="850"/>
      <c r="F25" s="850"/>
      <c r="G25" s="850"/>
      <c r="H25" s="850"/>
      <c r="I25" s="849"/>
      <c r="J25" s="850"/>
      <c r="K25" s="849"/>
      <c r="L25" s="849"/>
      <c r="M25" s="1196"/>
      <c r="N25" s="1196"/>
      <c r="O25" s="1196"/>
      <c r="P25" s="1196"/>
      <c r="Q25" s="870"/>
      <c r="R25" s="870"/>
    </row>
    <row r="26" spans="1:18" ht="5.25" customHeight="1" x14ac:dyDescent="0.25">
      <c r="A26" s="849"/>
      <c r="B26" s="849"/>
      <c r="C26" s="849"/>
      <c r="D26" s="849"/>
      <c r="E26" s="850"/>
      <c r="F26" s="850"/>
      <c r="G26" s="850"/>
      <c r="H26" s="850"/>
      <c r="I26" s="849"/>
      <c r="J26" s="850"/>
      <c r="K26" s="849"/>
      <c r="L26" s="849"/>
      <c r="M26" s="1196"/>
      <c r="N26" s="1196"/>
      <c r="O26" s="1196"/>
      <c r="P26" s="1196"/>
      <c r="Q26" s="870"/>
      <c r="R26" s="870"/>
    </row>
    <row r="27" spans="1:18" ht="37.15" customHeight="1" x14ac:dyDescent="0.25">
      <c r="A27" s="871">
        <v>5</v>
      </c>
      <c r="B27" s="871">
        <v>1</v>
      </c>
      <c r="C27" s="871">
        <v>4</v>
      </c>
      <c r="D27" s="859">
        <v>2</v>
      </c>
      <c r="E27" s="1180" t="s">
        <v>1810</v>
      </c>
      <c r="F27" s="859" t="s">
        <v>2759</v>
      </c>
      <c r="G27" s="1185" t="s">
        <v>457</v>
      </c>
      <c r="H27" s="463" t="s">
        <v>1318</v>
      </c>
      <c r="I27" s="464">
        <v>3</v>
      </c>
      <c r="J27" s="1187" t="s">
        <v>2758</v>
      </c>
      <c r="K27" s="1190" t="s">
        <v>38</v>
      </c>
      <c r="L27" s="862"/>
      <c r="M27" s="855">
        <v>22000</v>
      </c>
      <c r="N27" s="855"/>
      <c r="O27" s="855">
        <v>22000</v>
      </c>
      <c r="P27" s="855"/>
      <c r="Q27" s="859" t="s">
        <v>2729</v>
      </c>
      <c r="R27" s="859" t="s">
        <v>2721</v>
      </c>
    </row>
    <row r="28" spans="1:18" ht="38.450000000000003" customHeight="1" x14ac:dyDescent="0.25">
      <c r="A28" s="857"/>
      <c r="B28" s="857"/>
      <c r="C28" s="857"/>
      <c r="D28" s="860"/>
      <c r="E28" s="1184"/>
      <c r="F28" s="860"/>
      <c r="G28" s="1186"/>
      <c r="H28" s="482" t="s">
        <v>2757</v>
      </c>
      <c r="I28" s="482">
        <v>25</v>
      </c>
      <c r="J28" s="1188"/>
      <c r="K28" s="1191"/>
      <c r="L28" s="863"/>
      <c r="M28" s="856"/>
      <c r="N28" s="856"/>
      <c r="O28" s="856"/>
      <c r="P28" s="856"/>
      <c r="Q28" s="860"/>
      <c r="R28" s="860"/>
    </row>
    <row r="29" spans="1:18" ht="41.45" customHeight="1" x14ac:dyDescent="0.25">
      <c r="A29" s="857"/>
      <c r="B29" s="857"/>
      <c r="C29" s="857"/>
      <c r="D29" s="860"/>
      <c r="E29" s="1184"/>
      <c r="F29" s="860"/>
      <c r="G29" s="1185" t="s">
        <v>2727</v>
      </c>
      <c r="H29" s="482" t="s">
        <v>1051</v>
      </c>
      <c r="I29" s="482">
        <v>2</v>
      </c>
      <c r="J29" s="1188"/>
      <c r="K29" s="1191"/>
      <c r="L29" s="863"/>
      <c r="M29" s="856"/>
      <c r="N29" s="856"/>
      <c r="O29" s="856"/>
      <c r="P29" s="856"/>
      <c r="Q29" s="860"/>
      <c r="R29" s="860"/>
    </row>
    <row r="30" spans="1:18" ht="39.6" customHeight="1" x14ac:dyDescent="0.25">
      <c r="A30" s="857"/>
      <c r="B30" s="857"/>
      <c r="C30" s="857"/>
      <c r="D30" s="860"/>
      <c r="E30" s="1184"/>
      <c r="F30" s="860"/>
      <c r="G30" s="1186"/>
      <c r="H30" s="482" t="s">
        <v>1053</v>
      </c>
      <c r="I30" s="482">
        <v>25</v>
      </c>
      <c r="J30" s="1188"/>
      <c r="K30" s="1191"/>
      <c r="L30" s="863"/>
      <c r="M30" s="856"/>
      <c r="N30" s="856"/>
      <c r="O30" s="856"/>
      <c r="P30" s="856"/>
      <c r="Q30" s="860"/>
      <c r="R30" s="860"/>
    </row>
    <row r="31" spans="1:18" ht="101.25" customHeight="1" x14ac:dyDescent="0.25">
      <c r="A31" s="858"/>
      <c r="B31" s="858"/>
      <c r="C31" s="858"/>
      <c r="D31" s="861"/>
      <c r="E31" s="1181"/>
      <c r="F31" s="861"/>
      <c r="G31" s="585" t="s">
        <v>1345</v>
      </c>
      <c r="H31" s="482" t="s">
        <v>1344</v>
      </c>
      <c r="I31" s="482">
        <v>1</v>
      </c>
      <c r="J31" s="1189"/>
      <c r="K31" s="1192"/>
      <c r="L31" s="864"/>
      <c r="M31" s="881"/>
      <c r="N31" s="881"/>
      <c r="O31" s="881"/>
      <c r="P31" s="881"/>
      <c r="Q31" s="861"/>
      <c r="R31" s="861"/>
    </row>
    <row r="32" spans="1:18" ht="42.6" customHeight="1" x14ac:dyDescent="0.25">
      <c r="A32" s="871">
        <v>6</v>
      </c>
      <c r="B32" s="871">
        <v>1</v>
      </c>
      <c r="C32" s="871">
        <v>4</v>
      </c>
      <c r="D32" s="871">
        <v>2</v>
      </c>
      <c r="E32" s="1180" t="s">
        <v>2756</v>
      </c>
      <c r="F32" s="859" t="s">
        <v>2755</v>
      </c>
      <c r="G32" s="859" t="s">
        <v>2478</v>
      </c>
      <c r="H32" s="464" t="s">
        <v>2754</v>
      </c>
      <c r="I32" s="474" t="s">
        <v>41</v>
      </c>
      <c r="J32" s="859" t="s">
        <v>2753</v>
      </c>
      <c r="K32" s="871" t="s">
        <v>38</v>
      </c>
      <c r="L32" s="1197"/>
      <c r="M32" s="1178">
        <v>6000</v>
      </c>
      <c r="N32" s="1197"/>
      <c r="O32" s="1178">
        <v>6000</v>
      </c>
      <c r="P32" s="1197"/>
      <c r="Q32" s="859" t="s">
        <v>2722</v>
      </c>
      <c r="R32" s="859" t="s">
        <v>2721</v>
      </c>
    </row>
    <row r="33" spans="1:18" ht="183.75" customHeight="1" x14ac:dyDescent="0.25">
      <c r="A33" s="858"/>
      <c r="B33" s="858"/>
      <c r="C33" s="858"/>
      <c r="D33" s="858"/>
      <c r="E33" s="1181"/>
      <c r="F33" s="861"/>
      <c r="G33" s="861"/>
      <c r="H33" s="464" t="s">
        <v>693</v>
      </c>
      <c r="I33" s="474" t="s">
        <v>206</v>
      </c>
      <c r="J33" s="861"/>
      <c r="K33" s="858"/>
      <c r="L33" s="1198"/>
      <c r="M33" s="1179"/>
      <c r="N33" s="1198"/>
      <c r="O33" s="1179"/>
      <c r="P33" s="1198"/>
      <c r="Q33" s="861"/>
      <c r="R33" s="861"/>
    </row>
    <row r="34" spans="1:18" s="8" customFormat="1" ht="35.25" customHeight="1" x14ac:dyDescent="0.25">
      <c r="A34" s="871">
        <v>7</v>
      </c>
      <c r="B34" s="871">
        <v>1</v>
      </c>
      <c r="C34" s="871">
        <v>4</v>
      </c>
      <c r="D34" s="871">
        <v>2</v>
      </c>
      <c r="E34" s="1180" t="s">
        <v>2752</v>
      </c>
      <c r="F34" s="859" t="s">
        <v>2751</v>
      </c>
      <c r="G34" s="850" t="s">
        <v>2235</v>
      </c>
      <c r="H34" s="464" t="s">
        <v>2039</v>
      </c>
      <c r="I34" s="464">
        <v>1</v>
      </c>
      <c r="J34" s="859" t="s">
        <v>2750</v>
      </c>
      <c r="K34" s="871" t="s">
        <v>38</v>
      </c>
      <c r="L34" s="859" t="s">
        <v>89</v>
      </c>
      <c r="M34" s="1178">
        <v>135000</v>
      </c>
      <c r="N34" s="1178">
        <v>0</v>
      </c>
      <c r="O34" s="1178">
        <v>135000</v>
      </c>
      <c r="P34" s="1178">
        <v>0</v>
      </c>
      <c r="Q34" s="859" t="s">
        <v>2722</v>
      </c>
      <c r="R34" s="859" t="s">
        <v>2721</v>
      </c>
    </row>
    <row r="35" spans="1:18" s="8" customFormat="1" ht="42.75" customHeight="1" x14ac:dyDescent="0.25">
      <c r="A35" s="857"/>
      <c r="B35" s="857"/>
      <c r="C35" s="857"/>
      <c r="D35" s="857"/>
      <c r="E35" s="1184"/>
      <c r="F35" s="860"/>
      <c r="G35" s="850"/>
      <c r="H35" s="464" t="s">
        <v>2724</v>
      </c>
      <c r="I35" s="464">
        <v>90</v>
      </c>
      <c r="J35" s="860"/>
      <c r="K35" s="857"/>
      <c r="L35" s="860"/>
      <c r="M35" s="1193"/>
      <c r="N35" s="1193"/>
      <c r="O35" s="1193"/>
      <c r="P35" s="1193"/>
      <c r="Q35" s="860"/>
      <c r="R35" s="860"/>
    </row>
    <row r="36" spans="1:18" s="8" customFormat="1" ht="33" customHeight="1" x14ac:dyDescent="0.25">
      <c r="A36" s="857"/>
      <c r="B36" s="857"/>
      <c r="C36" s="857"/>
      <c r="D36" s="857"/>
      <c r="E36" s="1184"/>
      <c r="F36" s="860"/>
      <c r="G36" s="464" t="s">
        <v>1978</v>
      </c>
      <c r="H36" s="464" t="s">
        <v>2054</v>
      </c>
      <c r="I36" s="464">
        <v>5</v>
      </c>
      <c r="J36" s="860"/>
      <c r="K36" s="857"/>
      <c r="L36" s="860"/>
      <c r="M36" s="1193"/>
      <c r="N36" s="1193"/>
      <c r="O36" s="1193"/>
      <c r="P36" s="1193"/>
      <c r="Q36" s="860"/>
      <c r="R36" s="860"/>
    </row>
    <row r="37" spans="1:18" s="8" customFormat="1" ht="33" customHeight="1" x14ac:dyDescent="0.25">
      <c r="A37" s="857"/>
      <c r="B37" s="857"/>
      <c r="C37" s="857"/>
      <c r="D37" s="857"/>
      <c r="E37" s="1184"/>
      <c r="F37" s="860"/>
      <c r="G37" s="859" t="s">
        <v>2749</v>
      </c>
      <c r="H37" s="464" t="s">
        <v>2748</v>
      </c>
      <c r="I37" s="474" t="s">
        <v>41</v>
      </c>
      <c r="J37" s="860"/>
      <c r="K37" s="857"/>
      <c r="L37" s="860"/>
      <c r="M37" s="1193"/>
      <c r="N37" s="1193"/>
      <c r="O37" s="1193"/>
      <c r="P37" s="1193"/>
      <c r="Q37" s="860"/>
      <c r="R37" s="860"/>
    </row>
    <row r="38" spans="1:18" s="8" customFormat="1" ht="30" customHeight="1" x14ac:dyDescent="0.25">
      <c r="A38" s="857"/>
      <c r="B38" s="857"/>
      <c r="C38" s="857"/>
      <c r="D38" s="857"/>
      <c r="E38" s="1184"/>
      <c r="F38" s="860"/>
      <c r="G38" s="861"/>
      <c r="H38" s="464" t="s">
        <v>693</v>
      </c>
      <c r="I38" s="474" t="s">
        <v>1455</v>
      </c>
      <c r="J38" s="860"/>
      <c r="K38" s="857"/>
      <c r="L38" s="860"/>
      <c r="M38" s="1193"/>
      <c r="N38" s="1193"/>
      <c r="O38" s="1193"/>
      <c r="P38" s="1193"/>
      <c r="Q38" s="860"/>
      <c r="R38" s="860"/>
    </row>
    <row r="39" spans="1:18" s="8" customFormat="1" ht="31.5" customHeight="1" x14ac:dyDescent="0.25">
      <c r="A39" s="857"/>
      <c r="B39" s="857"/>
      <c r="C39" s="857"/>
      <c r="D39" s="857"/>
      <c r="E39" s="1184"/>
      <c r="F39" s="860"/>
      <c r="G39" s="859" t="s">
        <v>2478</v>
      </c>
      <c r="H39" s="464" t="s">
        <v>2503</v>
      </c>
      <c r="I39" s="474" t="s">
        <v>41</v>
      </c>
      <c r="J39" s="860"/>
      <c r="K39" s="857"/>
      <c r="L39" s="860"/>
      <c r="M39" s="1193"/>
      <c r="N39" s="1193"/>
      <c r="O39" s="1193"/>
      <c r="P39" s="1193"/>
      <c r="Q39" s="860"/>
      <c r="R39" s="860"/>
    </row>
    <row r="40" spans="1:18" s="8" customFormat="1" ht="39" customHeight="1" x14ac:dyDescent="0.25">
      <c r="A40" s="857"/>
      <c r="B40" s="857"/>
      <c r="C40" s="857"/>
      <c r="D40" s="857"/>
      <c r="E40" s="1184"/>
      <c r="F40" s="860"/>
      <c r="G40" s="861"/>
      <c r="H40" s="464" t="s">
        <v>693</v>
      </c>
      <c r="I40" s="474" t="s">
        <v>1455</v>
      </c>
      <c r="J40" s="860"/>
      <c r="K40" s="857"/>
      <c r="L40" s="860"/>
      <c r="M40" s="1193"/>
      <c r="N40" s="1193"/>
      <c r="O40" s="1193"/>
      <c r="P40" s="1193"/>
      <c r="Q40" s="860"/>
      <c r="R40" s="860"/>
    </row>
    <row r="41" spans="1:18" s="8" customFormat="1" ht="36" customHeight="1" x14ac:dyDescent="0.25">
      <c r="A41" s="858"/>
      <c r="B41" s="858"/>
      <c r="C41" s="858"/>
      <c r="D41" s="858"/>
      <c r="E41" s="1181"/>
      <c r="F41" s="861"/>
      <c r="G41" s="464" t="s">
        <v>55</v>
      </c>
      <c r="H41" s="464" t="s">
        <v>2732</v>
      </c>
      <c r="I41" s="474" t="s">
        <v>41</v>
      </c>
      <c r="J41" s="861"/>
      <c r="K41" s="858"/>
      <c r="L41" s="861"/>
      <c r="M41" s="1179"/>
      <c r="N41" s="1179"/>
      <c r="O41" s="1179"/>
      <c r="P41" s="1179"/>
      <c r="Q41" s="861"/>
      <c r="R41" s="861"/>
    </row>
    <row r="42" spans="1:18" s="295" customFormat="1" ht="34.5" customHeight="1" x14ac:dyDescent="0.25">
      <c r="A42" s="871">
        <v>8</v>
      </c>
      <c r="B42" s="871">
        <v>1</v>
      </c>
      <c r="C42" s="871">
        <v>4</v>
      </c>
      <c r="D42" s="871">
        <v>2</v>
      </c>
      <c r="E42" s="859" t="s">
        <v>2747</v>
      </c>
      <c r="F42" s="859" t="s">
        <v>2746</v>
      </c>
      <c r="G42" s="850" t="s">
        <v>2745</v>
      </c>
      <c r="H42" s="464" t="s">
        <v>2744</v>
      </c>
      <c r="I42" s="464">
        <v>19</v>
      </c>
      <c r="J42" s="859" t="s">
        <v>2743</v>
      </c>
      <c r="K42" s="871"/>
      <c r="L42" s="859" t="s">
        <v>39</v>
      </c>
      <c r="M42" s="1178"/>
      <c r="N42" s="1178">
        <v>100000</v>
      </c>
      <c r="O42" s="1178"/>
      <c r="P42" s="1178">
        <v>100000</v>
      </c>
      <c r="Q42" s="859" t="s">
        <v>2722</v>
      </c>
      <c r="R42" s="859" t="s">
        <v>2721</v>
      </c>
    </row>
    <row r="43" spans="1:18" s="295" customFormat="1" ht="47.25" customHeight="1" x14ac:dyDescent="0.25">
      <c r="A43" s="857"/>
      <c r="B43" s="857"/>
      <c r="C43" s="857"/>
      <c r="D43" s="857"/>
      <c r="E43" s="860"/>
      <c r="F43" s="860"/>
      <c r="G43" s="850"/>
      <c r="H43" s="464" t="s">
        <v>56</v>
      </c>
      <c r="I43" s="464">
        <v>570</v>
      </c>
      <c r="J43" s="860"/>
      <c r="K43" s="857"/>
      <c r="L43" s="860"/>
      <c r="M43" s="1193"/>
      <c r="N43" s="1193"/>
      <c r="O43" s="1193"/>
      <c r="P43" s="1193"/>
      <c r="Q43" s="860"/>
      <c r="R43" s="860"/>
    </row>
    <row r="44" spans="1:18" s="295" customFormat="1" ht="33" customHeight="1" x14ac:dyDescent="0.25">
      <c r="A44" s="857"/>
      <c r="B44" s="857"/>
      <c r="C44" s="857"/>
      <c r="D44" s="857"/>
      <c r="E44" s="860"/>
      <c r="F44" s="860"/>
      <c r="G44" s="859" t="s">
        <v>2742</v>
      </c>
      <c r="H44" s="859" t="s">
        <v>1115</v>
      </c>
      <c r="I44" s="859">
        <v>1</v>
      </c>
      <c r="J44" s="860"/>
      <c r="K44" s="857"/>
      <c r="L44" s="860"/>
      <c r="M44" s="1193"/>
      <c r="N44" s="1193"/>
      <c r="O44" s="1193"/>
      <c r="P44" s="1193"/>
      <c r="Q44" s="860"/>
      <c r="R44" s="860"/>
    </row>
    <row r="45" spans="1:18" s="295" customFormat="1" ht="28.5" customHeight="1" x14ac:dyDescent="0.25">
      <c r="A45" s="857"/>
      <c r="B45" s="857"/>
      <c r="C45" s="857"/>
      <c r="D45" s="857"/>
      <c r="E45" s="860"/>
      <c r="F45" s="860"/>
      <c r="G45" s="860"/>
      <c r="H45" s="860"/>
      <c r="I45" s="860"/>
      <c r="J45" s="860"/>
      <c r="K45" s="857"/>
      <c r="L45" s="860"/>
      <c r="M45" s="1193"/>
      <c r="N45" s="1193"/>
      <c r="O45" s="1193"/>
      <c r="P45" s="1193"/>
      <c r="Q45" s="860"/>
      <c r="R45" s="860"/>
    </row>
    <row r="46" spans="1:18" s="295" customFormat="1" ht="31.5" hidden="1" customHeight="1" x14ac:dyDescent="0.25">
      <c r="A46" s="857"/>
      <c r="B46" s="857"/>
      <c r="C46" s="857"/>
      <c r="D46" s="857"/>
      <c r="E46" s="860"/>
      <c r="F46" s="860"/>
      <c r="G46" s="860"/>
      <c r="H46" s="860"/>
      <c r="I46" s="860"/>
      <c r="J46" s="860"/>
      <c r="K46" s="857"/>
      <c r="L46" s="860"/>
      <c r="M46" s="1193"/>
      <c r="N46" s="1193"/>
      <c r="O46" s="1193"/>
      <c r="P46" s="1193"/>
      <c r="Q46" s="860"/>
      <c r="R46" s="860"/>
    </row>
    <row r="47" spans="1:18" s="295" customFormat="1" ht="23.25" customHeight="1" x14ac:dyDescent="0.25">
      <c r="A47" s="857"/>
      <c r="B47" s="857"/>
      <c r="C47" s="857"/>
      <c r="D47" s="857"/>
      <c r="E47" s="860"/>
      <c r="F47" s="860"/>
      <c r="G47" s="860"/>
      <c r="H47" s="860"/>
      <c r="I47" s="860"/>
      <c r="J47" s="860"/>
      <c r="K47" s="857"/>
      <c r="L47" s="860"/>
      <c r="M47" s="1193"/>
      <c r="N47" s="1193"/>
      <c r="O47" s="1193"/>
      <c r="P47" s="1193"/>
      <c r="Q47" s="860"/>
      <c r="R47" s="860"/>
    </row>
    <row r="48" spans="1:18" s="295" customFormat="1" ht="9.75" customHeight="1" x14ac:dyDescent="0.25">
      <c r="A48" s="858"/>
      <c r="B48" s="858"/>
      <c r="C48" s="858"/>
      <c r="D48" s="858"/>
      <c r="E48" s="861"/>
      <c r="F48" s="861"/>
      <c r="G48" s="861"/>
      <c r="H48" s="861"/>
      <c r="I48" s="861"/>
      <c r="J48" s="861"/>
      <c r="K48" s="858"/>
      <c r="L48" s="861"/>
      <c r="M48" s="1179"/>
      <c r="N48" s="1179"/>
      <c r="O48" s="1179"/>
      <c r="P48" s="1179"/>
      <c r="Q48" s="861"/>
      <c r="R48" s="861"/>
    </row>
    <row r="49" spans="1:18" s="295" customFormat="1" ht="33.75" customHeight="1" x14ac:dyDescent="0.25">
      <c r="A49" s="871">
        <v>9</v>
      </c>
      <c r="B49" s="871">
        <v>1</v>
      </c>
      <c r="C49" s="871">
        <v>4</v>
      </c>
      <c r="D49" s="871">
        <v>2</v>
      </c>
      <c r="E49" s="859" t="s">
        <v>2741</v>
      </c>
      <c r="F49" s="859" t="s">
        <v>2740</v>
      </c>
      <c r="G49" s="859" t="s">
        <v>230</v>
      </c>
      <c r="H49" s="464" t="s">
        <v>2739</v>
      </c>
      <c r="I49" s="464">
        <v>1</v>
      </c>
      <c r="J49" s="859" t="s">
        <v>2738</v>
      </c>
      <c r="K49" s="871"/>
      <c r="L49" s="1194" t="s">
        <v>43</v>
      </c>
      <c r="M49" s="1178"/>
      <c r="N49" s="1178">
        <v>150000</v>
      </c>
      <c r="O49" s="1178"/>
      <c r="P49" s="1178">
        <v>150000</v>
      </c>
      <c r="Q49" s="859" t="s">
        <v>2722</v>
      </c>
      <c r="R49" s="859" t="s">
        <v>2721</v>
      </c>
    </row>
    <row r="50" spans="1:18" s="295" customFormat="1" ht="32.25" customHeight="1" x14ac:dyDescent="0.25">
      <c r="A50" s="857"/>
      <c r="B50" s="857"/>
      <c r="C50" s="857"/>
      <c r="D50" s="857"/>
      <c r="E50" s="860"/>
      <c r="F50" s="860"/>
      <c r="G50" s="861"/>
      <c r="H50" s="464" t="s">
        <v>2737</v>
      </c>
      <c r="I50" s="464">
        <v>30</v>
      </c>
      <c r="J50" s="860"/>
      <c r="K50" s="857"/>
      <c r="L50" s="1195"/>
      <c r="M50" s="1193"/>
      <c r="N50" s="1193"/>
      <c r="O50" s="1193"/>
      <c r="P50" s="1193"/>
      <c r="Q50" s="860"/>
      <c r="R50" s="860"/>
    </row>
    <row r="51" spans="1:18" s="295" customFormat="1" ht="36.75" customHeight="1" x14ac:dyDescent="0.25">
      <c r="A51" s="857"/>
      <c r="B51" s="857"/>
      <c r="C51" s="857"/>
      <c r="D51" s="857"/>
      <c r="E51" s="860"/>
      <c r="F51" s="860"/>
      <c r="G51" s="859" t="s">
        <v>197</v>
      </c>
      <c r="H51" s="464" t="s">
        <v>2736</v>
      </c>
      <c r="I51" s="464">
        <v>1</v>
      </c>
      <c r="J51" s="860"/>
      <c r="K51" s="857"/>
      <c r="L51" s="1195"/>
      <c r="M51" s="1193"/>
      <c r="N51" s="1193"/>
      <c r="O51" s="1193"/>
      <c r="P51" s="1193"/>
      <c r="Q51" s="860"/>
      <c r="R51" s="860"/>
    </row>
    <row r="52" spans="1:18" s="295" customFormat="1" ht="49.5" customHeight="1" x14ac:dyDescent="0.25">
      <c r="A52" s="857"/>
      <c r="B52" s="857"/>
      <c r="C52" s="857"/>
      <c r="D52" s="857"/>
      <c r="E52" s="860"/>
      <c r="F52" s="860"/>
      <c r="G52" s="861"/>
      <c r="H52" s="464" t="s">
        <v>693</v>
      </c>
      <c r="I52" s="464">
        <v>80</v>
      </c>
      <c r="J52" s="860"/>
      <c r="K52" s="857"/>
      <c r="L52" s="860"/>
      <c r="M52" s="1193"/>
      <c r="N52" s="1193"/>
      <c r="O52" s="1193"/>
      <c r="P52" s="1193"/>
      <c r="Q52" s="860"/>
      <c r="R52" s="860"/>
    </row>
    <row r="53" spans="1:18" ht="46.5" customHeight="1" x14ac:dyDescent="0.25">
      <c r="A53" s="871">
        <v>10</v>
      </c>
      <c r="B53" s="849">
        <v>1</v>
      </c>
      <c r="C53" s="849">
        <v>4</v>
      </c>
      <c r="D53" s="850">
        <v>2</v>
      </c>
      <c r="E53" s="851" t="s">
        <v>2735</v>
      </c>
      <c r="F53" s="850" t="s">
        <v>2734</v>
      </c>
      <c r="G53" s="859" t="s">
        <v>42</v>
      </c>
      <c r="H53" s="464" t="s">
        <v>1416</v>
      </c>
      <c r="I53" s="474" t="s">
        <v>41</v>
      </c>
      <c r="J53" s="859" t="s">
        <v>2733</v>
      </c>
      <c r="K53" s="862"/>
      <c r="L53" s="862" t="s">
        <v>38</v>
      </c>
      <c r="M53" s="855"/>
      <c r="N53" s="855">
        <v>100800</v>
      </c>
      <c r="O53" s="855"/>
      <c r="P53" s="855">
        <v>100800</v>
      </c>
      <c r="Q53" s="868" t="s">
        <v>2722</v>
      </c>
      <c r="R53" s="868" t="s">
        <v>2721</v>
      </c>
    </row>
    <row r="54" spans="1:18" ht="41.25" customHeight="1" x14ac:dyDescent="0.25">
      <c r="A54" s="857"/>
      <c r="B54" s="849"/>
      <c r="C54" s="849"/>
      <c r="D54" s="850"/>
      <c r="E54" s="851"/>
      <c r="F54" s="850"/>
      <c r="G54" s="861"/>
      <c r="H54" s="464" t="s">
        <v>693</v>
      </c>
      <c r="I54" s="474" t="s">
        <v>1539</v>
      </c>
      <c r="J54" s="857"/>
      <c r="K54" s="857"/>
      <c r="L54" s="857"/>
      <c r="M54" s="857"/>
      <c r="N54" s="857"/>
      <c r="O54" s="857"/>
      <c r="P54" s="857"/>
      <c r="Q54" s="1182"/>
      <c r="R54" s="1182"/>
    </row>
    <row r="55" spans="1:18" ht="37.5" customHeight="1" x14ac:dyDescent="0.25">
      <c r="A55" s="857"/>
      <c r="B55" s="849"/>
      <c r="C55" s="849"/>
      <c r="D55" s="850"/>
      <c r="E55" s="851"/>
      <c r="F55" s="850"/>
      <c r="G55" s="859" t="s">
        <v>55</v>
      </c>
      <c r="H55" s="859" t="s">
        <v>2732</v>
      </c>
      <c r="I55" s="859">
        <v>1</v>
      </c>
      <c r="J55" s="857"/>
      <c r="K55" s="857"/>
      <c r="L55" s="857"/>
      <c r="M55" s="857"/>
      <c r="N55" s="857"/>
      <c r="O55" s="857"/>
      <c r="P55" s="857"/>
      <c r="Q55" s="1182"/>
      <c r="R55" s="1182"/>
    </row>
    <row r="56" spans="1:18" x14ac:dyDescent="0.25">
      <c r="A56" s="857"/>
      <c r="B56" s="849"/>
      <c r="C56" s="849"/>
      <c r="D56" s="850"/>
      <c r="E56" s="851"/>
      <c r="F56" s="850"/>
      <c r="G56" s="860"/>
      <c r="H56" s="860"/>
      <c r="I56" s="857"/>
      <c r="J56" s="857"/>
      <c r="K56" s="857"/>
      <c r="L56" s="857"/>
      <c r="M56" s="857"/>
      <c r="N56" s="857"/>
      <c r="O56" s="857"/>
      <c r="P56" s="857"/>
      <c r="Q56" s="1182"/>
      <c r="R56" s="1182"/>
    </row>
    <row r="57" spans="1:18" x14ac:dyDescent="0.25">
      <c r="A57" s="857"/>
      <c r="B57" s="849"/>
      <c r="C57" s="849"/>
      <c r="D57" s="850"/>
      <c r="E57" s="851"/>
      <c r="F57" s="850"/>
      <c r="G57" s="860"/>
      <c r="H57" s="860"/>
      <c r="I57" s="857"/>
      <c r="J57" s="857"/>
      <c r="K57" s="857"/>
      <c r="L57" s="857"/>
      <c r="M57" s="857"/>
      <c r="N57" s="857"/>
      <c r="O57" s="857"/>
      <c r="P57" s="857"/>
      <c r="Q57" s="1182"/>
      <c r="R57" s="1182"/>
    </row>
    <row r="58" spans="1:18" x14ac:dyDescent="0.25">
      <c r="A58" s="857"/>
      <c r="B58" s="849"/>
      <c r="C58" s="849"/>
      <c r="D58" s="850"/>
      <c r="E58" s="851"/>
      <c r="F58" s="850"/>
      <c r="G58" s="860"/>
      <c r="H58" s="860"/>
      <c r="I58" s="857"/>
      <c r="J58" s="857"/>
      <c r="K58" s="857"/>
      <c r="L58" s="857"/>
      <c r="M58" s="857"/>
      <c r="N58" s="857"/>
      <c r="O58" s="857"/>
      <c r="P58" s="857"/>
      <c r="Q58" s="1182"/>
      <c r="R58" s="1182"/>
    </row>
    <row r="59" spans="1:18" x14ac:dyDescent="0.25">
      <c r="A59" s="857"/>
      <c r="B59" s="849"/>
      <c r="C59" s="849"/>
      <c r="D59" s="850"/>
      <c r="E59" s="851"/>
      <c r="F59" s="850"/>
      <c r="G59" s="860"/>
      <c r="H59" s="860"/>
      <c r="I59" s="857"/>
      <c r="J59" s="857"/>
      <c r="K59" s="857"/>
      <c r="L59" s="857"/>
      <c r="M59" s="857"/>
      <c r="N59" s="857"/>
      <c r="O59" s="857"/>
      <c r="P59" s="857"/>
      <c r="Q59" s="1182"/>
      <c r="R59" s="1182"/>
    </row>
    <row r="60" spans="1:18" ht="24.75" customHeight="1" x14ac:dyDescent="0.25">
      <c r="A60" s="858"/>
      <c r="B60" s="849"/>
      <c r="C60" s="849"/>
      <c r="D60" s="850"/>
      <c r="E60" s="851"/>
      <c r="F60" s="850"/>
      <c r="G60" s="861"/>
      <c r="H60" s="861"/>
      <c r="I60" s="858"/>
      <c r="J60" s="858"/>
      <c r="K60" s="858"/>
      <c r="L60" s="858"/>
      <c r="M60" s="858"/>
      <c r="N60" s="858"/>
      <c r="O60" s="858"/>
      <c r="P60" s="858"/>
      <c r="Q60" s="1183"/>
      <c r="R60" s="1183"/>
    </row>
    <row r="61" spans="1:18" ht="37.15" customHeight="1" x14ac:dyDescent="0.25">
      <c r="A61" s="871">
        <v>11</v>
      </c>
      <c r="B61" s="871">
        <v>1</v>
      </c>
      <c r="C61" s="871">
        <v>4</v>
      </c>
      <c r="D61" s="859">
        <v>2</v>
      </c>
      <c r="E61" s="1180" t="s">
        <v>1810</v>
      </c>
      <c r="F61" s="859" t="s">
        <v>2731</v>
      </c>
      <c r="G61" s="1185" t="s">
        <v>457</v>
      </c>
      <c r="H61" s="463" t="s">
        <v>1318</v>
      </c>
      <c r="I61" s="464">
        <v>9</v>
      </c>
      <c r="J61" s="1187" t="s">
        <v>2730</v>
      </c>
      <c r="K61" s="1190"/>
      <c r="L61" s="1190" t="s">
        <v>34</v>
      </c>
      <c r="M61" s="855"/>
      <c r="N61" s="855">
        <v>290700</v>
      </c>
      <c r="O61" s="855"/>
      <c r="P61" s="855">
        <v>290700</v>
      </c>
      <c r="Q61" s="859" t="s">
        <v>2729</v>
      </c>
      <c r="R61" s="859" t="s">
        <v>2721</v>
      </c>
    </row>
    <row r="62" spans="1:18" ht="38.450000000000003" customHeight="1" x14ac:dyDescent="0.25">
      <c r="A62" s="857"/>
      <c r="B62" s="857"/>
      <c r="C62" s="857"/>
      <c r="D62" s="860"/>
      <c r="E62" s="1184"/>
      <c r="F62" s="860"/>
      <c r="G62" s="1186"/>
      <c r="H62" s="482" t="s">
        <v>1317</v>
      </c>
      <c r="I62" s="482">
        <v>180</v>
      </c>
      <c r="J62" s="1188"/>
      <c r="K62" s="1191"/>
      <c r="L62" s="1191"/>
      <c r="M62" s="856"/>
      <c r="N62" s="856"/>
      <c r="O62" s="856"/>
      <c r="P62" s="856"/>
      <c r="Q62" s="860"/>
      <c r="R62" s="860"/>
    </row>
    <row r="63" spans="1:18" ht="38.450000000000003" customHeight="1" x14ac:dyDescent="0.25">
      <c r="A63" s="857"/>
      <c r="B63" s="857"/>
      <c r="C63" s="857"/>
      <c r="D63" s="860"/>
      <c r="E63" s="1184"/>
      <c r="F63" s="860"/>
      <c r="G63" s="1185" t="s">
        <v>2728</v>
      </c>
      <c r="H63" s="482" t="s">
        <v>2044</v>
      </c>
      <c r="I63" s="482">
        <v>2</v>
      </c>
      <c r="J63" s="1188"/>
      <c r="K63" s="1191"/>
      <c r="L63" s="1191"/>
      <c r="M63" s="856"/>
      <c r="N63" s="856"/>
      <c r="O63" s="856"/>
      <c r="P63" s="856"/>
      <c r="Q63" s="860"/>
      <c r="R63" s="860"/>
    </row>
    <row r="64" spans="1:18" ht="38.450000000000003" customHeight="1" x14ac:dyDescent="0.25">
      <c r="A64" s="857"/>
      <c r="B64" s="857"/>
      <c r="C64" s="857"/>
      <c r="D64" s="860"/>
      <c r="E64" s="1184"/>
      <c r="F64" s="860"/>
      <c r="G64" s="1186"/>
      <c r="H64" s="482" t="s">
        <v>1292</v>
      </c>
      <c r="I64" s="482">
        <v>200</v>
      </c>
      <c r="J64" s="1188"/>
      <c r="K64" s="1191"/>
      <c r="L64" s="1191"/>
      <c r="M64" s="856"/>
      <c r="N64" s="856"/>
      <c r="O64" s="856"/>
      <c r="P64" s="856"/>
      <c r="Q64" s="860"/>
      <c r="R64" s="860"/>
    </row>
    <row r="65" spans="1:18" ht="41.45" customHeight="1" x14ac:dyDescent="0.25">
      <c r="A65" s="857"/>
      <c r="B65" s="857"/>
      <c r="C65" s="857"/>
      <c r="D65" s="860"/>
      <c r="E65" s="1184"/>
      <c r="F65" s="860"/>
      <c r="G65" s="1185" t="s">
        <v>2727</v>
      </c>
      <c r="H65" s="482" t="s">
        <v>1051</v>
      </c>
      <c r="I65" s="482">
        <v>18</v>
      </c>
      <c r="J65" s="1188"/>
      <c r="K65" s="1191"/>
      <c r="L65" s="1191"/>
      <c r="M65" s="856"/>
      <c r="N65" s="856"/>
      <c r="O65" s="856"/>
      <c r="P65" s="856"/>
      <c r="Q65" s="860"/>
      <c r="R65" s="860"/>
    </row>
    <row r="66" spans="1:18" ht="39.6" customHeight="1" x14ac:dyDescent="0.25">
      <c r="A66" s="857"/>
      <c r="B66" s="857"/>
      <c r="C66" s="857"/>
      <c r="D66" s="860"/>
      <c r="E66" s="1184"/>
      <c r="F66" s="860"/>
      <c r="G66" s="1186"/>
      <c r="H66" s="482" t="s">
        <v>1317</v>
      </c>
      <c r="I66" s="482">
        <v>360</v>
      </c>
      <c r="J66" s="1188"/>
      <c r="K66" s="1191"/>
      <c r="L66" s="1191"/>
      <c r="M66" s="856"/>
      <c r="N66" s="856"/>
      <c r="O66" s="856"/>
      <c r="P66" s="856"/>
      <c r="Q66" s="860"/>
      <c r="R66" s="860"/>
    </row>
    <row r="67" spans="1:18" ht="39.6" customHeight="1" x14ac:dyDescent="0.25">
      <c r="A67" s="857"/>
      <c r="B67" s="857"/>
      <c r="C67" s="857"/>
      <c r="D67" s="860"/>
      <c r="E67" s="1184"/>
      <c r="F67" s="860"/>
      <c r="G67" s="586" t="s">
        <v>1116</v>
      </c>
      <c r="H67" s="482" t="s">
        <v>2030</v>
      </c>
      <c r="I67" s="482">
        <v>1</v>
      </c>
      <c r="J67" s="1188"/>
      <c r="K67" s="1191"/>
      <c r="L67" s="1191"/>
      <c r="M67" s="856"/>
      <c r="N67" s="856"/>
      <c r="O67" s="856"/>
      <c r="P67" s="856"/>
      <c r="Q67" s="860"/>
      <c r="R67" s="860"/>
    </row>
    <row r="68" spans="1:18" ht="48" customHeight="1" x14ac:dyDescent="0.25">
      <c r="A68" s="858"/>
      <c r="B68" s="858"/>
      <c r="C68" s="858"/>
      <c r="D68" s="861"/>
      <c r="E68" s="1181"/>
      <c r="F68" s="861"/>
      <c r="G68" s="485" t="s">
        <v>1345</v>
      </c>
      <c r="H68" s="464" t="s">
        <v>1344</v>
      </c>
      <c r="I68" s="464">
        <v>9</v>
      </c>
      <c r="J68" s="1189"/>
      <c r="K68" s="1192"/>
      <c r="L68" s="1192"/>
      <c r="M68" s="881"/>
      <c r="N68" s="881"/>
      <c r="O68" s="881"/>
      <c r="P68" s="881"/>
      <c r="Q68" s="861"/>
      <c r="R68" s="861"/>
    </row>
    <row r="69" spans="1:18" ht="58.5" customHeight="1" x14ac:dyDescent="0.25">
      <c r="A69" s="871">
        <v>12</v>
      </c>
      <c r="B69" s="871">
        <v>1</v>
      </c>
      <c r="C69" s="871">
        <v>4</v>
      </c>
      <c r="D69" s="871">
        <v>2</v>
      </c>
      <c r="E69" s="1180" t="s">
        <v>2726</v>
      </c>
      <c r="F69" s="859" t="s">
        <v>2725</v>
      </c>
      <c r="G69" s="859" t="s">
        <v>48</v>
      </c>
      <c r="H69" s="464" t="s">
        <v>2724</v>
      </c>
      <c r="I69" s="474" t="s">
        <v>168</v>
      </c>
      <c r="J69" s="859" t="s">
        <v>2723</v>
      </c>
      <c r="K69" s="871"/>
      <c r="L69" s="859" t="s">
        <v>2391</v>
      </c>
      <c r="M69" s="1178"/>
      <c r="N69" s="868">
        <v>60000</v>
      </c>
      <c r="O69" s="1178"/>
      <c r="P69" s="868">
        <v>60000</v>
      </c>
      <c r="Q69" s="859" t="s">
        <v>2722</v>
      </c>
      <c r="R69" s="859" t="s">
        <v>2721</v>
      </c>
    </row>
    <row r="70" spans="1:18" ht="159.75" customHeight="1" x14ac:dyDescent="0.25">
      <c r="A70" s="858"/>
      <c r="B70" s="858"/>
      <c r="C70" s="858"/>
      <c r="D70" s="858"/>
      <c r="E70" s="1181"/>
      <c r="F70" s="861"/>
      <c r="G70" s="861"/>
      <c r="H70" s="464" t="s">
        <v>2039</v>
      </c>
      <c r="I70" s="474" t="s">
        <v>161</v>
      </c>
      <c r="J70" s="861"/>
      <c r="K70" s="858"/>
      <c r="L70" s="861"/>
      <c r="M70" s="1179"/>
      <c r="N70" s="869"/>
      <c r="O70" s="1179"/>
      <c r="P70" s="869"/>
      <c r="Q70" s="861"/>
      <c r="R70" s="861"/>
    </row>
    <row r="72" spans="1:18" x14ac:dyDescent="0.25">
      <c r="M72" s="1171"/>
      <c r="N72" s="1171"/>
      <c r="O72" s="1172" t="s">
        <v>35</v>
      </c>
      <c r="P72" s="1173"/>
      <c r="Q72" s="1174"/>
    </row>
    <row r="73" spans="1:18" x14ac:dyDescent="0.25">
      <c r="M73" s="1171"/>
      <c r="N73" s="1171"/>
      <c r="O73" s="1177" t="s">
        <v>36</v>
      </c>
      <c r="P73" s="1173" t="s">
        <v>37</v>
      </c>
      <c r="Q73" s="1174"/>
    </row>
    <row r="74" spans="1:18" x14ac:dyDescent="0.25">
      <c r="M74" s="1171"/>
      <c r="N74" s="1171"/>
      <c r="O74" s="1177"/>
      <c r="P74" s="294">
        <v>2020</v>
      </c>
      <c r="Q74" s="194">
        <v>2021</v>
      </c>
    </row>
    <row r="75" spans="1:18" x14ac:dyDescent="0.25">
      <c r="M75" s="1175" t="s">
        <v>2931</v>
      </c>
      <c r="N75" s="1176"/>
      <c r="O75" s="293">
        <v>12</v>
      </c>
      <c r="P75" s="109">
        <f>SUM(O7,O8,O10,O17,O27,O32,O34)</f>
        <v>449488.75</v>
      </c>
      <c r="Q75" s="109">
        <f>SUM(P7,P10,P17,P42,P49,P53,P61,P69)</f>
        <v>824700</v>
      </c>
      <c r="R75" s="2"/>
    </row>
    <row r="76" spans="1:18" x14ac:dyDescent="0.25">
      <c r="P76" s="2"/>
      <c r="Q76" s="2"/>
    </row>
  </sheetData>
  <mergeCells count="214">
    <mergeCell ref="G12:G13"/>
    <mergeCell ref="G15:G16"/>
    <mergeCell ref="Q4:Q5"/>
    <mergeCell ref="R4:R5"/>
    <mergeCell ref="M4:N4"/>
    <mergeCell ref="K4:L4"/>
    <mergeCell ref="O4:P4"/>
    <mergeCell ref="L10:L16"/>
    <mergeCell ref="M10:M16"/>
    <mergeCell ref="N10:N16"/>
    <mergeCell ref="O10:O16"/>
    <mergeCell ref="P10:P16"/>
    <mergeCell ref="N8:N9"/>
    <mergeCell ref="O8:O9"/>
    <mergeCell ref="P8:P9"/>
    <mergeCell ref="Q8:Q9"/>
    <mergeCell ref="R8:R9"/>
    <mergeCell ref="A4:A5"/>
    <mergeCell ref="B4:B5"/>
    <mergeCell ref="C4:C5"/>
    <mergeCell ref="D4:D5"/>
    <mergeCell ref="E4:E5"/>
    <mergeCell ref="F4:F5"/>
    <mergeCell ref="G4:G5"/>
    <mergeCell ref="H4:I4"/>
    <mergeCell ref="J4:J5"/>
    <mergeCell ref="I17:I19"/>
    <mergeCell ref="J17:J26"/>
    <mergeCell ref="K17:K26"/>
    <mergeCell ref="L17:L26"/>
    <mergeCell ref="H21:H26"/>
    <mergeCell ref="I21:I26"/>
    <mergeCell ref="A8:A9"/>
    <mergeCell ref="B8:B9"/>
    <mergeCell ref="C8:C9"/>
    <mergeCell ref="D8:D9"/>
    <mergeCell ref="E8:E9"/>
    <mergeCell ref="F8:F9"/>
    <mergeCell ref="G8:G9"/>
    <mergeCell ref="G10:G11"/>
    <mergeCell ref="G21:G26"/>
    <mergeCell ref="G17:G20"/>
    <mergeCell ref="E17:E26"/>
    <mergeCell ref="F17:F26"/>
    <mergeCell ref="A10:A16"/>
    <mergeCell ref="B10:B16"/>
    <mergeCell ref="C10:C16"/>
    <mergeCell ref="D10:D16"/>
    <mergeCell ref="E10:E16"/>
    <mergeCell ref="F10:F16"/>
    <mergeCell ref="Q17:Q26"/>
    <mergeCell ref="P27:P31"/>
    <mergeCell ref="L8:L9"/>
    <mergeCell ref="J10:J16"/>
    <mergeCell ref="R27:R31"/>
    <mergeCell ref="R17:R26"/>
    <mergeCell ref="J8:J9"/>
    <mergeCell ref="K8:K9"/>
    <mergeCell ref="K10:K16"/>
    <mergeCell ref="J27:J31"/>
    <mergeCell ref="K27:K31"/>
    <mergeCell ref="L27:L31"/>
    <mergeCell ref="M27:M31"/>
    <mergeCell ref="N27:N31"/>
    <mergeCell ref="O27:O31"/>
    <mergeCell ref="M8:M9"/>
    <mergeCell ref="M17:M26"/>
    <mergeCell ref="N17:N26"/>
    <mergeCell ref="O17:O26"/>
    <mergeCell ref="Q10:Q16"/>
    <mergeCell ref="R10:R16"/>
    <mergeCell ref="G32:G33"/>
    <mergeCell ref="R32:R33"/>
    <mergeCell ref="A27:A31"/>
    <mergeCell ref="B27:B31"/>
    <mergeCell ref="C27:C31"/>
    <mergeCell ref="D27:D31"/>
    <mergeCell ref="E27:E31"/>
    <mergeCell ref="F27:F31"/>
    <mergeCell ref="G27:G28"/>
    <mergeCell ref="Q27:Q31"/>
    <mergeCell ref="J32:J33"/>
    <mergeCell ref="K32:K33"/>
    <mergeCell ref="L32:L33"/>
    <mergeCell ref="M32:M33"/>
    <mergeCell ref="N32:N33"/>
    <mergeCell ref="O32:O33"/>
    <mergeCell ref="P32:P33"/>
    <mergeCell ref="Q32:Q33"/>
    <mergeCell ref="A34:A41"/>
    <mergeCell ref="B34:B41"/>
    <mergeCell ref="C34:C41"/>
    <mergeCell ref="D34:D41"/>
    <mergeCell ref="E34:E41"/>
    <mergeCell ref="F34:F41"/>
    <mergeCell ref="K34:K41"/>
    <mergeCell ref="P17:P26"/>
    <mergeCell ref="A17:A26"/>
    <mergeCell ref="H17:H19"/>
    <mergeCell ref="C17:C26"/>
    <mergeCell ref="D17:D26"/>
    <mergeCell ref="B17:B26"/>
    <mergeCell ref="G34:G35"/>
    <mergeCell ref="J34:J41"/>
    <mergeCell ref="G37:G38"/>
    <mergeCell ref="G39:G40"/>
    <mergeCell ref="G29:G30"/>
    <mergeCell ref="A32:A33"/>
    <mergeCell ref="B32:B33"/>
    <mergeCell ref="C32:C33"/>
    <mergeCell ref="D32:D33"/>
    <mergeCell ref="E32:E33"/>
    <mergeCell ref="F32:F33"/>
    <mergeCell ref="R34:R41"/>
    <mergeCell ref="N42:N48"/>
    <mergeCell ref="O42:O48"/>
    <mergeCell ref="P42:P48"/>
    <mergeCell ref="Q42:Q48"/>
    <mergeCell ref="Q34:Q41"/>
    <mergeCell ref="L34:L41"/>
    <mergeCell ref="M34:M41"/>
    <mergeCell ref="N34:N41"/>
    <mergeCell ref="O34:O41"/>
    <mergeCell ref="P34:P41"/>
    <mergeCell ref="G44:G48"/>
    <mergeCell ref="R49:R52"/>
    <mergeCell ref="G51:G52"/>
    <mergeCell ref="H44:H48"/>
    <mergeCell ref="I44:I48"/>
    <mergeCell ref="F42:F48"/>
    <mergeCell ref="G42:G43"/>
    <mergeCell ref="J42:J48"/>
    <mergeCell ref="K42:K48"/>
    <mergeCell ref="L42:L48"/>
    <mergeCell ref="M42:M48"/>
    <mergeCell ref="R42:R48"/>
    <mergeCell ref="P49:P52"/>
    <mergeCell ref="Q49:Q52"/>
    <mergeCell ref="L49:L52"/>
    <mergeCell ref="M49:M52"/>
    <mergeCell ref="N49:N52"/>
    <mergeCell ref="O49:O52"/>
    <mergeCell ref="A53:A60"/>
    <mergeCell ref="B53:B60"/>
    <mergeCell ref="C53:C60"/>
    <mergeCell ref="D53:D60"/>
    <mergeCell ref="E53:E60"/>
    <mergeCell ref="A42:A48"/>
    <mergeCell ref="B42:B48"/>
    <mergeCell ref="C42:C48"/>
    <mergeCell ref="D42:D48"/>
    <mergeCell ref="E42:E48"/>
    <mergeCell ref="A49:A52"/>
    <mergeCell ref="B49:B52"/>
    <mergeCell ref="C49:C52"/>
    <mergeCell ref="D49:D52"/>
    <mergeCell ref="E49:E52"/>
    <mergeCell ref="F53:F60"/>
    <mergeCell ref="G53:G54"/>
    <mergeCell ref="J53:J60"/>
    <mergeCell ref="K53:K60"/>
    <mergeCell ref="L53:L60"/>
    <mergeCell ref="M53:M60"/>
    <mergeCell ref="N53:N60"/>
    <mergeCell ref="O53:O60"/>
    <mergeCell ref="F49:F52"/>
    <mergeCell ref="G49:G50"/>
    <mergeCell ref="J49:J52"/>
    <mergeCell ref="K49:K52"/>
    <mergeCell ref="P53:P60"/>
    <mergeCell ref="Q53:Q60"/>
    <mergeCell ref="R53:R60"/>
    <mergeCell ref="G55:G60"/>
    <mergeCell ref="H55:H60"/>
    <mergeCell ref="I55:I60"/>
    <mergeCell ref="A61:A68"/>
    <mergeCell ref="B61:B68"/>
    <mergeCell ref="C61:C68"/>
    <mergeCell ref="D61:D68"/>
    <mergeCell ref="E61:E68"/>
    <mergeCell ref="F61:F68"/>
    <mergeCell ref="G61:G62"/>
    <mergeCell ref="J61:J68"/>
    <mergeCell ref="Q61:Q68"/>
    <mergeCell ref="R61:R68"/>
    <mergeCell ref="G63:G64"/>
    <mergeCell ref="G65:G66"/>
    <mergeCell ref="K61:K68"/>
    <mergeCell ref="L61:L68"/>
    <mergeCell ref="M61:M68"/>
    <mergeCell ref="N61:N68"/>
    <mergeCell ref="O61:O68"/>
    <mergeCell ref="P61:P68"/>
    <mergeCell ref="A69:A70"/>
    <mergeCell ref="B69:B70"/>
    <mergeCell ref="C69:C70"/>
    <mergeCell ref="D69:D70"/>
    <mergeCell ref="E69:E70"/>
    <mergeCell ref="F69:F70"/>
    <mergeCell ref="G69:G70"/>
    <mergeCell ref="J69:J70"/>
    <mergeCell ref="K69:K70"/>
    <mergeCell ref="M72:N74"/>
    <mergeCell ref="O72:Q72"/>
    <mergeCell ref="M75:N75"/>
    <mergeCell ref="P73:Q73"/>
    <mergeCell ref="O73:O74"/>
    <mergeCell ref="R69:R70"/>
    <mergeCell ref="L69:L70"/>
    <mergeCell ref="M69:M70"/>
    <mergeCell ref="N69:N70"/>
    <mergeCell ref="O69:O70"/>
    <mergeCell ref="P69:P70"/>
    <mergeCell ref="Q69:Q70"/>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81D5D-7F95-47E9-9E01-78AB700A436F}">
  <dimension ref="A2:S60"/>
  <sheetViews>
    <sheetView topLeftCell="A51" zoomScale="50" zoomScaleNormal="50" workbookViewId="0">
      <selection activeCell="K78" sqref="K78"/>
    </sheetView>
  </sheetViews>
  <sheetFormatPr defaultRowHeight="15" x14ac:dyDescent="0.25"/>
  <cols>
    <col min="1" max="1" width="4.7109375" style="41" customWidth="1"/>
    <col min="2" max="2" width="8.85546875" style="41" customWidth="1"/>
    <col min="3" max="3" width="11.42578125" style="41" customWidth="1"/>
    <col min="4" max="4" width="9.7109375" style="41" customWidth="1"/>
    <col min="5" max="5" width="37.85546875" style="41" customWidth="1"/>
    <col min="6" max="6" width="80.42578125" style="41" customWidth="1"/>
    <col min="7" max="7" width="35.7109375" style="41" customWidth="1"/>
    <col min="8" max="8" width="20.42578125" style="41" customWidth="1"/>
    <col min="9" max="9" width="12.140625" style="41" customWidth="1"/>
    <col min="10" max="10" width="32.140625" style="41" customWidth="1"/>
    <col min="11" max="11" width="12.140625" style="41" customWidth="1"/>
    <col min="12" max="12" width="12.7109375" style="41" customWidth="1"/>
    <col min="13" max="13" width="17.85546875" style="41" customWidth="1"/>
    <col min="14" max="14" width="17.28515625" style="41" customWidth="1"/>
    <col min="15" max="16" width="18" style="41" customWidth="1"/>
    <col min="17" max="17" width="21.28515625" style="41" customWidth="1"/>
    <col min="18" max="18" width="23.5703125" style="41" customWidth="1"/>
    <col min="19" max="19" width="19.5703125" style="41" customWidth="1"/>
    <col min="20" max="258" width="9.140625" style="41"/>
    <col min="259" max="259" width="4.7109375" style="41" bestFit="1" customWidth="1"/>
    <col min="260" max="260" width="9.7109375" style="41" bestFit="1" customWidth="1"/>
    <col min="261" max="261" width="10" style="41" bestFit="1" customWidth="1"/>
    <col min="262" max="262" width="8.85546875" style="41" bestFit="1" customWidth="1"/>
    <col min="263" max="263" width="22.85546875" style="41" customWidth="1"/>
    <col min="264" max="264" width="59.7109375" style="41" bestFit="1" customWidth="1"/>
    <col min="265" max="265" width="57.85546875" style="41" bestFit="1" customWidth="1"/>
    <col min="266" max="266" width="35.28515625" style="41" bestFit="1" customWidth="1"/>
    <col min="267" max="267" width="28.140625" style="41" bestFit="1" customWidth="1"/>
    <col min="268" max="268" width="33.140625" style="41" bestFit="1" customWidth="1"/>
    <col min="269" max="269" width="26" style="41" bestFit="1" customWidth="1"/>
    <col min="270" max="270" width="19.140625" style="41" bestFit="1" customWidth="1"/>
    <col min="271" max="271" width="10.42578125" style="41" customWidth="1"/>
    <col min="272" max="272" width="11.85546875" style="41" customWidth="1"/>
    <col min="273" max="273" width="14.7109375" style="41" customWidth="1"/>
    <col min="274" max="274" width="9" style="41" bestFit="1" customWidth="1"/>
    <col min="275" max="514" width="9.140625" style="41"/>
    <col min="515" max="515" width="4.7109375" style="41" bestFit="1" customWidth="1"/>
    <col min="516" max="516" width="9.7109375" style="41" bestFit="1" customWidth="1"/>
    <col min="517" max="517" width="10" style="41" bestFit="1" customWidth="1"/>
    <col min="518" max="518" width="8.85546875" style="41" bestFit="1" customWidth="1"/>
    <col min="519" max="519" width="22.85546875" style="41" customWidth="1"/>
    <col min="520" max="520" width="59.7109375" style="41" bestFit="1" customWidth="1"/>
    <col min="521" max="521" width="57.85546875" style="41" bestFit="1" customWidth="1"/>
    <col min="522" max="522" width="35.28515625" style="41" bestFit="1" customWidth="1"/>
    <col min="523" max="523" width="28.140625" style="41" bestFit="1" customWidth="1"/>
    <col min="524" max="524" width="33.140625" style="41" bestFit="1" customWidth="1"/>
    <col min="525" max="525" width="26" style="41" bestFit="1" customWidth="1"/>
    <col min="526" max="526" width="19.140625" style="41" bestFit="1" customWidth="1"/>
    <col min="527" max="527" width="10.42578125" style="41" customWidth="1"/>
    <col min="528" max="528" width="11.85546875" style="41" customWidth="1"/>
    <col min="529" max="529" width="14.7109375" style="41" customWidth="1"/>
    <col min="530" max="530" width="9" style="41" bestFit="1" customWidth="1"/>
    <col min="531" max="770" width="9.140625" style="41"/>
    <col min="771" max="771" width="4.7109375" style="41" bestFit="1" customWidth="1"/>
    <col min="772" max="772" width="9.7109375" style="41" bestFit="1" customWidth="1"/>
    <col min="773" max="773" width="10" style="41" bestFit="1" customWidth="1"/>
    <col min="774" max="774" width="8.85546875" style="41" bestFit="1" customWidth="1"/>
    <col min="775" max="775" width="22.85546875" style="41" customWidth="1"/>
    <col min="776" max="776" width="59.7109375" style="41" bestFit="1" customWidth="1"/>
    <col min="777" max="777" width="57.85546875" style="41" bestFit="1" customWidth="1"/>
    <col min="778" max="778" width="35.28515625" style="41" bestFit="1" customWidth="1"/>
    <col min="779" max="779" width="28.140625" style="41" bestFit="1" customWidth="1"/>
    <col min="780" max="780" width="33.140625" style="41" bestFit="1" customWidth="1"/>
    <col min="781" max="781" width="26" style="41" bestFit="1" customWidth="1"/>
    <col min="782" max="782" width="19.140625" style="41" bestFit="1" customWidth="1"/>
    <col min="783" max="783" width="10.42578125" style="41" customWidth="1"/>
    <col min="784" max="784" width="11.85546875" style="41" customWidth="1"/>
    <col min="785" max="785" width="14.7109375" style="41" customWidth="1"/>
    <col min="786" max="786" width="9" style="41" bestFit="1" customWidth="1"/>
    <col min="787" max="1026" width="9.140625" style="41"/>
    <col min="1027" max="1027" width="4.7109375" style="41" bestFit="1" customWidth="1"/>
    <col min="1028" max="1028" width="9.7109375" style="41" bestFit="1" customWidth="1"/>
    <col min="1029" max="1029" width="10" style="41" bestFit="1" customWidth="1"/>
    <col min="1030" max="1030" width="8.85546875" style="41" bestFit="1" customWidth="1"/>
    <col min="1031" max="1031" width="22.85546875" style="41" customWidth="1"/>
    <col min="1032" max="1032" width="59.7109375" style="41" bestFit="1" customWidth="1"/>
    <col min="1033" max="1033" width="57.85546875" style="41" bestFit="1" customWidth="1"/>
    <col min="1034" max="1034" width="35.28515625" style="41" bestFit="1" customWidth="1"/>
    <col min="1035" max="1035" width="28.140625" style="41" bestFit="1" customWidth="1"/>
    <col min="1036" max="1036" width="33.140625" style="41" bestFit="1" customWidth="1"/>
    <col min="1037" max="1037" width="26" style="41" bestFit="1" customWidth="1"/>
    <col min="1038" max="1038" width="19.140625" style="41" bestFit="1" customWidth="1"/>
    <col min="1039" max="1039" width="10.42578125" style="41" customWidth="1"/>
    <col min="1040" max="1040" width="11.85546875" style="41" customWidth="1"/>
    <col min="1041" max="1041" width="14.7109375" style="41" customWidth="1"/>
    <col min="1042" max="1042" width="9" style="41" bestFit="1" customWidth="1"/>
    <col min="1043" max="1282" width="9.140625" style="41"/>
    <col min="1283" max="1283" width="4.7109375" style="41" bestFit="1" customWidth="1"/>
    <col min="1284" max="1284" width="9.7109375" style="41" bestFit="1" customWidth="1"/>
    <col min="1285" max="1285" width="10" style="41" bestFit="1" customWidth="1"/>
    <col min="1286" max="1286" width="8.85546875" style="41" bestFit="1" customWidth="1"/>
    <col min="1287" max="1287" width="22.85546875" style="41" customWidth="1"/>
    <col min="1288" max="1288" width="59.7109375" style="41" bestFit="1" customWidth="1"/>
    <col min="1289" max="1289" width="57.85546875" style="41" bestFit="1" customWidth="1"/>
    <col min="1290" max="1290" width="35.28515625" style="41" bestFit="1" customWidth="1"/>
    <col min="1291" max="1291" width="28.140625" style="41" bestFit="1" customWidth="1"/>
    <col min="1292" max="1292" width="33.140625" style="41" bestFit="1" customWidth="1"/>
    <col min="1293" max="1293" width="26" style="41" bestFit="1" customWidth="1"/>
    <col min="1294" max="1294" width="19.140625" style="41" bestFit="1" customWidth="1"/>
    <col min="1295" max="1295" width="10.42578125" style="41" customWidth="1"/>
    <col min="1296" max="1296" width="11.85546875" style="41" customWidth="1"/>
    <col min="1297" max="1297" width="14.7109375" style="41" customWidth="1"/>
    <col min="1298" max="1298" width="9" style="41" bestFit="1" customWidth="1"/>
    <col min="1299" max="1538" width="9.140625" style="41"/>
    <col min="1539" max="1539" width="4.7109375" style="41" bestFit="1" customWidth="1"/>
    <col min="1540" max="1540" width="9.7109375" style="41" bestFit="1" customWidth="1"/>
    <col min="1541" max="1541" width="10" style="41" bestFit="1" customWidth="1"/>
    <col min="1542" max="1542" width="8.85546875" style="41" bestFit="1" customWidth="1"/>
    <col min="1543" max="1543" width="22.85546875" style="41" customWidth="1"/>
    <col min="1544" max="1544" width="59.7109375" style="41" bestFit="1" customWidth="1"/>
    <col min="1545" max="1545" width="57.85546875" style="41" bestFit="1" customWidth="1"/>
    <col min="1546" max="1546" width="35.28515625" style="41" bestFit="1" customWidth="1"/>
    <col min="1547" max="1547" width="28.140625" style="41" bestFit="1" customWidth="1"/>
    <col min="1548" max="1548" width="33.140625" style="41" bestFit="1" customWidth="1"/>
    <col min="1549" max="1549" width="26" style="41" bestFit="1" customWidth="1"/>
    <col min="1550" max="1550" width="19.140625" style="41" bestFit="1" customWidth="1"/>
    <col min="1551" max="1551" width="10.42578125" style="41" customWidth="1"/>
    <col min="1552" max="1552" width="11.85546875" style="41" customWidth="1"/>
    <col min="1553" max="1553" width="14.7109375" style="41" customWidth="1"/>
    <col min="1554" max="1554" width="9" style="41" bestFit="1" customWidth="1"/>
    <col min="1555" max="1794" width="9.140625" style="41"/>
    <col min="1795" max="1795" width="4.7109375" style="41" bestFit="1" customWidth="1"/>
    <col min="1796" max="1796" width="9.7109375" style="41" bestFit="1" customWidth="1"/>
    <col min="1797" max="1797" width="10" style="41" bestFit="1" customWidth="1"/>
    <col min="1798" max="1798" width="8.85546875" style="41" bestFit="1" customWidth="1"/>
    <col min="1799" max="1799" width="22.85546875" style="41" customWidth="1"/>
    <col min="1800" max="1800" width="59.7109375" style="41" bestFit="1" customWidth="1"/>
    <col min="1801" max="1801" width="57.85546875" style="41" bestFit="1" customWidth="1"/>
    <col min="1802" max="1802" width="35.28515625" style="41" bestFit="1" customWidth="1"/>
    <col min="1803" max="1803" width="28.140625" style="41" bestFit="1" customWidth="1"/>
    <col min="1804" max="1804" width="33.140625" style="41" bestFit="1" customWidth="1"/>
    <col min="1805" max="1805" width="26" style="41" bestFit="1" customWidth="1"/>
    <col min="1806" max="1806" width="19.140625" style="41" bestFit="1" customWidth="1"/>
    <col min="1807" max="1807" width="10.42578125" style="41" customWidth="1"/>
    <col min="1808" max="1808" width="11.85546875" style="41" customWidth="1"/>
    <col min="1809" max="1809" width="14.7109375" style="41" customWidth="1"/>
    <col min="1810" max="1810" width="9" style="41" bestFit="1" customWidth="1"/>
    <col min="1811" max="2050" width="9.140625" style="41"/>
    <col min="2051" max="2051" width="4.7109375" style="41" bestFit="1" customWidth="1"/>
    <col min="2052" max="2052" width="9.7109375" style="41" bestFit="1" customWidth="1"/>
    <col min="2053" max="2053" width="10" style="41" bestFit="1" customWidth="1"/>
    <col min="2054" max="2054" width="8.85546875" style="41" bestFit="1" customWidth="1"/>
    <col min="2055" max="2055" width="22.85546875" style="41" customWidth="1"/>
    <col min="2056" max="2056" width="59.7109375" style="41" bestFit="1" customWidth="1"/>
    <col min="2057" max="2057" width="57.85546875" style="41" bestFit="1" customWidth="1"/>
    <col min="2058" max="2058" width="35.28515625" style="41" bestFit="1" customWidth="1"/>
    <col min="2059" max="2059" width="28.140625" style="41" bestFit="1" customWidth="1"/>
    <col min="2060" max="2060" width="33.140625" style="41" bestFit="1" customWidth="1"/>
    <col min="2061" max="2061" width="26" style="41" bestFit="1" customWidth="1"/>
    <col min="2062" max="2062" width="19.140625" style="41" bestFit="1" customWidth="1"/>
    <col min="2063" max="2063" width="10.42578125" style="41" customWidth="1"/>
    <col min="2064" max="2064" width="11.85546875" style="41" customWidth="1"/>
    <col min="2065" max="2065" width="14.7109375" style="41" customWidth="1"/>
    <col min="2066" max="2066" width="9" style="41" bestFit="1" customWidth="1"/>
    <col min="2067" max="2306" width="9.140625" style="41"/>
    <col min="2307" max="2307" width="4.7109375" style="41" bestFit="1" customWidth="1"/>
    <col min="2308" max="2308" width="9.7109375" style="41" bestFit="1" customWidth="1"/>
    <col min="2309" max="2309" width="10" style="41" bestFit="1" customWidth="1"/>
    <col min="2310" max="2310" width="8.85546875" style="41" bestFit="1" customWidth="1"/>
    <col min="2311" max="2311" width="22.85546875" style="41" customWidth="1"/>
    <col min="2312" max="2312" width="59.7109375" style="41" bestFit="1" customWidth="1"/>
    <col min="2313" max="2313" width="57.85546875" style="41" bestFit="1" customWidth="1"/>
    <col min="2314" max="2314" width="35.28515625" style="41" bestFit="1" customWidth="1"/>
    <col min="2315" max="2315" width="28.140625" style="41" bestFit="1" customWidth="1"/>
    <col min="2316" max="2316" width="33.140625" style="41" bestFit="1" customWidth="1"/>
    <col min="2317" max="2317" width="26" style="41" bestFit="1" customWidth="1"/>
    <col min="2318" max="2318" width="19.140625" style="41" bestFit="1" customWidth="1"/>
    <col min="2319" max="2319" width="10.42578125" style="41" customWidth="1"/>
    <col min="2320" max="2320" width="11.85546875" style="41" customWidth="1"/>
    <col min="2321" max="2321" width="14.7109375" style="41" customWidth="1"/>
    <col min="2322" max="2322" width="9" style="41" bestFit="1" customWidth="1"/>
    <col min="2323" max="2562" width="9.140625" style="41"/>
    <col min="2563" max="2563" width="4.7109375" style="41" bestFit="1" customWidth="1"/>
    <col min="2564" max="2564" width="9.7109375" style="41" bestFit="1" customWidth="1"/>
    <col min="2565" max="2565" width="10" style="41" bestFit="1" customWidth="1"/>
    <col min="2566" max="2566" width="8.85546875" style="41" bestFit="1" customWidth="1"/>
    <col min="2567" max="2567" width="22.85546875" style="41" customWidth="1"/>
    <col min="2568" max="2568" width="59.7109375" style="41" bestFit="1" customWidth="1"/>
    <col min="2569" max="2569" width="57.85546875" style="41" bestFit="1" customWidth="1"/>
    <col min="2570" max="2570" width="35.28515625" style="41" bestFit="1" customWidth="1"/>
    <col min="2571" max="2571" width="28.140625" style="41" bestFit="1" customWidth="1"/>
    <col min="2572" max="2572" width="33.140625" style="41" bestFit="1" customWidth="1"/>
    <col min="2573" max="2573" width="26" style="41" bestFit="1" customWidth="1"/>
    <col min="2574" max="2574" width="19.140625" style="41" bestFit="1" customWidth="1"/>
    <col min="2575" max="2575" width="10.42578125" style="41" customWidth="1"/>
    <col min="2576" max="2576" width="11.85546875" style="41" customWidth="1"/>
    <col min="2577" max="2577" width="14.7109375" style="41" customWidth="1"/>
    <col min="2578" max="2578" width="9" style="41" bestFit="1" customWidth="1"/>
    <col min="2579" max="2818" width="9.140625" style="41"/>
    <col min="2819" max="2819" width="4.7109375" style="41" bestFit="1" customWidth="1"/>
    <col min="2820" max="2820" width="9.7109375" style="41" bestFit="1" customWidth="1"/>
    <col min="2821" max="2821" width="10" style="41" bestFit="1" customWidth="1"/>
    <col min="2822" max="2822" width="8.85546875" style="41" bestFit="1" customWidth="1"/>
    <col min="2823" max="2823" width="22.85546875" style="41" customWidth="1"/>
    <col min="2824" max="2824" width="59.7109375" style="41" bestFit="1" customWidth="1"/>
    <col min="2825" max="2825" width="57.85546875" style="41" bestFit="1" customWidth="1"/>
    <col min="2826" max="2826" width="35.28515625" style="41" bestFit="1" customWidth="1"/>
    <col min="2827" max="2827" width="28.140625" style="41" bestFit="1" customWidth="1"/>
    <col min="2828" max="2828" width="33.140625" style="41" bestFit="1" customWidth="1"/>
    <col min="2829" max="2829" width="26" style="41" bestFit="1" customWidth="1"/>
    <col min="2830" max="2830" width="19.140625" style="41" bestFit="1" customWidth="1"/>
    <col min="2831" max="2831" width="10.42578125" style="41" customWidth="1"/>
    <col min="2832" max="2832" width="11.85546875" style="41" customWidth="1"/>
    <col min="2833" max="2833" width="14.7109375" style="41" customWidth="1"/>
    <col min="2834" max="2834" width="9" style="41" bestFit="1" customWidth="1"/>
    <col min="2835" max="3074" width="9.140625" style="41"/>
    <col min="3075" max="3075" width="4.7109375" style="41" bestFit="1" customWidth="1"/>
    <col min="3076" max="3076" width="9.7109375" style="41" bestFit="1" customWidth="1"/>
    <col min="3077" max="3077" width="10" style="41" bestFit="1" customWidth="1"/>
    <col min="3078" max="3078" width="8.85546875" style="41" bestFit="1" customWidth="1"/>
    <col min="3079" max="3079" width="22.85546875" style="41" customWidth="1"/>
    <col min="3080" max="3080" width="59.7109375" style="41" bestFit="1" customWidth="1"/>
    <col min="3081" max="3081" width="57.85546875" style="41" bestFit="1" customWidth="1"/>
    <col min="3082" max="3082" width="35.28515625" style="41" bestFit="1" customWidth="1"/>
    <col min="3083" max="3083" width="28.140625" style="41" bestFit="1" customWidth="1"/>
    <col min="3084" max="3084" width="33.140625" style="41" bestFit="1" customWidth="1"/>
    <col min="3085" max="3085" width="26" style="41" bestFit="1" customWidth="1"/>
    <col min="3086" max="3086" width="19.140625" style="41" bestFit="1" customWidth="1"/>
    <col min="3087" max="3087" width="10.42578125" style="41" customWidth="1"/>
    <col min="3088" max="3088" width="11.85546875" style="41" customWidth="1"/>
    <col min="3089" max="3089" width="14.7109375" style="41" customWidth="1"/>
    <col min="3090" max="3090" width="9" style="41" bestFit="1" customWidth="1"/>
    <col min="3091" max="3330" width="9.140625" style="41"/>
    <col min="3331" max="3331" width="4.7109375" style="41" bestFit="1" customWidth="1"/>
    <col min="3332" max="3332" width="9.7109375" style="41" bestFit="1" customWidth="1"/>
    <col min="3333" max="3333" width="10" style="41" bestFit="1" customWidth="1"/>
    <col min="3334" max="3334" width="8.85546875" style="41" bestFit="1" customWidth="1"/>
    <col min="3335" max="3335" width="22.85546875" style="41" customWidth="1"/>
    <col min="3336" max="3336" width="59.7109375" style="41" bestFit="1" customWidth="1"/>
    <col min="3337" max="3337" width="57.85546875" style="41" bestFit="1" customWidth="1"/>
    <col min="3338" max="3338" width="35.28515625" style="41" bestFit="1" customWidth="1"/>
    <col min="3339" max="3339" width="28.140625" style="41" bestFit="1" customWidth="1"/>
    <col min="3340" max="3340" width="33.140625" style="41" bestFit="1" customWidth="1"/>
    <col min="3341" max="3341" width="26" style="41" bestFit="1" customWidth="1"/>
    <col min="3342" max="3342" width="19.140625" style="41" bestFit="1" customWidth="1"/>
    <col min="3343" max="3343" width="10.42578125" style="41" customWidth="1"/>
    <col min="3344" max="3344" width="11.85546875" style="41" customWidth="1"/>
    <col min="3345" max="3345" width="14.7109375" style="41" customWidth="1"/>
    <col min="3346" max="3346" width="9" style="41" bestFit="1" customWidth="1"/>
    <col min="3347" max="3586" width="9.140625" style="41"/>
    <col min="3587" max="3587" width="4.7109375" style="41" bestFit="1" customWidth="1"/>
    <col min="3588" max="3588" width="9.7109375" style="41" bestFit="1" customWidth="1"/>
    <col min="3589" max="3589" width="10" style="41" bestFit="1" customWidth="1"/>
    <col min="3590" max="3590" width="8.85546875" style="41" bestFit="1" customWidth="1"/>
    <col min="3591" max="3591" width="22.85546875" style="41" customWidth="1"/>
    <col min="3592" max="3592" width="59.7109375" style="41" bestFit="1" customWidth="1"/>
    <col min="3593" max="3593" width="57.85546875" style="41" bestFit="1" customWidth="1"/>
    <col min="3594" max="3594" width="35.28515625" style="41" bestFit="1" customWidth="1"/>
    <col min="3595" max="3595" width="28.140625" style="41" bestFit="1" customWidth="1"/>
    <col min="3596" max="3596" width="33.140625" style="41" bestFit="1" customWidth="1"/>
    <col min="3597" max="3597" width="26" style="41" bestFit="1" customWidth="1"/>
    <col min="3598" max="3598" width="19.140625" style="41" bestFit="1" customWidth="1"/>
    <col min="3599" max="3599" width="10.42578125" style="41" customWidth="1"/>
    <col min="3600" max="3600" width="11.85546875" style="41" customWidth="1"/>
    <col min="3601" max="3601" width="14.7109375" style="41" customWidth="1"/>
    <col min="3602" max="3602" width="9" style="41" bestFit="1" customWidth="1"/>
    <col min="3603" max="3842" width="9.140625" style="41"/>
    <col min="3843" max="3843" width="4.7109375" style="41" bestFit="1" customWidth="1"/>
    <col min="3844" max="3844" width="9.7109375" style="41" bestFit="1" customWidth="1"/>
    <col min="3845" max="3845" width="10" style="41" bestFit="1" customWidth="1"/>
    <col min="3846" max="3846" width="8.85546875" style="41" bestFit="1" customWidth="1"/>
    <col min="3847" max="3847" width="22.85546875" style="41" customWidth="1"/>
    <col min="3848" max="3848" width="59.7109375" style="41" bestFit="1" customWidth="1"/>
    <col min="3849" max="3849" width="57.85546875" style="41" bestFit="1" customWidth="1"/>
    <col min="3850" max="3850" width="35.28515625" style="41" bestFit="1" customWidth="1"/>
    <col min="3851" max="3851" width="28.140625" style="41" bestFit="1" customWidth="1"/>
    <col min="3852" max="3852" width="33.140625" style="41" bestFit="1" customWidth="1"/>
    <col min="3853" max="3853" width="26" style="41" bestFit="1" customWidth="1"/>
    <col min="3854" max="3854" width="19.140625" style="41" bestFit="1" customWidth="1"/>
    <col min="3855" max="3855" width="10.42578125" style="41" customWidth="1"/>
    <col min="3856" max="3856" width="11.85546875" style="41" customWidth="1"/>
    <col min="3857" max="3857" width="14.7109375" style="41" customWidth="1"/>
    <col min="3858" max="3858" width="9" style="41" bestFit="1" customWidth="1"/>
    <col min="3859" max="4098" width="9.140625" style="41"/>
    <col min="4099" max="4099" width="4.7109375" style="41" bestFit="1" customWidth="1"/>
    <col min="4100" max="4100" width="9.7109375" style="41" bestFit="1" customWidth="1"/>
    <col min="4101" max="4101" width="10" style="41" bestFit="1" customWidth="1"/>
    <col min="4102" max="4102" width="8.85546875" style="41" bestFit="1" customWidth="1"/>
    <col min="4103" max="4103" width="22.85546875" style="41" customWidth="1"/>
    <col min="4104" max="4104" width="59.7109375" style="41" bestFit="1" customWidth="1"/>
    <col min="4105" max="4105" width="57.85546875" style="41" bestFit="1" customWidth="1"/>
    <col min="4106" max="4106" width="35.28515625" style="41" bestFit="1" customWidth="1"/>
    <col min="4107" max="4107" width="28.140625" style="41" bestFit="1" customWidth="1"/>
    <col min="4108" max="4108" width="33.140625" style="41" bestFit="1" customWidth="1"/>
    <col min="4109" max="4109" width="26" style="41" bestFit="1" customWidth="1"/>
    <col min="4110" max="4110" width="19.140625" style="41" bestFit="1" customWidth="1"/>
    <col min="4111" max="4111" width="10.42578125" style="41" customWidth="1"/>
    <col min="4112" max="4112" width="11.85546875" style="41" customWidth="1"/>
    <col min="4113" max="4113" width="14.7109375" style="41" customWidth="1"/>
    <col min="4114" max="4114" width="9" style="41" bestFit="1" customWidth="1"/>
    <col min="4115" max="4354" width="9.140625" style="41"/>
    <col min="4355" max="4355" width="4.7109375" style="41" bestFit="1" customWidth="1"/>
    <col min="4356" max="4356" width="9.7109375" style="41" bestFit="1" customWidth="1"/>
    <col min="4357" max="4357" width="10" style="41" bestFit="1" customWidth="1"/>
    <col min="4358" max="4358" width="8.85546875" style="41" bestFit="1" customWidth="1"/>
    <col min="4359" max="4359" width="22.85546875" style="41" customWidth="1"/>
    <col min="4360" max="4360" width="59.7109375" style="41" bestFit="1" customWidth="1"/>
    <col min="4361" max="4361" width="57.85546875" style="41" bestFit="1" customWidth="1"/>
    <col min="4362" max="4362" width="35.28515625" style="41" bestFit="1" customWidth="1"/>
    <col min="4363" max="4363" width="28.140625" style="41" bestFit="1" customWidth="1"/>
    <col min="4364" max="4364" width="33.140625" style="41" bestFit="1" customWidth="1"/>
    <col min="4365" max="4365" width="26" style="41" bestFit="1" customWidth="1"/>
    <col min="4366" max="4366" width="19.140625" style="41" bestFit="1" customWidth="1"/>
    <col min="4367" max="4367" width="10.42578125" style="41" customWidth="1"/>
    <col min="4368" max="4368" width="11.85546875" style="41" customWidth="1"/>
    <col min="4369" max="4369" width="14.7109375" style="41" customWidth="1"/>
    <col min="4370" max="4370" width="9" style="41" bestFit="1" customWidth="1"/>
    <col min="4371" max="4610" width="9.140625" style="41"/>
    <col min="4611" max="4611" width="4.7109375" style="41" bestFit="1" customWidth="1"/>
    <col min="4612" max="4612" width="9.7109375" style="41" bestFit="1" customWidth="1"/>
    <col min="4613" max="4613" width="10" style="41" bestFit="1" customWidth="1"/>
    <col min="4614" max="4614" width="8.85546875" style="41" bestFit="1" customWidth="1"/>
    <col min="4615" max="4615" width="22.85546875" style="41" customWidth="1"/>
    <col min="4616" max="4616" width="59.7109375" style="41" bestFit="1" customWidth="1"/>
    <col min="4617" max="4617" width="57.85546875" style="41" bestFit="1" customWidth="1"/>
    <col min="4618" max="4618" width="35.28515625" style="41" bestFit="1" customWidth="1"/>
    <col min="4619" max="4619" width="28.140625" style="41" bestFit="1" customWidth="1"/>
    <col min="4620" max="4620" width="33.140625" style="41" bestFit="1" customWidth="1"/>
    <col min="4621" max="4621" width="26" style="41" bestFit="1" customWidth="1"/>
    <col min="4622" max="4622" width="19.140625" style="41" bestFit="1" customWidth="1"/>
    <col min="4623" max="4623" width="10.42578125" style="41" customWidth="1"/>
    <col min="4624" max="4624" width="11.85546875" style="41" customWidth="1"/>
    <col min="4625" max="4625" width="14.7109375" style="41" customWidth="1"/>
    <col min="4626" max="4626" width="9" style="41" bestFit="1" customWidth="1"/>
    <col min="4627" max="4866" width="9.140625" style="41"/>
    <col min="4867" max="4867" width="4.7109375" style="41" bestFit="1" customWidth="1"/>
    <col min="4868" max="4868" width="9.7109375" style="41" bestFit="1" customWidth="1"/>
    <col min="4869" max="4869" width="10" style="41" bestFit="1" customWidth="1"/>
    <col min="4870" max="4870" width="8.85546875" style="41" bestFit="1" customWidth="1"/>
    <col min="4871" max="4871" width="22.85546875" style="41" customWidth="1"/>
    <col min="4872" max="4872" width="59.7109375" style="41" bestFit="1" customWidth="1"/>
    <col min="4873" max="4873" width="57.85546875" style="41" bestFit="1" customWidth="1"/>
    <col min="4874" max="4874" width="35.28515625" style="41" bestFit="1" customWidth="1"/>
    <col min="4875" max="4875" width="28.140625" style="41" bestFit="1" customWidth="1"/>
    <col min="4876" max="4876" width="33.140625" style="41" bestFit="1" customWidth="1"/>
    <col min="4877" max="4877" width="26" style="41" bestFit="1" customWidth="1"/>
    <col min="4878" max="4878" width="19.140625" style="41" bestFit="1" customWidth="1"/>
    <col min="4879" max="4879" width="10.42578125" style="41" customWidth="1"/>
    <col min="4880" max="4880" width="11.85546875" style="41" customWidth="1"/>
    <col min="4881" max="4881" width="14.7109375" style="41" customWidth="1"/>
    <col min="4882" max="4882" width="9" style="41" bestFit="1" customWidth="1"/>
    <col min="4883" max="5122" width="9.140625" style="41"/>
    <col min="5123" max="5123" width="4.7109375" style="41" bestFit="1" customWidth="1"/>
    <col min="5124" max="5124" width="9.7109375" style="41" bestFit="1" customWidth="1"/>
    <col min="5125" max="5125" width="10" style="41" bestFit="1" customWidth="1"/>
    <col min="5126" max="5126" width="8.85546875" style="41" bestFit="1" customWidth="1"/>
    <col min="5127" max="5127" width="22.85546875" style="41" customWidth="1"/>
    <col min="5128" max="5128" width="59.7109375" style="41" bestFit="1" customWidth="1"/>
    <col min="5129" max="5129" width="57.85546875" style="41" bestFit="1" customWidth="1"/>
    <col min="5130" max="5130" width="35.28515625" style="41" bestFit="1" customWidth="1"/>
    <col min="5131" max="5131" width="28.140625" style="41" bestFit="1" customWidth="1"/>
    <col min="5132" max="5132" width="33.140625" style="41" bestFit="1" customWidth="1"/>
    <col min="5133" max="5133" width="26" style="41" bestFit="1" customWidth="1"/>
    <col min="5134" max="5134" width="19.140625" style="41" bestFit="1" customWidth="1"/>
    <col min="5135" max="5135" width="10.42578125" style="41" customWidth="1"/>
    <col min="5136" max="5136" width="11.85546875" style="41" customWidth="1"/>
    <col min="5137" max="5137" width="14.7109375" style="41" customWidth="1"/>
    <col min="5138" max="5138" width="9" style="41" bestFit="1" customWidth="1"/>
    <col min="5139" max="5378" width="9.140625" style="41"/>
    <col min="5379" max="5379" width="4.7109375" style="41" bestFit="1" customWidth="1"/>
    <col min="5380" max="5380" width="9.7109375" style="41" bestFit="1" customWidth="1"/>
    <col min="5381" max="5381" width="10" style="41" bestFit="1" customWidth="1"/>
    <col min="5382" max="5382" width="8.85546875" style="41" bestFit="1" customWidth="1"/>
    <col min="5383" max="5383" width="22.85546875" style="41" customWidth="1"/>
    <col min="5384" max="5384" width="59.7109375" style="41" bestFit="1" customWidth="1"/>
    <col min="5385" max="5385" width="57.85546875" style="41" bestFit="1" customWidth="1"/>
    <col min="5386" max="5386" width="35.28515625" style="41" bestFit="1" customWidth="1"/>
    <col min="5387" max="5387" width="28.140625" style="41" bestFit="1" customWidth="1"/>
    <col min="5388" max="5388" width="33.140625" style="41" bestFit="1" customWidth="1"/>
    <col min="5389" max="5389" width="26" style="41" bestFit="1" customWidth="1"/>
    <col min="5390" max="5390" width="19.140625" style="41" bestFit="1" customWidth="1"/>
    <col min="5391" max="5391" width="10.42578125" style="41" customWidth="1"/>
    <col min="5392" max="5392" width="11.85546875" style="41" customWidth="1"/>
    <col min="5393" max="5393" width="14.7109375" style="41" customWidth="1"/>
    <col min="5394" max="5394" width="9" style="41" bestFit="1" customWidth="1"/>
    <col min="5395" max="5634" width="9.140625" style="41"/>
    <col min="5635" max="5635" width="4.7109375" style="41" bestFit="1" customWidth="1"/>
    <col min="5636" max="5636" width="9.7109375" style="41" bestFit="1" customWidth="1"/>
    <col min="5637" max="5637" width="10" style="41" bestFit="1" customWidth="1"/>
    <col min="5638" max="5638" width="8.85546875" style="41" bestFit="1" customWidth="1"/>
    <col min="5639" max="5639" width="22.85546875" style="41" customWidth="1"/>
    <col min="5640" max="5640" width="59.7109375" style="41" bestFit="1" customWidth="1"/>
    <col min="5641" max="5641" width="57.85546875" style="41" bestFit="1" customWidth="1"/>
    <col min="5642" max="5642" width="35.28515625" style="41" bestFit="1" customWidth="1"/>
    <col min="5643" max="5643" width="28.140625" style="41" bestFit="1" customWidth="1"/>
    <col min="5644" max="5644" width="33.140625" style="41" bestFit="1" customWidth="1"/>
    <col min="5645" max="5645" width="26" style="41" bestFit="1" customWidth="1"/>
    <col min="5646" max="5646" width="19.140625" style="41" bestFit="1" customWidth="1"/>
    <col min="5647" max="5647" width="10.42578125" style="41" customWidth="1"/>
    <col min="5648" max="5648" width="11.85546875" style="41" customWidth="1"/>
    <col min="5649" max="5649" width="14.7109375" style="41" customWidth="1"/>
    <col min="5650" max="5650" width="9" style="41" bestFit="1" customWidth="1"/>
    <col min="5651" max="5890" width="9.140625" style="41"/>
    <col min="5891" max="5891" width="4.7109375" style="41" bestFit="1" customWidth="1"/>
    <col min="5892" max="5892" width="9.7109375" style="41" bestFit="1" customWidth="1"/>
    <col min="5893" max="5893" width="10" style="41" bestFit="1" customWidth="1"/>
    <col min="5894" max="5894" width="8.85546875" style="41" bestFit="1" customWidth="1"/>
    <col min="5895" max="5895" width="22.85546875" style="41" customWidth="1"/>
    <col min="5896" max="5896" width="59.7109375" style="41" bestFit="1" customWidth="1"/>
    <col min="5897" max="5897" width="57.85546875" style="41" bestFit="1" customWidth="1"/>
    <col min="5898" max="5898" width="35.28515625" style="41" bestFit="1" customWidth="1"/>
    <col min="5899" max="5899" width="28.140625" style="41" bestFit="1" customWidth="1"/>
    <col min="5900" max="5900" width="33.140625" style="41" bestFit="1" customWidth="1"/>
    <col min="5901" max="5901" width="26" style="41" bestFit="1" customWidth="1"/>
    <col min="5902" max="5902" width="19.140625" style="41" bestFit="1" customWidth="1"/>
    <col min="5903" max="5903" width="10.42578125" style="41" customWidth="1"/>
    <col min="5904" max="5904" width="11.85546875" style="41" customWidth="1"/>
    <col min="5905" max="5905" width="14.7109375" style="41" customWidth="1"/>
    <col min="5906" max="5906" width="9" style="41" bestFit="1" customWidth="1"/>
    <col min="5907" max="6146" width="9.140625" style="41"/>
    <col min="6147" max="6147" width="4.7109375" style="41" bestFit="1" customWidth="1"/>
    <col min="6148" max="6148" width="9.7109375" style="41" bestFit="1" customWidth="1"/>
    <col min="6149" max="6149" width="10" style="41" bestFit="1" customWidth="1"/>
    <col min="6150" max="6150" width="8.85546875" style="41" bestFit="1" customWidth="1"/>
    <col min="6151" max="6151" width="22.85546875" style="41" customWidth="1"/>
    <col min="6152" max="6152" width="59.7109375" style="41" bestFit="1" customWidth="1"/>
    <col min="6153" max="6153" width="57.85546875" style="41" bestFit="1" customWidth="1"/>
    <col min="6154" max="6154" width="35.28515625" style="41" bestFit="1" customWidth="1"/>
    <col min="6155" max="6155" width="28.140625" style="41" bestFit="1" customWidth="1"/>
    <col min="6156" max="6156" width="33.140625" style="41" bestFit="1" customWidth="1"/>
    <col min="6157" max="6157" width="26" style="41" bestFit="1" customWidth="1"/>
    <col min="6158" max="6158" width="19.140625" style="41" bestFit="1" customWidth="1"/>
    <col min="6159" max="6159" width="10.42578125" style="41" customWidth="1"/>
    <col min="6160" max="6160" width="11.85546875" style="41" customWidth="1"/>
    <col min="6161" max="6161" width="14.7109375" style="41" customWidth="1"/>
    <col min="6162" max="6162" width="9" style="41" bestFit="1" customWidth="1"/>
    <col min="6163" max="6402" width="9.140625" style="41"/>
    <col min="6403" max="6403" width="4.7109375" style="41" bestFit="1" customWidth="1"/>
    <col min="6404" max="6404" width="9.7109375" style="41" bestFit="1" customWidth="1"/>
    <col min="6405" max="6405" width="10" style="41" bestFit="1" customWidth="1"/>
    <col min="6406" max="6406" width="8.85546875" style="41" bestFit="1" customWidth="1"/>
    <col min="6407" max="6407" width="22.85546875" style="41" customWidth="1"/>
    <col min="6408" max="6408" width="59.7109375" style="41" bestFit="1" customWidth="1"/>
    <col min="6409" max="6409" width="57.85546875" style="41" bestFit="1" customWidth="1"/>
    <col min="6410" max="6410" width="35.28515625" style="41" bestFit="1" customWidth="1"/>
    <col min="6411" max="6411" width="28.140625" style="41" bestFit="1" customWidth="1"/>
    <col min="6412" max="6412" width="33.140625" style="41" bestFit="1" customWidth="1"/>
    <col min="6413" max="6413" width="26" style="41" bestFit="1" customWidth="1"/>
    <col min="6414" max="6414" width="19.140625" style="41" bestFit="1" customWidth="1"/>
    <col min="6415" max="6415" width="10.42578125" style="41" customWidth="1"/>
    <col min="6416" max="6416" width="11.85546875" style="41" customWidth="1"/>
    <col min="6417" max="6417" width="14.7109375" style="41" customWidth="1"/>
    <col min="6418" max="6418" width="9" style="41" bestFit="1" customWidth="1"/>
    <col min="6419" max="6658" width="9.140625" style="41"/>
    <col min="6659" max="6659" width="4.7109375" style="41" bestFit="1" customWidth="1"/>
    <col min="6660" max="6660" width="9.7109375" style="41" bestFit="1" customWidth="1"/>
    <col min="6661" max="6661" width="10" style="41" bestFit="1" customWidth="1"/>
    <col min="6662" max="6662" width="8.85546875" style="41" bestFit="1" customWidth="1"/>
    <col min="6663" max="6663" width="22.85546875" style="41" customWidth="1"/>
    <col min="6664" max="6664" width="59.7109375" style="41" bestFit="1" customWidth="1"/>
    <col min="6665" max="6665" width="57.85546875" style="41" bestFit="1" customWidth="1"/>
    <col min="6666" max="6666" width="35.28515625" style="41" bestFit="1" customWidth="1"/>
    <col min="6667" max="6667" width="28.140625" style="41" bestFit="1" customWidth="1"/>
    <col min="6668" max="6668" width="33.140625" style="41" bestFit="1" customWidth="1"/>
    <col min="6669" max="6669" width="26" style="41" bestFit="1" customWidth="1"/>
    <col min="6670" max="6670" width="19.140625" style="41" bestFit="1" customWidth="1"/>
    <col min="6671" max="6671" width="10.42578125" style="41" customWidth="1"/>
    <col min="6672" max="6672" width="11.85546875" style="41" customWidth="1"/>
    <col min="6673" max="6673" width="14.7109375" style="41" customWidth="1"/>
    <col min="6674" max="6674" width="9" style="41" bestFit="1" customWidth="1"/>
    <col min="6675" max="6914" width="9.140625" style="41"/>
    <col min="6915" max="6915" width="4.7109375" style="41" bestFit="1" customWidth="1"/>
    <col min="6916" max="6916" width="9.7109375" style="41" bestFit="1" customWidth="1"/>
    <col min="6917" max="6917" width="10" style="41" bestFit="1" customWidth="1"/>
    <col min="6918" max="6918" width="8.85546875" style="41" bestFit="1" customWidth="1"/>
    <col min="6919" max="6919" width="22.85546875" style="41" customWidth="1"/>
    <col min="6920" max="6920" width="59.7109375" style="41" bestFit="1" customWidth="1"/>
    <col min="6921" max="6921" width="57.85546875" style="41" bestFit="1" customWidth="1"/>
    <col min="6922" max="6922" width="35.28515625" style="41" bestFit="1" customWidth="1"/>
    <col min="6923" max="6923" width="28.140625" style="41" bestFit="1" customWidth="1"/>
    <col min="6924" max="6924" width="33.140625" style="41" bestFit="1" customWidth="1"/>
    <col min="6925" max="6925" width="26" style="41" bestFit="1" customWidth="1"/>
    <col min="6926" max="6926" width="19.140625" style="41" bestFit="1" customWidth="1"/>
    <col min="6927" max="6927" width="10.42578125" style="41" customWidth="1"/>
    <col min="6928" max="6928" width="11.85546875" style="41" customWidth="1"/>
    <col min="6929" max="6929" width="14.7109375" style="41" customWidth="1"/>
    <col min="6930" max="6930" width="9" style="41" bestFit="1" customWidth="1"/>
    <col min="6931" max="7170" width="9.140625" style="41"/>
    <col min="7171" max="7171" width="4.7109375" style="41" bestFit="1" customWidth="1"/>
    <col min="7172" max="7172" width="9.7109375" style="41" bestFit="1" customWidth="1"/>
    <col min="7173" max="7173" width="10" style="41" bestFit="1" customWidth="1"/>
    <col min="7174" max="7174" width="8.85546875" style="41" bestFit="1" customWidth="1"/>
    <col min="7175" max="7175" width="22.85546875" style="41" customWidth="1"/>
    <col min="7176" max="7176" width="59.7109375" style="41" bestFit="1" customWidth="1"/>
    <col min="7177" max="7177" width="57.85546875" style="41" bestFit="1" customWidth="1"/>
    <col min="7178" max="7178" width="35.28515625" style="41" bestFit="1" customWidth="1"/>
    <col min="7179" max="7179" width="28.140625" style="41" bestFit="1" customWidth="1"/>
    <col min="7180" max="7180" width="33.140625" style="41" bestFit="1" customWidth="1"/>
    <col min="7181" max="7181" width="26" style="41" bestFit="1" customWidth="1"/>
    <col min="7182" max="7182" width="19.140625" style="41" bestFit="1" customWidth="1"/>
    <col min="7183" max="7183" width="10.42578125" style="41" customWidth="1"/>
    <col min="7184" max="7184" width="11.85546875" style="41" customWidth="1"/>
    <col min="7185" max="7185" width="14.7109375" style="41" customWidth="1"/>
    <col min="7186" max="7186" width="9" style="41" bestFit="1" customWidth="1"/>
    <col min="7187" max="7426" width="9.140625" style="41"/>
    <col min="7427" max="7427" width="4.7109375" style="41" bestFit="1" customWidth="1"/>
    <col min="7428" max="7428" width="9.7109375" style="41" bestFit="1" customWidth="1"/>
    <col min="7429" max="7429" width="10" style="41" bestFit="1" customWidth="1"/>
    <col min="7430" max="7430" width="8.85546875" style="41" bestFit="1" customWidth="1"/>
    <col min="7431" max="7431" width="22.85546875" style="41" customWidth="1"/>
    <col min="7432" max="7432" width="59.7109375" style="41" bestFit="1" customWidth="1"/>
    <col min="7433" max="7433" width="57.85546875" style="41" bestFit="1" customWidth="1"/>
    <col min="7434" max="7434" width="35.28515625" style="41" bestFit="1" customWidth="1"/>
    <col min="7435" max="7435" width="28.140625" style="41" bestFit="1" customWidth="1"/>
    <col min="7436" max="7436" width="33.140625" style="41" bestFit="1" customWidth="1"/>
    <col min="7437" max="7437" width="26" style="41" bestFit="1" customWidth="1"/>
    <col min="7438" max="7438" width="19.140625" style="41" bestFit="1" customWidth="1"/>
    <col min="7439" max="7439" width="10.42578125" style="41" customWidth="1"/>
    <col min="7440" max="7440" width="11.85546875" style="41" customWidth="1"/>
    <col min="7441" max="7441" width="14.7109375" style="41" customWidth="1"/>
    <col min="7442" max="7442" width="9" style="41" bestFit="1" customWidth="1"/>
    <col min="7443" max="7682" width="9.140625" style="41"/>
    <col min="7683" max="7683" width="4.7109375" style="41" bestFit="1" customWidth="1"/>
    <col min="7684" max="7684" width="9.7109375" style="41" bestFit="1" customWidth="1"/>
    <col min="7685" max="7685" width="10" style="41" bestFit="1" customWidth="1"/>
    <col min="7686" max="7686" width="8.85546875" style="41" bestFit="1" customWidth="1"/>
    <col min="7687" max="7687" width="22.85546875" style="41" customWidth="1"/>
    <col min="7688" max="7688" width="59.7109375" style="41" bestFit="1" customWidth="1"/>
    <col min="7689" max="7689" width="57.85546875" style="41" bestFit="1" customWidth="1"/>
    <col min="7690" max="7690" width="35.28515625" style="41" bestFit="1" customWidth="1"/>
    <col min="7691" max="7691" width="28.140625" style="41" bestFit="1" customWidth="1"/>
    <col min="7692" max="7692" width="33.140625" style="41" bestFit="1" customWidth="1"/>
    <col min="7693" max="7693" width="26" style="41" bestFit="1" customWidth="1"/>
    <col min="7694" max="7694" width="19.140625" style="41" bestFit="1" customWidth="1"/>
    <col min="7695" max="7695" width="10.42578125" style="41" customWidth="1"/>
    <col min="7696" max="7696" width="11.85546875" style="41" customWidth="1"/>
    <col min="7697" max="7697" width="14.7109375" style="41" customWidth="1"/>
    <col min="7698" max="7698" width="9" style="41" bestFit="1" customWidth="1"/>
    <col min="7699" max="7938" width="9.140625" style="41"/>
    <col min="7939" max="7939" width="4.7109375" style="41" bestFit="1" customWidth="1"/>
    <col min="7940" max="7940" width="9.7109375" style="41" bestFit="1" customWidth="1"/>
    <col min="7941" max="7941" width="10" style="41" bestFit="1" customWidth="1"/>
    <col min="7942" max="7942" width="8.85546875" style="41" bestFit="1" customWidth="1"/>
    <col min="7943" max="7943" width="22.85546875" style="41" customWidth="1"/>
    <col min="7944" max="7944" width="59.7109375" style="41" bestFit="1" customWidth="1"/>
    <col min="7945" max="7945" width="57.85546875" style="41" bestFit="1" customWidth="1"/>
    <col min="7946" max="7946" width="35.28515625" style="41" bestFit="1" customWidth="1"/>
    <col min="7947" max="7947" width="28.140625" style="41" bestFit="1" customWidth="1"/>
    <col min="7948" max="7948" width="33.140625" style="41" bestFit="1" customWidth="1"/>
    <col min="7949" max="7949" width="26" style="41" bestFit="1" customWidth="1"/>
    <col min="7950" max="7950" width="19.140625" style="41" bestFit="1" customWidth="1"/>
    <col min="7951" max="7951" width="10.42578125" style="41" customWidth="1"/>
    <col min="7952" max="7952" width="11.85546875" style="41" customWidth="1"/>
    <col min="7953" max="7953" width="14.7109375" style="41" customWidth="1"/>
    <col min="7954" max="7954" width="9" style="41" bestFit="1" customWidth="1"/>
    <col min="7955" max="8194" width="9.140625" style="41"/>
    <col min="8195" max="8195" width="4.7109375" style="41" bestFit="1" customWidth="1"/>
    <col min="8196" max="8196" width="9.7109375" style="41" bestFit="1" customWidth="1"/>
    <col min="8197" max="8197" width="10" style="41" bestFit="1" customWidth="1"/>
    <col min="8198" max="8198" width="8.85546875" style="41" bestFit="1" customWidth="1"/>
    <col min="8199" max="8199" width="22.85546875" style="41" customWidth="1"/>
    <col min="8200" max="8200" width="59.7109375" style="41" bestFit="1" customWidth="1"/>
    <col min="8201" max="8201" width="57.85546875" style="41" bestFit="1" customWidth="1"/>
    <col min="8202" max="8202" width="35.28515625" style="41" bestFit="1" customWidth="1"/>
    <col min="8203" max="8203" width="28.140625" style="41" bestFit="1" customWidth="1"/>
    <col min="8204" max="8204" width="33.140625" style="41" bestFit="1" customWidth="1"/>
    <col min="8205" max="8205" width="26" style="41" bestFit="1" customWidth="1"/>
    <col min="8206" max="8206" width="19.140625" style="41" bestFit="1" customWidth="1"/>
    <col min="8207" max="8207" width="10.42578125" style="41" customWidth="1"/>
    <col min="8208" max="8208" width="11.85546875" style="41" customWidth="1"/>
    <col min="8209" max="8209" width="14.7109375" style="41" customWidth="1"/>
    <col min="8210" max="8210" width="9" style="41" bestFit="1" customWidth="1"/>
    <col min="8211" max="8450" width="9.140625" style="41"/>
    <col min="8451" max="8451" width="4.7109375" style="41" bestFit="1" customWidth="1"/>
    <col min="8452" max="8452" width="9.7109375" style="41" bestFit="1" customWidth="1"/>
    <col min="8453" max="8453" width="10" style="41" bestFit="1" customWidth="1"/>
    <col min="8454" max="8454" width="8.85546875" style="41" bestFit="1" customWidth="1"/>
    <col min="8455" max="8455" width="22.85546875" style="41" customWidth="1"/>
    <col min="8456" max="8456" width="59.7109375" style="41" bestFit="1" customWidth="1"/>
    <col min="8457" max="8457" width="57.85546875" style="41" bestFit="1" customWidth="1"/>
    <col min="8458" max="8458" width="35.28515625" style="41" bestFit="1" customWidth="1"/>
    <col min="8459" max="8459" width="28.140625" style="41" bestFit="1" customWidth="1"/>
    <col min="8460" max="8460" width="33.140625" style="41" bestFit="1" customWidth="1"/>
    <col min="8461" max="8461" width="26" style="41" bestFit="1" customWidth="1"/>
    <col min="8462" max="8462" width="19.140625" style="41" bestFit="1" customWidth="1"/>
    <col min="8463" max="8463" width="10.42578125" style="41" customWidth="1"/>
    <col min="8464" max="8464" width="11.85546875" style="41" customWidth="1"/>
    <col min="8465" max="8465" width="14.7109375" style="41" customWidth="1"/>
    <col min="8466" max="8466" width="9" style="41" bestFit="1" customWidth="1"/>
    <col min="8467" max="8706" width="9.140625" style="41"/>
    <col min="8707" max="8707" width="4.7109375" style="41" bestFit="1" customWidth="1"/>
    <col min="8708" max="8708" width="9.7109375" style="41" bestFit="1" customWidth="1"/>
    <col min="8709" max="8709" width="10" style="41" bestFit="1" customWidth="1"/>
    <col min="8710" max="8710" width="8.85546875" style="41" bestFit="1" customWidth="1"/>
    <col min="8711" max="8711" width="22.85546875" style="41" customWidth="1"/>
    <col min="8712" max="8712" width="59.7109375" style="41" bestFit="1" customWidth="1"/>
    <col min="8713" max="8713" width="57.85546875" style="41" bestFit="1" customWidth="1"/>
    <col min="8714" max="8714" width="35.28515625" style="41" bestFit="1" customWidth="1"/>
    <col min="8715" max="8715" width="28.140625" style="41" bestFit="1" customWidth="1"/>
    <col min="8716" max="8716" width="33.140625" style="41" bestFit="1" customWidth="1"/>
    <col min="8717" max="8717" width="26" style="41" bestFit="1" customWidth="1"/>
    <col min="8718" max="8718" width="19.140625" style="41" bestFit="1" customWidth="1"/>
    <col min="8719" max="8719" width="10.42578125" style="41" customWidth="1"/>
    <col min="8720" max="8720" width="11.85546875" style="41" customWidth="1"/>
    <col min="8721" max="8721" width="14.7109375" style="41" customWidth="1"/>
    <col min="8722" max="8722" width="9" style="41" bestFit="1" customWidth="1"/>
    <col min="8723" max="8962" width="9.140625" style="41"/>
    <col min="8963" max="8963" width="4.7109375" style="41" bestFit="1" customWidth="1"/>
    <col min="8964" max="8964" width="9.7109375" style="41" bestFit="1" customWidth="1"/>
    <col min="8965" max="8965" width="10" style="41" bestFit="1" customWidth="1"/>
    <col min="8966" max="8966" width="8.85546875" style="41" bestFit="1" customWidth="1"/>
    <col min="8967" max="8967" width="22.85546875" style="41" customWidth="1"/>
    <col min="8968" max="8968" width="59.7109375" style="41" bestFit="1" customWidth="1"/>
    <col min="8969" max="8969" width="57.85546875" style="41" bestFit="1" customWidth="1"/>
    <col min="8970" max="8970" width="35.28515625" style="41" bestFit="1" customWidth="1"/>
    <col min="8971" max="8971" width="28.140625" style="41" bestFit="1" customWidth="1"/>
    <col min="8972" max="8972" width="33.140625" style="41" bestFit="1" customWidth="1"/>
    <col min="8973" max="8973" width="26" style="41" bestFit="1" customWidth="1"/>
    <col min="8974" max="8974" width="19.140625" style="41" bestFit="1" customWidth="1"/>
    <col min="8975" max="8975" width="10.42578125" style="41" customWidth="1"/>
    <col min="8976" max="8976" width="11.85546875" style="41" customWidth="1"/>
    <col min="8977" max="8977" width="14.7109375" style="41" customWidth="1"/>
    <col min="8978" max="8978" width="9" style="41" bestFit="1" customWidth="1"/>
    <col min="8979" max="9218" width="9.140625" style="41"/>
    <col min="9219" max="9219" width="4.7109375" style="41" bestFit="1" customWidth="1"/>
    <col min="9220" max="9220" width="9.7109375" style="41" bestFit="1" customWidth="1"/>
    <col min="9221" max="9221" width="10" style="41" bestFit="1" customWidth="1"/>
    <col min="9222" max="9222" width="8.85546875" style="41" bestFit="1" customWidth="1"/>
    <col min="9223" max="9223" width="22.85546875" style="41" customWidth="1"/>
    <col min="9224" max="9224" width="59.7109375" style="41" bestFit="1" customWidth="1"/>
    <col min="9225" max="9225" width="57.85546875" style="41" bestFit="1" customWidth="1"/>
    <col min="9226" max="9226" width="35.28515625" style="41" bestFit="1" customWidth="1"/>
    <col min="9227" max="9227" width="28.140625" style="41" bestFit="1" customWidth="1"/>
    <col min="9228" max="9228" width="33.140625" style="41" bestFit="1" customWidth="1"/>
    <col min="9229" max="9229" width="26" style="41" bestFit="1" customWidth="1"/>
    <col min="9230" max="9230" width="19.140625" style="41" bestFit="1" customWidth="1"/>
    <col min="9231" max="9231" width="10.42578125" style="41" customWidth="1"/>
    <col min="9232" max="9232" width="11.85546875" style="41" customWidth="1"/>
    <col min="9233" max="9233" width="14.7109375" style="41" customWidth="1"/>
    <col min="9234" max="9234" width="9" style="41" bestFit="1" customWidth="1"/>
    <col min="9235" max="9474" width="9.140625" style="41"/>
    <col min="9475" max="9475" width="4.7109375" style="41" bestFit="1" customWidth="1"/>
    <col min="9476" max="9476" width="9.7109375" style="41" bestFit="1" customWidth="1"/>
    <col min="9477" max="9477" width="10" style="41" bestFit="1" customWidth="1"/>
    <col min="9478" max="9478" width="8.85546875" style="41" bestFit="1" customWidth="1"/>
    <col min="9479" max="9479" width="22.85546875" style="41" customWidth="1"/>
    <col min="9480" max="9480" width="59.7109375" style="41" bestFit="1" customWidth="1"/>
    <col min="9481" max="9481" width="57.85546875" style="41" bestFit="1" customWidth="1"/>
    <col min="9482" max="9482" width="35.28515625" style="41" bestFit="1" customWidth="1"/>
    <col min="9483" max="9483" width="28.140625" style="41" bestFit="1" customWidth="1"/>
    <col min="9484" max="9484" width="33.140625" style="41" bestFit="1" customWidth="1"/>
    <col min="9485" max="9485" width="26" style="41" bestFit="1" customWidth="1"/>
    <col min="9486" max="9486" width="19.140625" style="41" bestFit="1" customWidth="1"/>
    <col min="9487" max="9487" width="10.42578125" style="41" customWidth="1"/>
    <col min="9488" max="9488" width="11.85546875" style="41" customWidth="1"/>
    <col min="9489" max="9489" width="14.7109375" style="41" customWidth="1"/>
    <col min="9490" max="9490" width="9" style="41" bestFit="1" customWidth="1"/>
    <col min="9491" max="9730" width="9.140625" style="41"/>
    <col min="9731" max="9731" width="4.7109375" style="41" bestFit="1" customWidth="1"/>
    <col min="9732" max="9732" width="9.7109375" style="41" bestFit="1" customWidth="1"/>
    <col min="9733" max="9733" width="10" style="41" bestFit="1" customWidth="1"/>
    <col min="9734" max="9734" width="8.85546875" style="41" bestFit="1" customWidth="1"/>
    <col min="9735" max="9735" width="22.85546875" style="41" customWidth="1"/>
    <col min="9736" max="9736" width="59.7109375" style="41" bestFit="1" customWidth="1"/>
    <col min="9737" max="9737" width="57.85546875" style="41" bestFit="1" customWidth="1"/>
    <col min="9738" max="9738" width="35.28515625" style="41" bestFit="1" customWidth="1"/>
    <col min="9739" max="9739" width="28.140625" style="41" bestFit="1" customWidth="1"/>
    <col min="9740" max="9740" width="33.140625" style="41" bestFit="1" customWidth="1"/>
    <col min="9741" max="9741" width="26" style="41" bestFit="1" customWidth="1"/>
    <col min="9742" max="9742" width="19.140625" style="41" bestFit="1" customWidth="1"/>
    <col min="9743" max="9743" width="10.42578125" style="41" customWidth="1"/>
    <col min="9744" max="9744" width="11.85546875" style="41" customWidth="1"/>
    <col min="9745" max="9745" width="14.7109375" style="41" customWidth="1"/>
    <col min="9746" max="9746" width="9" style="41" bestFit="1" customWidth="1"/>
    <col min="9747" max="9986" width="9.140625" style="41"/>
    <col min="9987" max="9987" width="4.7109375" style="41" bestFit="1" customWidth="1"/>
    <col min="9988" max="9988" width="9.7109375" style="41" bestFit="1" customWidth="1"/>
    <col min="9989" max="9989" width="10" style="41" bestFit="1" customWidth="1"/>
    <col min="9990" max="9990" width="8.85546875" style="41" bestFit="1" customWidth="1"/>
    <col min="9991" max="9991" width="22.85546875" style="41" customWidth="1"/>
    <col min="9992" max="9992" width="59.7109375" style="41" bestFit="1" customWidth="1"/>
    <col min="9993" max="9993" width="57.85546875" style="41" bestFit="1" customWidth="1"/>
    <col min="9994" max="9994" width="35.28515625" style="41" bestFit="1" customWidth="1"/>
    <col min="9995" max="9995" width="28.140625" style="41" bestFit="1" customWidth="1"/>
    <col min="9996" max="9996" width="33.140625" style="41" bestFit="1" customWidth="1"/>
    <col min="9997" max="9997" width="26" style="41" bestFit="1" customWidth="1"/>
    <col min="9998" max="9998" width="19.140625" style="41" bestFit="1" customWidth="1"/>
    <col min="9999" max="9999" width="10.42578125" style="41" customWidth="1"/>
    <col min="10000" max="10000" width="11.85546875" style="41" customWidth="1"/>
    <col min="10001" max="10001" width="14.7109375" style="41" customWidth="1"/>
    <col min="10002" max="10002" width="9" style="41" bestFit="1" customWidth="1"/>
    <col min="10003" max="10242" width="9.140625" style="41"/>
    <col min="10243" max="10243" width="4.7109375" style="41" bestFit="1" customWidth="1"/>
    <col min="10244" max="10244" width="9.7109375" style="41" bestFit="1" customWidth="1"/>
    <col min="10245" max="10245" width="10" style="41" bestFit="1" customWidth="1"/>
    <col min="10246" max="10246" width="8.85546875" style="41" bestFit="1" customWidth="1"/>
    <col min="10247" max="10247" width="22.85546875" style="41" customWidth="1"/>
    <col min="10248" max="10248" width="59.7109375" style="41" bestFit="1" customWidth="1"/>
    <col min="10249" max="10249" width="57.85546875" style="41" bestFit="1" customWidth="1"/>
    <col min="10250" max="10250" width="35.28515625" style="41" bestFit="1" customWidth="1"/>
    <col min="10251" max="10251" width="28.140625" style="41" bestFit="1" customWidth="1"/>
    <col min="10252" max="10252" width="33.140625" style="41" bestFit="1" customWidth="1"/>
    <col min="10253" max="10253" width="26" style="41" bestFit="1" customWidth="1"/>
    <col min="10254" max="10254" width="19.140625" style="41" bestFit="1" customWidth="1"/>
    <col min="10255" max="10255" width="10.42578125" style="41" customWidth="1"/>
    <col min="10256" max="10256" width="11.85546875" style="41" customWidth="1"/>
    <col min="10257" max="10257" width="14.7109375" style="41" customWidth="1"/>
    <col min="10258" max="10258" width="9" style="41" bestFit="1" customWidth="1"/>
    <col min="10259" max="10498" width="9.140625" style="41"/>
    <col min="10499" max="10499" width="4.7109375" style="41" bestFit="1" customWidth="1"/>
    <col min="10500" max="10500" width="9.7109375" style="41" bestFit="1" customWidth="1"/>
    <col min="10501" max="10501" width="10" style="41" bestFit="1" customWidth="1"/>
    <col min="10502" max="10502" width="8.85546875" style="41" bestFit="1" customWidth="1"/>
    <col min="10503" max="10503" width="22.85546875" style="41" customWidth="1"/>
    <col min="10504" max="10504" width="59.7109375" style="41" bestFit="1" customWidth="1"/>
    <col min="10505" max="10505" width="57.85546875" style="41" bestFit="1" customWidth="1"/>
    <col min="10506" max="10506" width="35.28515625" style="41" bestFit="1" customWidth="1"/>
    <col min="10507" max="10507" width="28.140625" style="41" bestFit="1" customWidth="1"/>
    <col min="10508" max="10508" width="33.140625" style="41" bestFit="1" customWidth="1"/>
    <col min="10509" max="10509" width="26" style="41" bestFit="1" customWidth="1"/>
    <col min="10510" max="10510" width="19.140625" style="41" bestFit="1" customWidth="1"/>
    <col min="10511" max="10511" width="10.42578125" style="41" customWidth="1"/>
    <col min="10512" max="10512" width="11.85546875" style="41" customWidth="1"/>
    <col min="10513" max="10513" width="14.7109375" style="41" customWidth="1"/>
    <col min="10514" max="10514" width="9" style="41" bestFit="1" customWidth="1"/>
    <col min="10515" max="10754" width="9.140625" style="41"/>
    <col min="10755" max="10755" width="4.7109375" style="41" bestFit="1" customWidth="1"/>
    <col min="10756" max="10756" width="9.7109375" style="41" bestFit="1" customWidth="1"/>
    <col min="10757" max="10757" width="10" style="41" bestFit="1" customWidth="1"/>
    <col min="10758" max="10758" width="8.85546875" style="41" bestFit="1" customWidth="1"/>
    <col min="10759" max="10759" width="22.85546875" style="41" customWidth="1"/>
    <col min="10760" max="10760" width="59.7109375" style="41" bestFit="1" customWidth="1"/>
    <col min="10761" max="10761" width="57.85546875" style="41" bestFit="1" customWidth="1"/>
    <col min="10762" max="10762" width="35.28515625" style="41" bestFit="1" customWidth="1"/>
    <col min="10763" max="10763" width="28.140625" style="41" bestFit="1" customWidth="1"/>
    <col min="10764" max="10764" width="33.140625" style="41" bestFit="1" customWidth="1"/>
    <col min="10765" max="10765" width="26" style="41" bestFit="1" customWidth="1"/>
    <col min="10766" max="10766" width="19.140625" style="41" bestFit="1" customWidth="1"/>
    <col min="10767" max="10767" width="10.42578125" style="41" customWidth="1"/>
    <col min="10768" max="10768" width="11.85546875" style="41" customWidth="1"/>
    <col min="10769" max="10769" width="14.7109375" style="41" customWidth="1"/>
    <col min="10770" max="10770" width="9" style="41" bestFit="1" customWidth="1"/>
    <col min="10771" max="11010" width="9.140625" style="41"/>
    <col min="11011" max="11011" width="4.7109375" style="41" bestFit="1" customWidth="1"/>
    <col min="11012" max="11012" width="9.7109375" style="41" bestFit="1" customWidth="1"/>
    <col min="11013" max="11013" width="10" style="41" bestFit="1" customWidth="1"/>
    <col min="11014" max="11014" width="8.85546875" style="41" bestFit="1" customWidth="1"/>
    <col min="11015" max="11015" width="22.85546875" style="41" customWidth="1"/>
    <col min="11016" max="11016" width="59.7109375" style="41" bestFit="1" customWidth="1"/>
    <col min="11017" max="11017" width="57.85546875" style="41" bestFit="1" customWidth="1"/>
    <col min="11018" max="11018" width="35.28515625" style="41" bestFit="1" customWidth="1"/>
    <col min="11019" max="11019" width="28.140625" style="41" bestFit="1" customWidth="1"/>
    <col min="11020" max="11020" width="33.140625" style="41" bestFit="1" customWidth="1"/>
    <col min="11021" max="11021" width="26" style="41" bestFit="1" customWidth="1"/>
    <col min="11022" max="11022" width="19.140625" style="41" bestFit="1" customWidth="1"/>
    <col min="11023" max="11023" width="10.42578125" style="41" customWidth="1"/>
    <col min="11024" max="11024" width="11.85546875" style="41" customWidth="1"/>
    <col min="11025" max="11025" width="14.7109375" style="41" customWidth="1"/>
    <col min="11026" max="11026" width="9" style="41" bestFit="1" customWidth="1"/>
    <col min="11027" max="11266" width="9.140625" style="41"/>
    <col min="11267" max="11267" width="4.7109375" style="41" bestFit="1" customWidth="1"/>
    <col min="11268" max="11268" width="9.7109375" style="41" bestFit="1" customWidth="1"/>
    <col min="11269" max="11269" width="10" style="41" bestFit="1" customWidth="1"/>
    <col min="11270" max="11270" width="8.85546875" style="41" bestFit="1" customWidth="1"/>
    <col min="11271" max="11271" width="22.85546875" style="41" customWidth="1"/>
    <col min="11272" max="11272" width="59.7109375" style="41" bestFit="1" customWidth="1"/>
    <col min="11273" max="11273" width="57.85546875" style="41" bestFit="1" customWidth="1"/>
    <col min="11274" max="11274" width="35.28515625" style="41" bestFit="1" customWidth="1"/>
    <col min="11275" max="11275" width="28.140625" style="41" bestFit="1" customWidth="1"/>
    <col min="11276" max="11276" width="33.140625" style="41" bestFit="1" customWidth="1"/>
    <col min="11277" max="11277" width="26" style="41" bestFit="1" customWidth="1"/>
    <col min="11278" max="11278" width="19.140625" style="41" bestFit="1" customWidth="1"/>
    <col min="11279" max="11279" width="10.42578125" style="41" customWidth="1"/>
    <col min="11280" max="11280" width="11.85546875" style="41" customWidth="1"/>
    <col min="11281" max="11281" width="14.7109375" style="41" customWidth="1"/>
    <col min="11282" max="11282" width="9" style="41" bestFit="1" customWidth="1"/>
    <col min="11283" max="11522" width="9.140625" style="41"/>
    <col min="11523" max="11523" width="4.7109375" style="41" bestFit="1" customWidth="1"/>
    <col min="11524" max="11524" width="9.7109375" style="41" bestFit="1" customWidth="1"/>
    <col min="11525" max="11525" width="10" style="41" bestFit="1" customWidth="1"/>
    <col min="11526" max="11526" width="8.85546875" style="41" bestFit="1" customWidth="1"/>
    <col min="11527" max="11527" width="22.85546875" style="41" customWidth="1"/>
    <col min="11528" max="11528" width="59.7109375" style="41" bestFit="1" customWidth="1"/>
    <col min="11529" max="11529" width="57.85546875" style="41" bestFit="1" customWidth="1"/>
    <col min="11530" max="11530" width="35.28515625" style="41" bestFit="1" customWidth="1"/>
    <col min="11531" max="11531" width="28.140625" style="41" bestFit="1" customWidth="1"/>
    <col min="11532" max="11532" width="33.140625" style="41" bestFit="1" customWidth="1"/>
    <col min="11533" max="11533" width="26" style="41" bestFit="1" customWidth="1"/>
    <col min="11534" max="11534" width="19.140625" style="41" bestFit="1" customWidth="1"/>
    <col min="11535" max="11535" width="10.42578125" style="41" customWidth="1"/>
    <col min="11536" max="11536" width="11.85546875" style="41" customWidth="1"/>
    <col min="11537" max="11537" width="14.7109375" style="41" customWidth="1"/>
    <col min="11538" max="11538" width="9" style="41" bestFit="1" customWidth="1"/>
    <col min="11539" max="11778" width="9.140625" style="41"/>
    <col min="11779" max="11779" width="4.7109375" style="41" bestFit="1" customWidth="1"/>
    <col min="11780" max="11780" width="9.7109375" style="41" bestFit="1" customWidth="1"/>
    <col min="11781" max="11781" width="10" style="41" bestFit="1" customWidth="1"/>
    <col min="11782" max="11782" width="8.85546875" style="41" bestFit="1" customWidth="1"/>
    <col min="11783" max="11783" width="22.85546875" style="41" customWidth="1"/>
    <col min="11784" max="11784" width="59.7109375" style="41" bestFit="1" customWidth="1"/>
    <col min="11785" max="11785" width="57.85546875" style="41" bestFit="1" customWidth="1"/>
    <col min="11786" max="11786" width="35.28515625" style="41" bestFit="1" customWidth="1"/>
    <col min="11787" max="11787" width="28.140625" style="41" bestFit="1" customWidth="1"/>
    <col min="11788" max="11788" width="33.140625" style="41" bestFit="1" customWidth="1"/>
    <col min="11789" max="11789" width="26" style="41" bestFit="1" customWidth="1"/>
    <col min="11790" max="11790" width="19.140625" style="41" bestFit="1" customWidth="1"/>
    <col min="11791" max="11791" width="10.42578125" style="41" customWidth="1"/>
    <col min="11792" max="11792" width="11.85546875" style="41" customWidth="1"/>
    <col min="11793" max="11793" width="14.7109375" style="41" customWidth="1"/>
    <col min="11794" max="11794" width="9" style="41" bestFit="1" customWidth="1"/>
    <col min="11795" max="12034" width="9.140625" style="41"/>
    <col min="12035" max="12035" width="4.7109375" style="41" bestFit="1" customWidth="1"/>
    <col min="12036" max="12036" width="9.7109375" style="41" bestFit="1" customWidth="1"/>
    <col min="12037" max="12037" width="10" style="41" bestFit="1" customWidth="1"/>
    <col min="12038" max="12038" width="8.85546875" style="41" bestFit="1" customWidth="1"/>
    <col min="12039" max="12039" width="22.85546875" style="41" customWidth="1"/>
    <col min="12040" max="12040" width="59.7109375" style="41" bestFit="1" customWidth="1"/>
    <col min="12041" max="12041" width="57.85546875" style="41" bestFit="1" customWidth="1"/>
    <col min="12042" max="12042" width="35.28515625" style="41" bestFit="1" customWidth="1"/>
    <col min="12043" max="12043" width="28.140625" style="41" bestFit="1" customWidth="1"/>
    <col min="12044" max="12044" width="33.140625" style="41" bestFit="1" customWidth="1"/>
    <col min="12045" max="12045" width="26" style="41" bestFit="1" customWidth="1"/>
    <col min="12046" max="12046" width="19.140625" style="41" bestFit="1" customWidth="1"/>
    <col min="12047" max="12047" width="10.42578125" style="41" customWidth="1"/>
    <col min="12048" max="12048" width="11.85546875" style="41" customWidth="1"/>
    <col min="12049" max="12049" width="14.7109375" style="41" customWidth="1"/>
    <col min="12050" max="12050" width="9" style="41" bestFit="1" customWidth="1"/>
    <col min="12051" max="12290" width="9.140625" style="41"/>
    <col min="12291" max="12291" width="4.7109375" style="41" bestFit="1" customWidth="1"/>
    <col min="12292" max="12292" width="9.7109375" style="41" bestFit="1" customWidth="1"/>
    <col min="12293" max="12293" width="10" style="41" bestFit="1" customWidth="1"/>
    <col min="12294" max="12294" width="8.85546875" style="41" bestFit="1" customWidth="1"/>
    <col min="12295" max="12295" width="22.85546875" style="41" customWidth="1"/>
    <col min="12296" max="12296" width="59.7109375" style="41" bestFit="1" customWidth="1"/>
    <col min="12297" max="12297" width="57.85546875" style="41" bestFit="1" customWidth="1"/>
    <col min="12298" max="12298" width="35.28515625" style="41" bestFit="1" customWidth="1"/>
    <col min="12299" max="12299" width="28.140625" style="41" bestFit="1" customWidth="1"/>
    <col min="12300" max="12300" width="33.140625" style="41" bestFit="1" customWidth="1"/>
    <col min="12301" max="12301" width="26" style="41" bestFit="1" customWidth="1"/>
    <col min="12302" max="12302" width="19.140625" style="41" bestFit="1" customWidth="1"/>
    <col min="12303" max="12303" width="10.42578125" style="41" customWidth="1"/>
    <col min="12304" max="12304" width="11.85546875" style="41" customWidth="1"/>
    <col min="12305" max="12305" width="14.7109375" style="41" customWidth="1"/>
    <col min="12306" max="12306" width="9" style="41" bestFit="1" customWidth="1"/>
    <col min="12307" max="12546" width="9.140625" style="41"/>
    <col min="12547" max="12547" width="4.7109375" style="41" bestFit="1" customWidth="1"/>
    <col min="12548" max="12548" width="9.7109375" style="41" bestFit="1" customWidth="1"/>
    <col min="12549" max="12549" width="10" style="41" bestFit="1" customWidth="1"/>
    <col min="12550" max="12550" width="8.85546875" style="41" bestFit="1" customWidth="1"/>
    <col min="12551" max="12551" width="22.85546875" style="41" customWidth="1"/>
    <col min="12552" max="12552" width="59.7109375" style="41" bestFit="1" customWidth="1"/>
    <col min="12553" max="12553" width="57.85546875" style="41" bestFit="1" customWidth="1"/>
    <col min="12554" max="12554" width="35.28515625" style="41" bestFit="1" customWidth="1"/>
    <col min="12555" max="12555" width="28.140625" style="41" bestFit="1" customWidth="1"/>
    <col min="12556" max="12556" width="33.140625" style="41" bestFit="1" customWidth="1"/>
    <col min="12557" max="12557" width="26" style="41" bestFit="1" customWidth="1"/>
    <col min="12558" max="12558" width="19.140625" style="41" bestFit="1" customWidth="1"/>
    <col min="12559" max="12559" width="10.42578125" style="41" customWidth="1"/>
    <col min="12560" max="12560" width="11.85546875" style="41" customWidth="1"/>
    <col min="12561" max="12561" width="14.7109375" style="41" customWidth="1"/>
    <col min="12562" max="12562" width="9" style="41" bestFit="1" customWidth="1"/>
    <col min="12563" max="12802" width="9.140625" style="41"/>
    <col min="12803" max="12803" width="4.7109375" style="41" bestFit="1" customWidth="1"/>
    <col min="12804" max="12804" width="9.7109375" style="41" bestFit="1" customWidth="1"/>
    <col min="12805" max="12805" width="10" style="41" bestFit="1" customWidth="1"/>
    <col min="12806" max="12806" width="8.85546875" style="41" bestFit="1" customWidth="1"/>
    <col min="12807" max="12807" width="22.85546875" style="41" customWidth="1"/>
    <col min="12808" max="12808" width="59.7109375" style="41" bestFit="1" customWidth="1"/>
    <col min="12809" max="12809" width="57.85546875" style="41" bestFit="1" customWidth="1"/>
    <col min="12810" max="12810" width="35.28515625" style="41" bestFit="1" customWidth="1"/>
    <col min="12811" max="12811" width="28.140625" style="41" bestFit="1" customWidth="1"/>
    <col min="12812" max="12812" width="33.140625" style="41" bestFit="1" customWidth="1"/>
    <col min="12813" max="12813" width="26" style="41" bestFit="1" customWidth="1"/>
    <col min="12814" max="12814" width="19.140625" style="41" bestFit="1" customWidth="1"/>
    <col min="12815" max="12815" width="10.42578125" style="41" customWidth="1"/>
    <col min="12816" max="12816" width="11.85546875" style="41" customWidth="1"/>
    <col min="12817" max="12817" width="14.7109375" style="41" customWidth="1"/>
    <col min="12818" max="12818" width="9" style="41" bestFit="1" customWidth="1"/>
    <col min="12819" max="13058" width="9.140625" style="41"/>
    <col min="13059" max="13059" width="4.7109375" style="41" bestFit="1" customWidth="1"/>
    <col min="13060" max="13060" width="9.7109375" style="41" bestFit="1" customWidth="1"/>
    <col min="13061" max="13061" width="10" style="41" bestFit="1" customWidth="1"/>
    <col min="13062" max="13062" width="8.85546875" style="41" bestFit="1" customWidth="1"/>
    <col min="13063" max="13063" width="22.85546875" style="41" customWidth="1"/>
    <col min="13064" max="13064" width="59.7109375" style="41" bestFit="1" customWidth="1"/>
    <col min="13065" max="13065" width="57.85546875" style="41" bestFit="1" customWidth="1"/>
    <col min="13066" max="13066" width="35.28515625" style="41" bestFit="1" customWidth="1"/>
    <col min="13067" max="13067" width="28.140625" style="41" bestFit="1" customWidth="1"/>
    <col min="13068" max="13068" width="33.140625" style="41" bestFit="1" customWidth="1"/>
    <col min="13069" max="13069" width="26" style="41" bestFit="1" customWidth="1"/>
    <col min="13070" max="13070" width="19.140625" style="41" bestFit="1" customWidth="1"/>
    <col min="13071" max="13071" width="10.42578125" style="41" customWidth="1"/>
    <col min="13072" max="13072" width="11.85546875" style="41" customWidth="1"/>
    <col min="13073" max="13073" width="14.7109375" style="41" customWidth="1"/>
    <col min="13074" max="13074" width="9" style="41" bestFit="1" customWidth="1"/>
    <col min="13075" max="13314" width="9.140625" style="41"/>
    <col min="13315" max="13315" width="4.7109375" style="41" bestFit="1" customWidth="1"/>
    <col min="13316" max="13316" width="9.7109375" style="41" bestFit="1" customWidth="1"/>
    <col min="13317" max="13317" width="10" style="41" bestFit="1" customWidth="1"/>
    <col min="13318" max="13318" width="8.85546875" style="41" bestFit="1" customWidth="1"/>
    <col min="13319" max="13319" width="22.85546875" style="41" customWidth="1"/>
    <col min="13320" max="13320" width="59.7109375" style="41" bestFit="1" customWidth="1"/>
    <col min="13321" max="13321" width="57.85546875" style="41" bestFit="1" customWidth="1"/>
    <col min="13322" max="13322" width="35.28515625" style="41" bestFit="1" customWidth="1"/>
    <col min="13323" max="13323" width="28.140625" style="41" bestFit="1" customWidth="1"/>
    <col min="13324" max="13324" width="33.140625" style="41" bestFit="1" customWidth="1"/>
    <col min="13325" max="13325" width="26" style="41" bestFit="1" customWidth="1"/>
    <col min="13326" max="13326" width="19.140625" style="41" bestFit="1" customWidth="1"/>
    <col min="13327" max="13327" width="10.42578125" style="41" customWidth="1"/>
    <col min="13328" max="13328" width="11.85546875" style="41" customWidth="1"/>
    <col min="13329" max="13329" width="14.7109375" style="41" customWidth="1"/>
    <col min="13330" max="13330" width="9" style="41" bestFit="1" customWidth="1"/>
    <col min="13331" max="13570" width="9.140625" style="41"/>
    <col min="13571" max="13571" width="4.7109375" style="41" bestFit="1" customWidth="1"/>
    <col min="13572" max="13572" width="9.7109375" style="41" bestFit="1" customWidth="1"/>
    <col min="13573" max="13573" width="10" style="41" bestFit="1" customWidth="1"/>
    <col min="13574" max="13574" width="8.85546875" style="41" bestFit="1" customWidth="1"/>
    <col min="13575" max="13575" width="22.85546875" style="41" customWidth="1"/>
    <col min="13576" max="13576" width="59.7109375" style="41" bestFit="1" customWidth="1"/>
    <col min="13577" max="13577" width="57.85546875" style="41" bestFit="1" customWidth="1"/>
    <col min="13578" max="13578" width="35.28515625" style="41" bestFit="1" customWidth="1"/>
    <col min="13579" max="13579" width="28.140625" style="41" bestFit="1" customWidth="1"/>
    <col min="13580" max="13580" width="33.140625" style="41" bestFit="1" customWidth="1"/>
    <col min="13581" max="13581" width="26" style="41" bestFit="1" customWidth="1"/>
    <col min="13582" max="13582" width="19.140625" style="41" bestFit="1" customWidth="1"/>
    <col min="13583" max="13583" width="10.42578125" style="41" customWidth="1"/>
    <col min="13584" max="13584" width="11.85546875" style="41" customWidth="1"/>
    <col min="13585" max="13585" width="14.7109375" style="41" customWidth="1"/>
    <col min="13586" max="13586" width="9" style="41" bestFit="1" customWidth="1"/>
    <col min="13587" max="13826" width="9.140625" style="41"/>
    <col min="13827" max="13827" width="4.7109375" style="41" bestFit="1" customWidth="1"/>
    <col min="13828" max="13828" width="9.7109375" style="41" bestFit="1" customWidth="1"/>
    <col min="13829" max="13829" width="10" style="41" bestFit="1" customWidth="1"/>
    <col min="13830" max="13830" width="8.85546875" style="41" bestFit="1" customWidth="1"/>
    <col min="13831" max="13831" width="22.85546875" style="41" customWidth="1"/>
    <col min="13832" max="13832" width="59.7109375" style="41" bestFit="1" customWidth="1"/>
    <col min="13833" max="13833" width="57.85546875" style="41" bestFit="1" customWidth="1"/>
    <col min="13834" max="13834" width="35.28515625" style="41" bestFit="1" customWidth="1"/>
    <col min="13835" max="13835" width="28.140625" style="41" bestFit="1" customWidth="1"/>
    <col min="13836" max="13836" width="33.140625" style="41" bestFit="1" customWidth="1"/>
    <col min="13837" max="13837" width="26" style="41" bestFit="1" customWidth="1"/>
    <col min="13838" max="13838" width="19.140625" style="41" bestFit="1" customWidth="1"/>
    <col min="13839" max="13839" width="10.42578125" style="41" customWidth="1"/>
    <col min="13840" max="13840" width="11.85546875" style="41" customWidth="1"/>
    <col min="13841" max="13841" width="14.7109375" style="41" customWidth="1"/>
    <col min="13842" max="13842" width="9" style="41" bestFit="1" customWidth="1"/>
    <col min="13843" max="14082" width="9.140625" style="41"/>
    <col min="14083" max="14083" width="4.7109375" style="41" bestFit="1" customWidth="1"/>
    <col min="14084" max="14084" width="9.7109375" style="41" bestFit="1" customWidth="1"/>
    <col min="14085" max="14085" width="10" style="41" bestFit="1" customWidth="1"/>
    <col min="14086" max="14086" width="8.85546875" style="41" bestFit="1" customWidth="1"/>
    <col min="14087" max="14087" width="22.85546875" style="41" customWidth="1"/>
    <col min="14088" max="14088" width="59.7109375" style="41" bestFit="1" customWidth="1"/>
    <col min="14089" max="14089" width="57.85546875" style="41" bestFit="1" customWidth="1"/>
    <col min="14090" max="14090" width="35.28515625" style="41" bestFit="1" customWidth="1"/>
    <col min="14091" max="14091" width="28.140625" style="41" bestFit="1" customWidth="1"/>
    <col min="14092" max="14092" width="33.140625" style="41" bestFit="1" customWidth="1"/>
    <col min="14093" max="14093" width="26" style="41" bestFit="1" customWidth="1"/>
    <col min="14094" max="14094" width="19.140625" style="41" bestFit="1" customWidth="1"/>
    <col min="14095" max="14095" width="10.42578125" style="41" customWidth="1"/>
    <col min="14096" max="14096" width="11.85546875" style="41" customWidth="1"/>
    <col min="14097" max="14097" width="14.7109375" style="41" customWidth="1"/>
    <col min="14098" max="14098" width="9" style="41" bestFit="1" customWidth="1"/>
    <col min="14099" max="14338" width="9.140625" style="41"/>
    <col min="14339" max="14339" width="4.7109375" style="41" bestFit="1" customWidth="1"/>
    <col min="14340" max="14340" width="9.7109375" style="41" bestFit="1" customWidth="1"/>
    <col min="14341" max="14341" width="10" style="41" bestFit="1" customWidth="1"/>
    <col min="14342" max="14342" width="8.85546875" style="41" bestFit="1" customWidth="1"/>
    <col min="14343" max="14343" width="22.85546875" style="41" customWidth="1"/>
    <col min="14344" max="14344" width="59.7109375" style="41" bestFit="1" customWidth="1"/>
    <col min="14345" max="14345" width="57.85546875" style="41" bestFit="1" customWidth="1"/>
    <col min="14346" max="14346" width="35.28515625" style="41" bestFit="1" customWidth="1"/>
    <col min="14347" max="14347" width="28.140625" style="41" bestFit="1" customWidth="1"/>
    <col min="14348" max="14348" width="33.140625" style="41" bestFit="1" customWidth="1"/>
    <col min="14349" max="14349" width="26" style="41" bestFit="1" customWidth="1"/>
    <col min="14350" max="14350" width="19.140625" style="41" bestFit="1" customWidth="1"/>
    <col min="14351" max="14351" width="10.42578125" style="41" customWidth="1"/>
    <col min="14352" max="14352" width="11.85546875" style="41" customWidth="1"/>
    <col min="14353" max="14353" width="14.7109375" style="41" customWidth="1"/>
    <col min="14354" max="14354" width="9" style="41" bestFit="1" customWidth="1"/>
    <col min="14355" max="14594" width="9.140625" style="41"/>
    <col min="14595" max="14595" width="4.7109375" style="41" bestFit="1" customWidth="1"/>
    <col min="14596" max="14596" width="9.7109375" style="41" bestFit="1" customWidth="1"/>
    <col min="14597" max="14597" width="10" style="41" bestFit="1" customWidth="1"/>
    <col min="14598" max="14598" width="8.85546875" style="41" bestFit="1" customWidth="1"/>
    <col min="14599" max="14599" width="22.85546875" style="41" customWidth="1"/>
    <col min="14600" max="14600" width="59.7109375" style="41" bestFit="1" customWidth="1"/>
    <col min="14601" max="14601" width="57.85546875" style="41" bestFit="1" customWidth="1"/>
    <col min="14602" max="14602" width="35.28515625" style="41" bestFit="1" customWidth="1"/>
    <col min="14603" max="14603" width="28.140625" style="41" bestFit="1" customWidth="1"/>
    <col min="14604" max="14604" width="33.140625" style="41" bestFit="1" customWidth="1"/>
    <col min="14605" max="14605" width="26" style="41" bestFit="1" customWidth="1"/>
    <col min="14606" max="14606" width="19.140625" style="41" bestFit="1" customWidth="1"/>
    <col min="14607" max="14607" width="10.42578125" style="41" customWidth="1"/>
    <col min="14608" max="14608" width="11.85546875" style="41" customWidth="1"/>
    <col min="14609" max="14609" width="14.7109375" style="41" customWidth="1"/>
    <col min="14610" max="14610" width="9" style="41" bestFit="1" customWidth="1"/>
    <col min="14611" max="14850" width="9.140625" style="41"/>
    <col min="14851" max="14851" width="4.7109375" style="41" bestFit="1" customWidth="1"/>
    <col min="14852" max="14852" width="9.7109375" style="41" bestFit="1" customWidth="1"/>
    <col min="14853" max="14853" width="10" style="41" bestFit="1" customWidth="1"/>
    <col min="14854" max="14854" width="8.85546875" style="41" bestFit="1" customWidth="1"/>
    <col min="14855" max="14855" width="22.85546875" style="41" customWidth="1"/>
    <col min="14856" max="14856" width="59.7109375" style="41" bestFit="1" customWidth="1"/>
    <col min="14857" max="14857" width="57.85546875" style="41" bestFit="1" customWidth="1"/>
    <col min="14858" max="14858" width="35.28515625" style="41" bestFit="1" customWidth="1"/>
    <col min="14859" max="14859" width="28.140625" style="41" bestFit="1" customWidth="1"/>
    <col min="14860" max="14860" width="33.140625" style="41" bestFit="1" customWidth="1"/>
    <col min="14861" max="14861" width="26" style="41" bestFit="1" customWidth="1"/>
    <col min="14862" max="14862" width="19.140625" style="41" bestFit="1" customWidth="1"/>
    <col min="14863" max="14863" width="10.42578125" style="41" customWidth="1"/>
    <col min="14864" max="14864" width="11.85546875" style="41" customWidth="1"/>
    <col min="14865" max="14865" width="14.7109375" style="41" customWidth="1"/>
    <col min="14866" max="14866" width="9" style="41" bestFit="1" customWidth="1"/>
    <col min="14867" max="15106" width="9.140625" style="41"/>
    <col min="15107" max="15107" width="4.7109375" style="41" bestFit="1" customWidth="1"/>
    <col min="15108" max="15108" width="9.7109375" style="41" bestFit="1" customWidth="1"/>
    <col min="15109" max="15109" width="10" style="41" bestFit="1" customWidth="1"/>
    <col min="15110" max="15110" width="8.85546875" style="41" bestFit="1" customWidth="1"/>
    <col min="15111" max="15111" width="22.85546875" style="41" customWidth="1"/>
    <col min="15112" max="15112" width="59.7109375" style="41" bestFit="1" customWidth="1"/>
    <col min="15113" max="15113" width="57.85546875" style="41" bestFit="1" customWidth="1"/>
    <col min="15114" max="15114" width="35.28515625" style="41" bestFit="1" customWidth="1"/>
    <col min="15115" max="15115" width="28.140625" style="41" bestFit="1" customWidth="1"/>
    <col min="15116" max="15116" width="33.140625" style="41" bestFit="1" customWidth="1"/>
    <col min="15117" max="15117" width="26" style="41" bestFit="1" customWidth="1"/>
    <col min="15118" max="15118" width="19.140625" style="41" bestFit="1" customWidth="1"/>
    <col min="15119" max="15119" width="10.42578125" style="41" customWidth="1"/>
    <col min="15120" max="15120" width="11.85546875" style="41" customWidth="1"/>
    <col min="15121" max="15121" width="14.7109375" style="41" customWidth="1"/>
    <col min="15122" max="15122" width="9" style="41" bestFit="1" customWidth="1"/>
    <col min="15123" max="15362" width="9.140625" style="41"/>
    <col min="15363" max="15363" width="4.7109375" style="41" bestFit="1" customWidth="1"/>
    <col min="15364" max="15364" width="9.7109375" style="41" bestFit="1" customWidth="1"/>
    <col min="15365" max="15365" width="10" style="41" bestFit="1" customWidth="1"/>
    <col min="15366" max="15366" width="8.85546875" style="41" bestFit="1" customWidth="1"/>
    <col min="15367" max="15367" width="22.85546875" style="41" customWidth="1"/>
    <col min="15368" max="15368" width="59.7109375" style="41" bestFit="1" customWidth="1"/>
    <col min="15369" max="15369" width="57.85546875" style="41" bestFit="1" customWidth="1"/>
    <col min="15370" max="15370" width="35.28515625" style="41" bestFit="1" customWidth="1"/>
    <col min="15371" max="15371" width="28.140625" style="41" bestFit="1" customWidth="1"/>
    <col min="15372" max="15372" width="33.140625" style="41" bestFit="1" customWidth="1"/>
    <col min="15373" max="15373" width="26" style="41" bestFit="1" customWidth="1"/>
    <col min="15374" max="15374" width="19.140625" style="41" bestFit="1" customWidth="1"/>
    <col min="15375" max="15375" width="10.42578125" style="41" customWidth="1"/>
    <col min="15376" max="15376" width="11.85546875" style="41" customWidth="1"/>
    <col min="15377" max="15377" width="14.7109375" style="41" customWidth="1"/>
    <col min="15378" max="15378" width="9" style="41" bestFit="1" customWidth="1"/>
    <col min="15379" max="15618" width="9.140625" style="41"/>
    <col min="15619" max="15619" width="4.7109375" style="41" bestFit="1" customWidth="1"/>
    <col min="15620" max="15620" width="9.7109375" style="41" bestFit="1" customWidth="1"/>
    <col min="15621" max="15621" width="10" style="41" bestFit="1" customWidth="1"/>
    <col min="15622" max="15622" width="8.85546875" style="41" bestFit="1" customWidth="1"/>
    <col min="15623" max="15623" width="22.85546875" style="41" customWidth="1"/>
    <col min="15624" max="15624" width="59.7109375" style="41" bestFit="1" customWidth="1"/>
    <col min="15625" max="15625" width="57.85546875" style="41" bestFit="1" customWidth="1"/>
    <col min="15626" max="15626" width="35.28515625" style="41" bestFit="1" customWidth="1"/>
    <col min="15627" max="15627" width="28.140625" style="41" bestFit="1" customWidth="1"/>
    <col min="15628" max="15628" width="33.140625" style="41" bestFit="1" customWidth="1"/>
    <col min="15629" max="15629" width="26" style="41" bestFit="1" customWidth="1"/>
    <col min="15630" max="15630" width="19.140625" style="41" bestFit="1" customWidth="1"/>
    <col min="15631" max="15631" width="10.42578125" style="41" customWidth="1"/>
    <col min="15632" max="15632" width="11.85546875" style="41" customWidth="1"/>
    <col min="15633" max="15633" width="14.7109375" style="41" customWidth="1"/>
    <col min="15634" max="15634" width="9" style="41" bestFit="1" customWidth="1"/>
    <col min="15635" max="15874" width="9.140625" style="41"/>
    <col min="15875" max="15875" width="4.7109375" style="41" bestFit="1" customWidth="1"/>
    <col min="15876" max="15876" width="9.7109375" style="41" bestFit="1" customWidth="1"/>
    <col min="15877" max="15877" width="10" style="41" bestFit="1" customWidth="1"/>
    <col min="15878" max="15878" width="8.85546875" style="41" bestFit="1" customWidth="1"/>
    <col min="15879" max="15879" width="22.85546875" style="41" customWidth="1"/>
    <col min="15880" max="15880" width="59.7109375" style="41" bestFit="1" customWidth="1"/>
    <col min="15881" max="15881" width="57.85546875" style="41" bestFit="1" customWidth="1"/>
    <col min="15882" max="15882" width="35.28515625" style="41" bestFit="1" customWidth="1"/>
    <col min="15883" max="15883" width="28.140625" style="41" bestFit="1" customWidth="1"/>
    <col min="15884" max="15884" width="33.140625" style="41" bestFit="1" customWidth="1"/>
    <col min="15885" max="15885" width="26" style="41" bestFit="1" customWidth="1"/>
    <col min="15886" max="15886" width="19.140625" style="41" bestFit="1" customWidth="1"/>
    <col min="15887" max="15887" width="10.42578125" style="41" customWidth="1"/>
    <col min="15888" max="15888" width="11.85546875" style="41" customWidth="1"/>
    <col min="15889" max="15889" width="14.7109375" style="41" customWidth="1"/>
    <col min="15890" max="15890" width="9" style="41" bestFit="1" customWidth="1"/>
    <col min="15891" max="16130" width="9.140625" style="41"/>
    <col min="16131" max="16131" width="4.7109375" style="41" bestFit="1" customWidth="1"/>
    <col min="16132" max="16132" width="9.7109375" style="41" bestFit="1" customWidth="1"/>
    <col min="16133" max="16133" width="10" style="41" bestFit="1" customWidth="1"/>
    <col min="16134" max="16134" width="8.85546875" style="41" bestFit="1" customWidth="1"/>
    <col min="16135" max="16135" width="22.85546875" style="41" customWidth="1"/>
    <col min="16136" max="16136" width="59.7109375" style="41" bestFit="1" customWidth="1"/>
    <col min="16137" max="16137" width="57.85546875" style="41" bestFit="1" customWidth="1"/>
    <col min="16138" max="16138" width="35.28515625" style="41" bestFit="1" customWidth="1"/>
    <col min="16139" max="16139" width="28.140625" style="41" bestFit="1" customWidth="1"/>
    <col min="16140" max="16140" width="33.140625" style="41" bestFit="1" customWidth="1"/>
    <col min="16141" max="16141" width="26" style="41" bestFit="1" customWidth="1"/>
    <col min="16142" max="16142" width="19.140625" style="41" bestFit="1" customWidth="1"/>
    <col min="16143" max="16143" width="10.42578125" style="41" customWidth="1"/>
    <col min="16144" max="16144" width="11.85546875" style="41" customWidth="1"/>
    <col min="16145" max="16145" width="14.7109375" style="41" customWidth="1"/>
    <col min="16146" max="16146" width="9" style="41" bestFit="1" customWidth="1"/>
    <col min="16147" max="16384" width="9.140625" style="41"/>
  </cols>
  <sheetData>
    <row r="2" spans="1:19" x14ac:dyDescent="0.25">
      <c r="A2" s="49" t="s">
        <v>2911</v>
      </c>
    </row>
    <row r="3" spans="1:19" x14ac:dyDescent="0.25">
      <c r="M3" s="2"/>
      <c r="N3" s="2"/>
      <c r="O3" s="2"/>
      <c r="P3" s="2"/>
    </row>
    <row r="4" spans="1:19" s="4" customFormat="1" ht="48.75" customHeight="1" x14ac:dyDescent="0.25">
      <c r="A4" s="626" t="s">
        <v>0</v>
      </c>
      <c r="B4" s="628" t="s">
        <v>1</v>
      </c>
      <c r="C4" s="628" t="s">
        <v>2</v>
      </c>
      <c r="D4" s="628" t="s">
        <v>3</v>
      </c>
      <c r="E4" s="626" t="s">
        <v>4</v>
      </c>
      <c r="F4" s="626" t="s">
        <v>5</v>
      </c>
      <c r="G4" s="626" t="s">
        <v>6</v>
      </c>
      <c r="H4" s="644" t="s">
        <v>7</v>
      </c>
      <c r="I4" s="644"/>
      <c r="J4" s="626" t="s">
        <v>8</v>
      </c>
      <c r="K4" s="649" t="s">
        <v>9</v>
      </c>
      <c r="L4" s="650"/>
      <c r="M4" s="651" t="s">
        <v>10</v>
      </c>
      <c r="N4" s="651"/>
      <c r="O4" s="651" t="s">
        <v>11</v>
      </c>
      <c r="P4" s="651"/>
      <c r="Q4" s="626" t="s">
        <v>12</v>
      </c>
      <c r="R4" s="628" t="s">
        <v>13</v>
      </c>
      <c r="S4" s="3"/>
    </row>
    <row r="5" spans="1:19" s="4" customFormat="1" x14ac:dyDescent="0.2">
      <c r="A5" s="627"/>
      <c r="B5" s="629"/>
      <c r="C5" s="629"/>
      <c r="D5" s="629"/>
      <c r="E5" s="627"/>
      <c r="F5" s="627"/>
      <c r="G5" s="627"/>
      <c r="H5" s="171" t="s">
        <v>14</v>
      </c>
      <c r="I5" s="171" t="s">
        <v>15</v>
      </c>
      <c r="J5" s="627"/>
      <c r="K5" s="173">
        <v>2020</v>
      </c>
      <c r="L5" s="173">
        <v>2021</v>
      </c>
      <c r="M5" s="5">
        <v>2020</v>
      </c>
      <c r="N5" s="5">
        <v>2021</v>
      </c>
      <c r="O5" s="5">
        <v>2020</v>
      </c>
      <c r="P5" s="5">
        <v>2021</v>
      </c>
      <c r="Q5" s="627"/>
      <c r="R5" s="629"/>
      <c r="S5" s="3"/>
    </row>
    <row r="6" spans="1:19" s="4" customFormat="1" x14ac:dyDescent="0.2">
      <c r="A6" s="172" t="s">
        <v>16</v>
      </c>
      <c r="B6" s="171" t="s">
        <v>17</v>
      </c>
      <c r="C6" s="171" t="s">
        <v>18</v>
      </c>
      <c r="D6" s="171" t="s">
        <v>19</v>
      </c>
      <c r="E6" s="172" t="s">
        <v>20</v>
      </c>
      <c r="F6" s="172" t="s">
        <v>21</v>
      </c>
      <c r="G6" s="172" t="s">
        <v>22</v>
      </c>
      <c r="H6" s="171" t="s">
        <v>23</v>
      </c>
      <c r="I6" s="171" t="s">
        <v>24</v>
      </c>
      <c r="J6" s="172" t="s">
        <v>25</v>
      </c>
      <c r="K6" s="173" t="s">
        <v>26</v>
      </c>
      <c r="L6" s="173" t="s">
        <v>27</v>
      </c>
      <c r="M6" s="174" t="s">
        <v>28</v>
      </c>
      <c r="N6" s="174" t="s">
        <v>29</v>
      </c>
      <c r="O6" s="174" t="s">
        <v>30</v>
      </c>
      <c r="P6" s="174" t="s">
        <v>31</v>
      </c>
      <c r="Q6" s="172" t="s">
        <v>32</v>
      </c>
      <c r="R6" s="171" t="s">
        <v>33</v>
      </c>
      <c r="S6" s="3"/>
    </row>
    <row r="7" spans="1:19" s="8" customFormat="1" ht="108.75" customHeight="1" x14ac:dyDescent="0.25">
      <c r="A7" s="464">
        <v>1</v>
      </c>
      <c r="B7" s="464">
        <v>1</v>
      </c>
      <c r="C7" s="464">
        <v>4</v>
      </c>
      <c r="D7" s="464">
        <v>2</v>
      </c>
      <c r="E7" s="464" t="s">
        <v>2830</v>
      </c>
      <c r="F7" s="484" t="s">
        <v>2829</v>
      </c>
      <c r="G7" s="464" t="s">
        <v>44</v>
      </c>
      <c r="H7" s="464" t="s">
        <v>2434</v>
      </c>
      <c r="I7" s="474" t="s">
        <v>232</v>
      </c>
      <c r="J7" s="464" t="s">
        <v>2828</v>
      </c>
      <c r="K7" s="463"/>
      <c r="L7" s="469" t="s">
        <v>45</v>
      </c>
      <c r="M7" s="466"/>
      <c r="N7" s="466">
        <v>27000</v>
      </c>
      <c r="O7" s="466"/>
      <c r="P7" s="571">
        <v>27000</v>
      </c>
      <c r="Q7" s="464" t="s">
        <v>2773</v>
      </c>
      <c r="R7" s="464" t="s">
        <v>2826</v>
      </c>
    </row>
    <row r="8" spans="1:19" s="8" customFormat="1" ht="46.5" customHeight="1" x14ac:dyDescent="0.25">
      <c r="A8" s="871">
        <v>2</v>
      </c>
      <c r="B8" s="871">
        <v>1</v>
      </c>
      <c r="C8" s="871">
        <v>4</v>
      </c>
      <c r="D8" s="871">
        <v>2</v>
      </c>
      <c r="E8" s="859" t="s">
        <v>2827</v>
      </c>
      <c r="F8" s="1199" t="s">
        <v>2970</v>
      </c>
      <c r="G8" s="859" t="s">
        <v>44</v>
      </c>
      <c r="H8" s="464" t="s">
        <v>829</v>
      </c>
      <c r="I8" s="463">
        <v>2</v>
      </c>
      <c r="J8" s="859" t="s">
        <v>2774</v>
      </c>
      <c r="K8" s="871"/>
      <c r="L8" s="871" t="s">
        <v>45</v>
      </c>
      <c r="M8" s="855"/>
      <c r="N8" s="855">
        <v>47000</v>
      </c>
      <c r="O8" s="855"/>
      <c r="P8" s="855">
        <v>47000</v>
      </c>
      <c r="Q8" s="859" t="s">
        <v>2773</v>
      </c>
      <c r="R8" s="859" t="s">
        <v>2826</v>
      </c>
    </row>
    <row r="9" spans="1:19" s="8" customFormat="1" ht="51" customHeight="1" x14ac:dyDescent="0.25">
      <c r="A9" s="857"/>
      <c r="B9" s="857"/>
      <c r="C9" s="857"/>
      <c r="D9" s="857"/>
      <c r="E9" s="860"/>
      <c r="F9" s="1216"/>
      <c r="G9" s="861"/>
      <c r="H9" s="464" t="s">
        <v>2825</v>
      </c>
      <c r="I9" s="463">
        <v>52</v>
      </c>
      <c r="J9" s="860"/>
      <c r="K9" s="857"/>
      <c r="L9" s="857"/>
      <c r="M9" s="856"/>
      <c r="N9" s="856"/>
      <c r="O9" s="856"/>
      <c r="P9" s="856"/>
      <c r="Q9" s="860"/>
      <c r="R9" s="860"/>
    </row>
    <row r="10" spans="1:19" s="8" customFormat="1" ht="51" customHeight="1" x14ac:dyDescent="0.25">
      <c r="A10" s="857"/>
      <c r="B10" s="857"/>
      <c r="C10" s="857"/>
      <c r="D10" s="857"/>
      <c r="E10" s="860"/>
      <c r="F10" s="1216"/>
      <c r="G10" s="871" t="s">
        <v>55</v>
      </c>
      <c r="H10" s="463" t="s">
        <v>194</v>
      </c>
      <c r="I10" s="463">
        <v>1</v>
      </c>
      <c r="J10" s="860"/>
      <c r="K10" s="857"/>
      <c r="L10" s="857"/>
      <c r="M10" s="856"/>
      <c r="N10" s="856"/>
      <c r="O10" s="856"/>
      <c r="P10" s="856"/>
      <c r="Q10" s="860"/>
      <c r="R10" s="860"/>
    </row>
    <row r="11" spans="1:19" s="8" customFormat="1" ht="51" customHeight="1" x14ac:dyDescent="0.25">
      <c r="A11" s="858"/>
      <c r="B11" s="858"/>
      <c r="C11" s="858"/>
      <c r="D11" s="858"/>
      <c r="E11" s="861"/>
      <c r="F11" s="1204"/>
      <c r="G11" s="858"/>
      <c r="H11" s="464" t="s">
        <v>2777</v>
      </c>
      <c r="I11" s="574">
        <v>1000</v>
      </c>
      <c r="J11" s="861"/>
      <c r="K11" s="858"/>
      <c r="L11" s="858"/>
      <c r="M11" s="881"/>
      <c r="N11" s="881"/>
      <c r="O11" s="881"/>
      <c r="P11" s="881"/>
      <c r="Q11" s="861"/>
      <c r="R11" s="861"/>
    </row>
    <row r="12" spans="1:19" ht="82.5" customHeight="1" x14ac:dyDescent="0.25">
      <c r="A12" s="930">
        <v>3</v>
      </c>
      <c r="B12" s="930">
        <v>1</v>
      </c>
      <c r="C12" s="930">
        <v>4</v>
      </c>
      <c r="D12" s="930">
        <v>2</v>
      </c>
      <c r="E12" s="930" t="s">
        <v>2824</v>
      </c>
      <c r="F12" s="1210" t="s">
        <v>2823</v>
      </c>
      <c r="G12" s="490" t="s">
        <v>2788</v>
      </c>
      <c r="H12" s="490" t="s">
        <v>2787</v>
      </c>
      <c r="I12" s="490">
        <v>3</v>
      </c>
      <c r="J12" s="930" t="s">
        <v>2804</v>
      </c>
      <c r="K12" s="930" t="s">
        <v>45</v>
      </c>
      <c r="L12" s="930"/>
      <c r="M12" s="926">
        <v>91000</v>
      </c>
      <c r="N12" s="1213"/>
      <c r="O12" s="926">
        <v>91000</v>
      </c>
      <c r="P12" s="1213"/>
      <c r="Q12" s="930" t="s">
        <v>2773</v>
      </c>
      <c r="R12" s="930" t="s">
        <v>2772</v>
      </c>
    </row>
    <row r="13" spans="1:19" ht="103.5" customHeight="1" x14ac:dyDescent="0.25">
      <c r="A13" s="936"/>
      <c r="B13" s="936"/>
      <c r="C13" s="936"/>
      <c r="D13" s="936"/>
      <c r="E13" s="936"/>
      <c r="F13" s="1211"/>
      <c r="G13" s="490" t="s">
        <v>2788</v>
      </c>
      <c r="H13" s="490" t="s">
        <v>2822</v>
      </c>
      <c r="I13" s="490">
        <v>360</v>
      </c>
      <c r="J13" s="936"/>
      <c r="K13" s="936"/>
      <c r="L13" s="936"/>
      <c r="M13" s="937"/>
      <c r="N13" s="1214"/>
      <c r="O13" s="937"/>
      <c r="P13" s="1214"/>
      <c r="Q13" s="936"/>
      <c r="R13" s="936"/>
    </row>
    <row r="14" spans="1:19" ht="71.25" customHeight="1" x14ac:dyDescent="0.25">
      <c r="A14" s="859">
        <v>4</v>
      </c>
      <c r="B14" s="859">
        <v>1</v>
      </c>
      <c r="C14" s="859">
        <v>4</v>
      </c>
      <c r="D14" s="859">
        <v>2</v>
      </c>
      <c r="E14" s="859" t="s">
        <v>1711</v>
      </c>
      <c r="F14" s="1199" t="s">
        <v>2971</v>
      </c>
      <c r="G14" s="928" t="s">
        <v>457</v>
      </c>
      <c r="H14" s="465" t="s">
        <v>1318</v>
      </c>
      <c r="I14" s="464">
        <v>60</v>
      </c>
      <c r="J14" s="859" t="s">
        <v>2821</v>
      </c>
      <c r="K14" s="859" t="s">
        <v>38</v>
      </c>
      <c r="L14" s="859" t="s">
        <v>45</v>
      </c>
      <c r="M14" s="868">
        <v>31000</v>
      </c>
      <c r="N14" s="868">
        <v>668400</v>
      </c>
      <c r="O14" s="868">
        <v>31000</v>
      </c>
      <c r="P14" s="868">
        <v>668400</v>
      </c>
      <c r="Q14" s="859" t="s">
        <v>2773</v>
      </c>
      <c r="R14" s="859" t="s">
        <v>2772</v>
      </c>
    </row>
    <row r="15" spans="1:19" ht="73.5" customHeight="1" x14ac:dyDescent="0.25">
      <c r="A15" s="860"/>
      <c r="B15" s="860"/>
      <c r="C15" s="860"/>
      <c r="D15" s="860"/>
      <c r="E15" s="860"/>
      <c r="F15" s="1216"/>
      <c r="G15" s="928"/>
      <c r="H15" s="463" t="s">
        <v>693</v>
      </c>
      <c r="I15" s="463">
        <v>1800</v>
      </c>
      <c r="J15" s="860"/>
      <c r="K15" s="860"/>
      <c r="L15" s="860"/>
      <c r="M15" s="873"/>
      <c r="N15" s="873"/>
      <c r="O15" s="873"/>
      <c r="P15" s="873"/>
      <c r="Q15" s="860"/>
      <c r="R15" s="860"/>
    </row>
    <row r="16" spans="1:19" ht="77.25" customHeight="1" x14ac:dyDescent="0.25">
      <c r="A16" s="861"/>
      <c r="B16" s="861"/>
      <c r="C16" s="861"/>
      <c r="D16" s="861"/>
      <c r="E16" s="861"/>
      <c r="F16" s="1204"/>
      <c r="G16" s="489" t="s">
        <v>1345</v>
      </c>
      <c r="H16" s="463" t="s">
        <v>991</v>
      </c>
      <c r="I16" s="572" t="s">
        <v>41</v>
      </c>
      <c r="J16" s="861"/>
      <c r="K16" s="861"/>
      <c r="L16" s="861"/>
      <c r="M16" s="869"/>
      <c r="N16" s="869"/>
      <c r="O16" s="869"/>
      <c r="P16" s="869"/>
      <c r="Q16" s="861"/>
      <c r="R16" s="861"/>
    </row>
    <row r="17" spans="1:18" ht="74.25" customHeight="1" x14ac:dyDescent="0.25">
      <c r="A17" s="859">
        <v>5</v>
      </c>
      <c r="B17" s="859">
        <v>1</v>
      </c>
      <c r="C17" s="859">
        <v>4</v>
      </c>
      <c r="D17" s="859">
        <v>2</v>
      </c>
      <c r="E17" s="859" t="s">
        <v>2820</v>
      </c>
      <c r="F17" s="1199" t="s">
        <v>2819</v>
      </c>
      <c r="G17" s="464" t="s">
        <v>2818</v>
      </c>
      <c r="H17" s="464" t="s">
        <v>2712</v>
      </c>
      <c r="I17" s="573">
        <v>50000</v>
      </c>
      <c r="J17" s="859" t="s">
        <v>2817</v>
      </c>
      <c r="K17" s="871" t="s">
        <v>45</v>
      </c>
      <c r="L17" s="859"/>
      <c r="M17" s="868">
        <v>27000</v>
      </c>
      <c r="N17" s="859"/>
      <c r="O17" s="868">
        <v>27000</v>
      </c>
      <c r="P17" s="859"/>
      <c r="Q17" s="859" t="s">
        <v>2773</v>
      </c>
      <c r="R17" s="859" t="s">
        <v>2772</v>
      </c>
    </row>
    <row r="18" spans="1:18" ht="63.75" customHeight="1" x14ac:dyDescent="0.25">
      <c r="A18" s="860"/>
      <c r="B18" s="860"/>
      <c r="C18" s="860"/>
      <c r="D18" s="860"/>
      <c r="E18" s="860"/>
      <c r="F18" s="1216"/>
      <c r="G18" s="464" t="s">
        <v>2816</v>
      </c>
      <c r="H18" s="463" t="s">
        <v>2815</v>
      </c>
      <c r="I18" s="574">
        <v>500</v>
      </c>
      <c r="J18" s="860"/>
      <c r="K18" s="857"/>
      <c r="L18" s="860"/>
      <c r="M18" s="873"/>
      <c r="N18" s="860"/>
      <c r="O18" s="873"/>
      <c r="P18" s="860"/>
      <c r="Q18" s="860"/>
      <c r="R18" s="860"/>
    </row>
    <row r="19" spans="1:18" ht="57" customHeight="1" x14ac:dyDescent="0.25">
      <c r="A19" s="860"/>
      <c r="B19" s="860"/>
      <c r="C19" s="860"/>
      <c r="D19" s="860"/>
      <c r="E19" s="860"/>
      <c r="F19" s="1216"/>
      <c r="G19" s="463" t="s">
        <v>2814</v>
      </c>
      <c r="H19" s="463" t="s">
        <v>2813</v>
      </c>
      <c r="I19" s="463">
        <v>51</v>
      </c>
      <c r="J19" s="860"/>
      <c r="K19" s="857"/>
      <c r="L19" s="860"/>
      <c r="M19" s="873"/>
      <c r="N19" s="860"/>
      <c r="O19" s="873"/>
      <c r="P19" s="860"/>
      <c r="Q19" s="860"/>
      <c r="R19" s="860"/>
    </row>
    <row r="20" spans="1:18" ht="77.25" customHeight="1" x14ac:dyDescent="0.25">
      <c r="A20" s="861"/>
      <c r="B20" s="861"/>
      <c r="C20" s="861"/>
      <c r="D20" s="861"/>
      <c r="E20" s="861"/>
      <c r="F20" s="1204"/>
      <c r="G20" s="463" t="s">
        <v>2812</v>
      </c>
      <c r="H20" s="463" t="s">
        <v>2712</v>
      </c>
      <c r="I20" s="574">
        <v>50000</v>
      </c>
      <c r="J20" s="861"/>
      <c r="K20" s="858"/>
      <c r="L20" s="861"/>
      <c r="M20" s="869"/>
      <c r="N20" s="861"/>
      <c r="O20" s="869"/>
      <c r="P20" s="861"/>
      <c r="Q20" s="861"/>
      <c r="R20" s="861"/>
    </row>
    <row r="21" spans="1:18" ht="52.5" customHeight="1" x14ac:dyDescent="0.25">
      <c r="A21" s="871">
        <v>6</v>
      </c>
      <c r="B21" s="871">
        <v>1</v>
      </c>
      <c r="C21" s="871">
        <v>4</v>
      </c>
      <c r="D21" s="871">
        <v>2</v>
      </c>
      <c r="E21" s="859" t="s">
        <v>2811</v>
      </c>
      <c r="F21" s="1217" t="s">
        <v>2810</v>
      </c>
      <c r="G21" s="463" t="s">
        <v>1116</v>
      </c>
      <c r="H21" s="463" t="s">
        <v>229</v>
      </c>
      <c r="I21" s="463">
        <v>1</v>
      </c>
      <c r="J21" s="859" t="s">
        <v>2804</v>
      </c>
      <c r="K21" s="871" t="s">
        <v>38</v>
      </c>
      <c r="L21" s="1201"/>
      <c r="M21" s="855">
        <v>45000</v>
      </c>
      <c r="N21" s="1201"/>
      <c r="O21" s="855">
        <v>45000</v>
      </c>
      <c r="P21" s="1201"/>
      <c r="Q21" s="859" t="s">
        <v>2773</v>
      </c>
      <c r="R21" s="859" t="s">
        <v>2772</v>
      </c>
    </row>
    <row r="22" spans="1:18" x14ac:dyDescent="0.25">
      <c r="A22" s="857"/>
      <c r="B22" s="857"/>
      <c r="C22" s="857"/>
      <c r="D22" s="857"/>
      <c r="E22" s="860"/>
      <c r="F22" s="1218"/>
      <c r="G22" s="463" t="s">
        <v>55</v>
      </c>
      <c r="H22" s="463" t="s">
        <v>194</v>
      </c>
      <c r="I22" s="463">
        <v>1</v>
      </c>
      <c r="J22" s="860"/>
      <c r="K22" s="857"/>
      <c r="L22" s="1202"/>
      <c r="M22" s="856"/>
      <c r="N22" s="1202"/>
      <c r="O22" s="856"/>
      <c r="P22" s="1202"/>
      <c r="Q22" s="860"/>
      <c r="R22" s="860"/>
    </row>
    <row r="23" spans="1:18" ht="45" x14ac:dyDescent="0.25">
      <c r="A23" s="857"/>
      <c r="B23" s="857"/>
      <c r="C23" s="857"/>
      <c r="D23" s="857"/>
      <c r="E23" s="860"/>
      <c r="F23" s="1218"/>
      <c r="G23" s="463" t="s">
        <v>55</v>
      </c>
      <c r="H23" s="464" t="s">
        <v>2809</v>
      </c>
      <c r="I23" s="574">
        <v>1000</v>
      </c>
      <c r="J23" s="860"/>
      <c r="K23" s="857"/>
      <c r="L23" s="1202"/>
      <c r="M23" s="856"/>
      <c r="N23" s="1202"/>
      <c r="O23" s="856"/>
      <c r="P23" s="1202"/>
      <c r="Q23" s="860"/>
      <c r="R23" s="860"/>
    </row>
    <row r="24" spans="1:18" x14ac:dyDescent="0.25">
      <c r="A24" s="857"/>
      <c r="B24" s="857"/>
      <c r="C24" s="857"/>
      <c r="D24" s="857"/>
      <c r="E24" s="860"/>
      <c r="F24" s="1218"/>
      <c r="G24" s="463" t="s">
        <v>44</v>
      </c>
      <c r="H24" s="463" t="s">
        <v>693</v>
      </c>
      <c r="I24" s="463">
        <v>20</v>
      </c>
      <c r="J24" s="860"/>
      <c r="K24" s="857"/>
      <c r="L24" s="1202"/>
      <c r="M24" s="856"/>
      <c r="N24" s="1202"/>
      <c r="O24" s="856"/>
      <c r="P24" s="1202"/>
      <c r="Q24" s="860"/>
      <c r="R24" s="860"/>
    </row>
    <row r="25" spans="1:18" x14ac:dyDescent="0.25">
      <c r="A25" s="857"/>
      <c r="B25" s="857"/>
      <c r="C25" s="857"/>
      <c r="D25" s="857"/>
      <c r="E25" s="860"/>
      <c r="F25" s="1218"/>
      <c r="G25" s="463" t="s">
        <v>44</v>
      </c>
      <c r="H25" s="463" t="s">
        <v>693</v>
      </c>
      <c r="I25" s="463">
        <v>13</v>
      </c>
      <c r="J25" s="860"/>
      <c r="K25" s="857"/>
      <c r="L25" s="1202"/>
      <c r="M25" s="856"/>
      <c r="N25" s="1202"/>
      <c r="O25" s="856"/>
      <c r="P25" s="1202"/>
      <c r="Q25" s="860"/>
      <c r="R25" s="860"/>
    </row>
    <row r="26" spans="1:18" x14ac:dyDescent="0.25">
      <c r="A26" s="858"/>
      <c r="B26" s="858"/>
      <c r="C26" s="858"/>
      <c r="D26" s="858"/>
      <c r="E26" s="861"/>
      <c r="F26" s="1219"/>
      <c r="G26" s="463" t="s">
        <v>44</v>
      </c>
      <c r="H26" s="463" t="s">
        <v>693</v>
      </c>
      <c r="I26" s="463">
        <v>20</v>
      </c>
      <c r="J26" s="861"/>
      <c r="K26" s="858"/>
      <c r="L26" s="1203"/>
      <c r="M26" s="881"/>
      <c r="N26" s="1203"/>
      <c r="O26" s="881"/>
      <c r="P26" s="1203"/>
      <c r="Q26" s="861"/>
      <c r="R26" s="861"/>
    </row>
    <row r="27" spans="1:18" ht="80.25" customHeight="1" x14ac:dyDescent="0.25">
      <c r="A27" s="871">
        <v>7</v>
      </c>
      <c r="B27" s="849">
        <v>1</v>
      </c>
      <c r="C27" s="849">
        <v>4</v>
      </c>
      <c r="D27" s="849">
        <v>2</v>
      </c>
      <c r="E27" s="850" t="s">
        <v>2808</v>
      </c>
      <c r="F27" s="1199" t="s">
        <v>2807</v>
      </c>
      <c r="G27" s="463" t="s">
        <v>55</v>
      </c>
      <c r="H27" s="463" t="s">
        <v>194</v>
      </c>
      <c r="I27" s="463">
        <v>4</v>
      </c>
      <c r="J27" s="859" t="s">
        <v>2804</v>
      </c>
      <c r="K27" s="871" t="s">
        <v>38</v>
      </c>
      <c r="L27" s="859" t="s">
        <v>34</v>
      </c>
      <c r="M27" s="855">
        <v>28000</v>
      </c>
      <c r="N27" s="868">
        <v>13000</v>
      </c>
      <c r="O27" s="855">
        <v>28000</v>
      </c>
      <c r="P27" s="868">
        <v>13000</v>
      </c>
      <c r="Q27" s="859" t="s">
        <v>2773</v>
      </c>
      <c r="R27" s="859" t="s">
        <v>2772</v>
      </c>
    </row>
    <row r="28" spans="1:18" ht="81" customHeight="1" x14ac:dyDescent="0.25">
      <c r="A28" s="858"/>
      <c r="B28" s="849"/>
      <c r="C28" s="849"/>
      <c r="D28" s="849"/>
      <c r="E28" s="850"/>
      <c r="F28" s="1204"/>
      <c r="G28" s="463" t="s">
        <v>55</v>
      </c>
      <c r="H28" s="464" t="s">
        <v>2777</v>
      </c>
      <c r="I28" s="574">
        <v>4000</v>
      </c>
      <c r="J28" s="861"/>
      <c r="K28" s="858"/>
      <c r="L28" s="861"/>
      <c r="M28" s="881"/>
      <c r="N28" s="869"/>
      <c r="O28" s="881"/>
      <c r="P28" s="869"/>
      <c r="Q28" s="861"/>
      <c r="R28" s="861"/>
    </row>
    <row r="29" spans="1:18" ht="225" x14ac:dyDescent="0.25">
      <c r="A29" s="463">
        <v>8</v>
      </c>
      <c r="B29" s="463">
        <v>1</v>
      </c>
      <c r="C29" s="463">
        <v>4</v>
      </c>
      <c r="D29" s="463">
        <v>5</v>
      </c>
      <c r="E29" s="464" t="s">
        <v>2806</v>
      </c>
      <c r="F29" s="484" t="s">
        <v>2805</v>
      </c>
      <c r="G29" s="464" t="s">
        <v>1116</v>
      </c>
      <c r="H29" s="464" t="s">
        <v>229</v>
      </c>
      <c r="I29" s="464">
        <v>5</v>
      </c>
      <c r="J29" s="464" t="s">
        <v>2804</v>
      </c>
      <c r="K29" s="463" t="s">
        <v>38</v>
      </c>
      <c r="L29" s="478"/>
      <c r="M29" s="462">
        <v>18000</v>
      </c>
      <c r="N29" s="478"/>
      <c r="O29" s="462">
        <v>18000</v>
      </c>
      <c r="P29" s="478"/>
      <c r="Q29" s="464" t="s">
        <v>2773</v>
      </c>
      <c r="R29" s="464" t="s">
        <v>2772</v>
      </c>
    </row>
    <row r="30" spans="1:18" ht="135" x14ac:dyDescent="0.25">
      <c r="A30" s="463">
        <v>9</v>
      </c>
      <c r="B30" s="463">
        <v>1</v>
      </c>
      <c r="C30" s="463">
        <v>4</v>
      </c>
      <c r="D30" s="463">
        <v>2</v>
      </c>
      <c r="E30" s="464" t="s">
        <v>2803</v>
      </c>
      <c r="F30" s="575" t="s">
        <v>2802</v>
      </c>
      <c r="G30" s="463" t="s">
        <v>48</v>
      </c>
      <c r="H30" s="464" t="s">
        <v>2801</v>
      </c>
      <c r="I30" s="463">
        <v>100</v>
      </c>
      <c r="J30" s="464" t="s">
        <v>2800</v>
      </c>
      <c r="K30" s="463" t="s">
        <v>38</v>
      </c>
      <c r="L30" s="478"/>
      <c r="M30" s="462">
        <v>12000</v>
      </c>
      <c r="N30" s="478"/>
      <c r="O30" s="462">
        <v>12000</v>
      </c>
      <c r="P30" s="478"/>
      <c r="Q30" s="464" t="s">
        <v>2773</v>
      </c>
      <c r="R30" s="464" t="s">
        <v>2772</v>
      </c>
    </row>
    <row r="31" spans="1:18" ht="63.75" customHeight="1" x14ac:dyDescent="0.25">
      <c r="A31" s="871">
        <v>10</v>
      </c>
      <c r="B31" s="859">
        <v>1</v>
      </c>
      <c r="C31" s="859">
        <v>4</v>
      </c>
      <c r="D31" s="859">
        <v>2</v>
      </c>
      <c r="E31" s="859" t="s">
        <v>2799</v>
      </c>
      <c r="F31" s="1199" t="s">
        <v>2798</v>
      </c>
      <c r="G31" s="464" t="s">
        <v>57</v>
      </c>
      <c r="H31" s="464" t="s">
        <v>58</v>
      </c>
      <c r="I31" s="464">
        <v>2</v>
      </c>
      <c r="J31" s="859" t="s">
        <v>2797</v>
      </c>
      <c r="K31" s="859" t="s">
        <v>38</v>
      </c>
      <c r="L31" s="859"/>
      <c r="M31" s="868">
        <v>100000</v>
      </c>
      <c r="N31" s="859"/>
      <c r="O31" s="868">
        <v>100000</v>
      </c>
      <c r="P31" s="859"/>
      <c r="Q31" s="859" t="s">
        <v>2773</v>
      </c>
      <c r="R31" s="859" t="s">
        <v>2772</v>
      </c>
    </row>
    <row r="32" spans="1:18" ht="67.5" customHeight="1" x14ac:dyDescent="0.25">
      <c r="A32" s="857"/>
      <c r="B32" s="860"/>
      <c r="C32" s="860"/>
      <c r="D32" s="860"/>
      <c r="E32" s="860"/>
      <c r="F32" s="1216"/>
      <c r="G32" s="464" t="s">
        <v>55</v>
      </c>
      <c r="H32" s="464" t="s">
        <v>194</v>
      </c>
      <c r="I32" s="464">
        <v>2</v>
      </c>
      <c r="J32" s="860"/>
      <c r="K32" s="860"/>
      <c r="L32" s="860"/>
      <c r="M32" s="873"/>
      <c r="N32" s="860"/>
      <c r="O32" s="873"/>
      <c r="P32" s="860"/>
      <c r="Q32" s="860"/>
      <c r="R32" s="860"/>
    </row>
    <row r="33" spans="1:18" ht="74.25" customHeight="1" x14ac:dyDescent="0.25">
      <c r="A33" s="858"/>
      <c r="B33" s="861"/>
      <c r="C33" s="861"/>
      <c r="D33" s="861"/>
      <c r="E33" s="861"/>
      <c r="F33" s="1204"/>
      <c r="G33" s="464" t="s">
        <v>2796</v>
      </c>
      <c r="H33" s="464" t="s">
        <v>2795</v>
      </c>
      <c r="I33" s="464">
        <v>2</v>
      </c>
      <c r="J33" s="861"/>
      <c r="K33" s="861"/>
      <c r="L33" s="861"/>
      <c r="M33" s="869"/>
      <c r="N33" s="861"/>
      <c r="O33" s="869"/>
      <c r="P33" s="861"/>
      <c r="Q33" s="861"/>
      <c r="R33" s="861"/>
    </row>
    <row r="34" spans="1:18" ht="62.25" customHeight="1" x14ac:dyDescent="0.25">
      <c r="A34" s="930">
        <v>11</v>
      </c>
      <c r="B34" s="930">
        <v>1</v>
      </c>
      <c r="C34" s="930">
        <v>4</v>
      </c>
      <c r="D34" s="930">
        <v>2</v>
      </c>
      <c r="E34" s="930" t="s">
        <v>2794</v>
      </c>
      <c r="F34" s="1207" t="s">
        <v>2972</v>
      </c>
      <c r="G34" s="490" t="s">
        <v>44</v>
      </c>
      <c r="H34" s="490" t="s">
        <v>204</v>
      </c>
      <c r="I34" s="490">
        <v>5</v>
      </c>
      <c r="J34" s="930" t="s">
        <v>2778</v>
      </c>
      <c r="K34" s="930" t="s">
        <v>53</v>
      </c>
      <c r="L34" s="930" t="s">
        <v>34</v>
      </c>
      <c r="M34" s="926">
        <v>48000</v>
      </c>
      <c r="N34" s="926">
        <v>90000</v>
      </c>
      <c r="O34" s="926">
        <v>48000</v>
      </c>
      <c r="P34" s="926">
        <v>90000</v>
      </c>
      <c r="Q34" s="930" t="s">
        <v>2773</v>
      </c>
      <c r="R34" s="930" t="s">
        <v>2772</v>
      </c>
    </row>
    <row r="35" spans="1:18" ht="72" customHeight="1" x14ac:dyDescent="0.25">
      <c r="A35" s="936"/>
      <c r="B35" s="936"/>
      <c r="C35" s="936"/>
      <c r="D35" s="936"/>
      <c r="E35" s="936"/>
      <c r="F35" s="1208"/>
      <c r="G35" s="490" t="s">
        <v>44</v>
      </c>
      <c r="H35" s="490" t="s">
        <v>1292</v>
      </c>
      <c r="I35" s="490">
        <v>125</v>
      </c>
      <c r="J35" s="936"/>
      <c r="K35" s="936"/>
      <c r="L35" s="936"/>
      <c r="M35" s="937"/>
      <c r="N35" s="937"/>
      <c r="O35" s="937"/>
      <c r="P35" s="937"/>
      <c r="Q35" s="936"/>
      <c r="R35" s="936"/>
    </row>
    <row r="36" spans="1:18" ht="60.75" customHeight="1" x14ac:dyDescent="0.25">
      <c r="A36" s="931"/>
      <c r="B36" s="931"/>
      <c r="C36" s="931"/>
      <c r="D36" s="931"/>
      <c r="E36" s="931"/>
      <c r="F36" s="1209"/>
      <c r="G36" s="465" t="s">
        <v>1116</v>
      </c>
      <c r="H36" s="465" t="s">
        <v>229</v>
      </c>
      <c r="I36" s="465">
        <v>16</v>
      </c>
      <c r="J36" s="931"/>
      <c r="K36" s="931"/>
      <c r="L36" s="931"/>
      <c r="M36" s="927"/>
      <c r="N36" s="927"/>
      <c r="O36" s="927"/>
      <c r="P36" s="927"/>
      <c r="Q36" s="931"/>
      <c r="R36" s="931"/>
    </row>
    <row r="37" spans="1:18" ht="113.25" customHeight="1" x14ac:dyDescent="0.25">
      <c r="A37" s="930">
        <v>12</v>
      </c>
      <c r="B37" s="930">
        <v>1</v>
      </c>
      <c r="C37" s="930">
        <v>4</v>
      </c>
      <c r="D37" s="930">
        <v>2</v>
      </c>
      <c r="E37" s="930" t="s">
        <v>2793</v>
      </c>
      <c r="F37" s="1210" t="s">
        <v>2792</v>
      </c>
      <c r="G37" s="930" t="s">
        <v>2788</v>
      </c>
      <c r="H37" s="490" t="s">
        <v>2787</v>
      </c>
      <c r="I37" s="490">
        <v>1</v>
      </c>
      <c r="J37" s="930" t="s">
        <v>2791</v>
      </c>
      <c r="K37" s="930"/>
      <c r="L37" s="930" t="s">
        <v>47</v>
      </c>
      <c r="M37" s="1213"/>
      <c r="N37" s="926">
        <v>42000</v>
      </c>
      <c r="O37" s="926"/>
      <c r="P37" s="926">
        <v>42000</v>
      </c>
      <c r="Q37" s="930" t="s">
        <v>2773</v>
      </c>
      <c r="R37" s="930" t="s">
        <v>2772</v>
      </c>
    </row>
    <row r="38" spans="1:18" ht="108" customHeight="1" x14ac:dyDescent="0.25">
      <c r="A38" s="936"/>
      <c r="B38" s="936"/>
      <c r="C38" s="936"/>
      <c r="D38" s="936"/>
      <c r="E38" s="936"/>
      <c r="F38" s="1211"/>
      <c r="G38" s="931"/>
      <c r="H38" s="490" t="s">
        <v>56</v>
      </c>
      <c r="I38" s="490">
        <v>200</v>
      </c>
      <c r="J38" s="936"/>
      <c r="K38" s="936"/>
      <c r="L38" s="936"/>
      <c r="M38" s="1214"/>
      <c r="N38" s="937"/>
      <c r="O38" s="937"/>
      <c r="P38" s="937"/>
      <c r="Q38" s="936"/>
      <c r="R38" s="936"/>
    </row>
    <row r="39" spans="1:18" ht="96.75" customHeight="1" x14ac:dyDescent="0.25">
      <c r="A39" s="936"/>
      <c r="B39" s="936"/>
      <c r="C39" s="936"/>
      <c r="D39" s="936"/>
      <c r="E39" s="936"/>
      <c r="F39" s="1211"/>
      <c r="G39" s="490" t="s">
        <v>57</v>
      </c>
      <c r="H39" s="490" t="s">
        <v>58</v>
      </c>
      <c r="I39" s="490">
        <v>1</v>
      </c>
      <c r="J39" s="936"/>
      <c r="K39" s="936"/>
      <c r="L39" s="936"/>
      <c r="M39" s="1214"/>
      <c r="N39" s="937"/>
      <c r="O39" s="937"/>
      <c r="P39" s="937"/>
      <c r="Q39" s="936"/>
      <c r="R39" s="936"/>
    </row>
    <row r="40" spans="1:18" ht="97.5" customHeight="1" x14ac:dyDescent="0.25">
      <c r="A40" s="931"/>
      <c r="B40" s="931"/>
      <c r="C40" s="931"/>
      <c r="D40" s="931"/>
      <c r="E40" s="931"/>
      <c r="F40" s="1212"/>
      <c r="G40" s="490" t="s">
        <v>1116</v>
      </c>
      <c r="H40" s="490" t="s">
        <v>229</v>
      </c>
      <c r="I40" s="490">
        <v>1</v>
      </c>
      <c r="J40" s="931"/>
      <c r="K40" s="931"/>
      <c r="L40" s="931"/>
      <c r="M40" s="1215"/>
      <c r="N40" s="927"/>
      <c r="O40" s="927"/>
      <c r="P40" s="927"/>
      <c r="Q40" s="931"/>
      <c r="R40" s="931"/>
    </row>
    <row r="41" spans="1:18" ht="112.5" customHeight="1" x14ac:dyDescent="0.25">
      <c r="A41" s="930">
        <v>13</v>
      </c>
      <c r="B41" s="930">
        <v>1</v>
      </c>
      <c r="C41" s="930">
        <v>4</v>
      </c>
      <c r="D41" s="930">
        <v>2</v>
      </c>
      <c r="E41" s="930" t="s">
        <v>2790</v>
      </c>
      <c r="F41" s="1210" t="s">
        <v>2789</v>
      </c>
      <c r="G41" s="490" t="s">
        <v>2788</v>
      </c>
      <c r="H41" s="490" t="s">
        <v>2787</v>
      </c>
      <c r="I41" s="490">
        <v>1</v>
      </c>
      <c r="J41" s="930" t="s">
        <v>2786</v>
      </c>
      <c r="K41" s="930"/>
      <c r="L41" s="930" t="s">
        <v>47</v>
      </c>
      <c r="M41" s="930"/>
      <c r="N41" s="926">
        <v>37000</v>
      </c>
      <c r="O41" s="926"/>
      <c r="P41" s="926">
        <v>37000</v>
      </c>
      <c r="Q41" s="930" t="s">
        <v>2773</v>
      </c>
      <c r="R41" s="930" t="s">
        <v>2772</v>
      </c>
    </row>
    <row r="42" spans="1:18" ht="141" customHeight="1" x14ac:dyDescent="0.25">
      <c r="A42" s="936"/>
      <c r="B42" s="936"/>
      <c r="C42" s="936"/>
      <c r="D42" s="936"/>
      <c r="E42" s="936"/>
      <c r="F42" s="1211"/>
      <c r="G42" s="930" t="s">
        <v>42</v>
      </c>
      <c r="H42" s="465" t="s">
        <v>2785</v>
      </c>
      <c r="I42" s="465">
        <v>1</v>
      </c>
      <c r="J42" s="936"/>
      <c r="K42" s="936"/>
      <c r="L42" s="936"/>
      <c r="M42" s="936"/>
      <c r="N42" s="937"/>
      <c r="O42" s="937"/>
      <c r="P42" s="937"/>
      <c r="Q42" s="936"/>
      <c r="R42" s="936"/>
    </row>
    <row r="43" spans="1:18" ht="123" customHeight="1" x14ac:dyDescent="0.25">
      <c r="A43" s="931"/>
      <c r="B43" s="931"/>
      <c r="C43" s="931"/>
      <c r="D43" s="931"/>
      <c r="E43" s="931"/>
      <c r="F43" s="1212"/>
      <c r="G43" s="931"/>
      <c r="H43" s="465" t="s">
        <v>56</v>
      </c>
      <c r="I43" s="465">
        <v>200</v>
      </c>
      <c r="J43" s="931"/>
      <c r="K43" s="931"/>
      <c r="L43" s="931"/>
      <c r="M43" s="931"/>
      <c r="N43" s="927"/>
      <c r="O43" s="927"/>
      <c r="P43" s="927"/>
      <c r="Q43" s="931"/>
      <c r="R43" s="931"/>
    </row>
    <row r="44" spans="1:18" ht="63.75" customHeight="1" x14ac:dyDescent="0.25">
      <c r="A44" s="859">
        <v>14</v>
      </c>
      <c r="B44" s="871">
        <v>1</v>
      </c>
      <c r="C44" s="871">
        <v>4</v>
      </c>
      <c r="D44" s="871">
        <v>2</v>
      </c>
      <c r="E44" s="859" t="s">
        <v>2784</v>
      </c>
      <c r="F44" s="1205" t="s">
        <v>2783</v>
      </c>
      <c r="G44" s="930" t="s">
        <v>44</v>
      </c>
      <c r="H44" s="490" t="s">
        <v>204</v>
      </c>
      <c r="I44" s="490">
        <v>1</v>
      </c>
      <c r="J44" s="859" t="s">
        <v>2774</v>
      </c>
      <c r="K44" s="859"/>
      <c r="L44" s="859" t="s">
        <v>43</v>
      </c>
      <c r="M44" s="859"/>
      <c r="N44" s="868">
        <v>23000</v>
      </c>
      <c r="O44" s="868"/>
      <c r="P44" s="868">
        <v>23000</v>
      </c>
      <c r="Q44" s="859" t="s">
        <v>2773</v>
      </c>
      <c r="R44" s="859" t="s">
        <v>2772</v>
      </c>
    </row>
    <row r="45" spans="1:18" ht="58.5" customHeight="1" x14ac:dyDescent="0.25">
      <c r="A45" s="861"/>
      <c r="B45" s="858"/>
      <c r="C45" s="858"/>
      <c r="D45" s="858"/>
      <c r="E45" s="861"/>
      <c r="F45" s="1206"/>
      <c r="G45" s="931"/>
      <c r="H45" s="490" t="s">
        <v>693</v>
      </c>
      <c r="I45" s="490">
        <v>30</v>
      </c>
      <c r="J45" s="861"/>
      <c r="K45" s="861"/>
      <c r="L45" s="861"/>
      <c r="M45" s="861"/>
      <c r="N45" s="869"/>
      <c r="O45" s="869"/>
      <c r="P45" s="869"/>
      <c r="Q45" s="861"/>
      <c r="R45" s="861"/>
    </row>
    <row r="46" spans="1:18" ht="89.25" customHeight="1" x14ac:dyDescent="0.25">
      <c r="A46" s="871">
        <v>15</v>
      </c>
      <c r="B46" s="871">
        <v>1</v>
      </c>
      <c r="C46" s="871">
        <v>4</v>
      </c>
      <c r="D46" s="871">
        <v>2</v>
      </c>
      <c r="E46" s="859" t="s">
        <v>2782</v>
      </c>
      <c r="F46" s="1199" t="s">
        <v>2781</v>
      </c>
      <c r="G46" s="490" t="s">
        <v>1116</v>
      </c>
      <c r="H46" s="490" t="s">
        <v>229</v>
      </c>
      <c r="I46" s="490">
        <v>1</v>
      </c>
      <c r="J46" s="859" t="s">
        <v>2774</v>
      </c>
      <c r="K46" s="871"/>
      <c r="L46" s="871" t="s">
        <v>45</v>
      </c>
      <c r="M46" s="871"/>
      <c r="N46" s="855">
        <v>30000</v>
      </c>
      <c r="O46" s="855"/>
      <c r="P46" s="855">
        <v>30000</v>
      </c>
      <c r="Q46" s="859" t="s">
        <v>2773</v>
      </c>
      <c r="R46" s="859" t="s">
        <v>2772</v>
      </c>
    </row>
    <row r="47" spans="1:18" ht="84.75" customHeight="1" x14ac:dyDescent="0.25">
      <c r="A47" s="857"/>
      <c r="B47" s="857"/>
      <c r="C47" s="857"/>
      <c r="D47" s="857"/>
      <c r="E47" s="860"/>
      <c r="F47" s="1200"/>
      <c r="G47" s="930" t="s">
        <v>44</v>
      </c>
      <c r="H47" s="490" t="s">
        <v>204</v>
      </c>
      <c r="I47" s="490">
        <v>3</v>
      </c>
      <c r="J47" s="860"/>
      <c r="K47" s="857"/>
      <c r="L47" s="857"/>
      <c r="M47" s="857"/>
      <c r="N47" s="856"/>
      <c r="O47" s="856"/>
      <c r="P47" s="856"/>
      <c r="Q47" s="860"/>
      <c r="R47" s="860"/>
    </row>
    <row r="48" spans="1:18" ht="99" customHeight="1" x14ac:dyDescent="0.25">
      <c r="A48" s="858"/>
      <c r="B48" s="858"/>
      <c r="C48" s="858"/>
      <c r="D48" s="858"/>
      <c r="E48" s="861"/>
      <c r="F48" s="1198"/>
      <c r="G48" s="931"/>
      <c r="H48" s="490" t="s">
        <v>1292</v>
      </c>
      <c r="I48" s="490">
        <v>88</v>
      </c>
      <c r="J48" s="861"/>
      <c r="K48" s="858"/>
      <c r="L48" s="858"/>
      <c r="M48" s="858"/>
      <c r="N48" s="881"/>
      <c r="O48" s="881"/>
      <c r="P48" s="881"/>
      <c r="Q48" s="861"/>
      <c r="R48" s="861"/>
    </row>
    <row r="49" spans="1:18" ht="72" customHeight="1" x14ac:dyDescent="0.25">
      <c r="A49" s="871">
        <v>16</v>
      </c>
      <c r="B49" s="871">
        <v>1</v>
      </c>
      <c r="C49" s="871">
        <v>4</v>
      </c>
      <c r="D49" s="871">
        <v>2</v>
      </c>
      <c r="E49" s="871" t="s">
        <v>2780</v>
      </c>
      <c r="F49" s="1199" t="s">
        <v>2779</v>
      </c>
      <c r="G49" s="463" t="s">
        <v>57</v>
      </c>
      <c r="H49" s="463" t="s">
        <v>58</v>
      </c>
      <c r="I49" s="463">
        <v>1</v>
      </c>
      <c r="J49" s="859" t="s">
        <v>2778</v>
      </c>
      <c r="K49" s="1201"/>
      <c r="L49" s="871" t="s">
        <v>45</v>
      </c>
      <c r="M49" s="871"/>
      <c r="N49" s="855">
        <v>58000</v>
      </c>
      <c r="O49" s="855"/>
      <c r="P49" s="855">
        <v>58000</v>
      </c>
      <c r="Q49" s="859" t="s">
        <v>2773</v>
      </c>
      <c r="R49" s="859" t="s">
        <v>2772</v>
      </c>
    </row>
    <row r="50" spans="1:18" ht="58.5" customHeight="1" x14ac:dyDescent="0.25">
      <c r="A50" s="857"/>
      <c r="B50" s="857"/>
      <c r="C50" s="857"/>
      <c r="D50" s="857"/>
      <c r="E50" s="857"/>
      <c r="F50" s="1200"/>
      <c r="G50" s="871" t="s">
        <v>55</v>
      </c>
      <c r="H50" s="463" t="s">
        <v>194</v>
      </c>
      <c r="I50" s="463">
        <v>1</v>
      </c>
      <c r="J50" s="860"/>
      <c r="K50" s="1202"/>
      <c r="L50" s="857"/>
      <c r="M50" s="857"/>
      <c r="N50" s="856"/>
      <c r="O50" s="856"/>
      <c r="P50" s="856"/>
      <c r="Q50" s="860"/>
      <c r="R50" s="860"/>
    </row>
    <row r="51" spans="1:18" ht="69" customHeight="1" x14ac:dyDescent="0.25">
      <c r="A51" s="857"/>
      <c r="B51" s="857"/>
      <c r="C51" s="857"/>
      <c r="D51" s="857"/>
      <c r="E51" s="857"/>
      <c r="F51" s="1200"/>
      <c r="G51" s="858"/>
      <c r="H51" s="464" t="s">
        <v>2777</v>
      </c>
      <c r="I51" s="574">
        <v>1000</v>
      </c>
      <c r="J51" s="860"/>
      <c r="K51" s="1202"/>
      <c r="L51" s="857"/>
      <c r="M51" s="857"/>
      <c r="N51" s="856"/>
      <c r="O51" s="856"/>
      <c r="P51" s="856"/>
      <c r="Q51" s="860"/>
      <c r="R51" s="860"/>
    </row>
    <row r="52" spans="1:18" ht="57" customHeight="1" x14ac:dyDescent="0.25">
      <c r="A52" s="858"/>
      <c r="B52" s="858"/>
      <c r="C52" s="858"/>
      <c r="D52" s="858"/>
      <c r="E52" s="858"/>
      <c r="F52" s="1198"/>
      <c r="G52" s="463" t="s">
        <v>1116</v>
      </c>
      <c r="H52" s="463" t="s">
        <v>229</v>
      </c>
      <c r="I52" s="463">
        <v>5</v>
      </c>
      <c r="J52" s="861"/>
      <c r="K52" s="1203"/>
      <c r="L52" s="858"/>
      <c r="M52" s="858"/>
      <c r="N52" s="881"/>
      <c r="O52" s="881"/>
      <c r="P52" s="881"/>
      <c r="Q52" s="861"/>
      <c r="R52" s="861"/>
    </row>
    <row r="53" spans="1:18" ht="60" customHeight="1" x14ac:dyDescent="0.25">
      <c r="A53" s="859">
        <v>17</v>
      </c>
      <c r="B53" s="871">
        <v>1</v>
      </c>
      <c r="C53" s="871">
        <v>4</v>
      </c>
      <c r="D53" s="871">
        <v>2</v>
      </c>
      <c r="E53" s="871" t="s">
        <v>2776</v>
      </c>
      <c r="F53" s="1199" t="s">
        <v>2775</v>
      </c>
      <c r="G53" s="930" t="s">
        <v>44</v>
      </c>
      <c r="H53" s="490" t="s">
        <v>204</v>
      </c>
      <c r="I53" s="463">
        <v>1</v>
      </c>
      <c r="J53" s="859" t="s">
        <v>2774</v>
      </c>
      <c r="K53" s="871"/>
      <c r="L53" s="859" t="s">
        <v>38</v>
      </c>
      <c r="M53" s="871"/>
      <c r="N53" s="868">
        <v>33000</v>
      </c>
      <c r="O53" s="871"/>
      <c r="P53" s="868">
        <v>33000</v>
      </c>
      <c r="Q53" s="859" t="s">
        <v>2773</v>
      </c>
      <c r="R53" s="859" t="s">
        <v>2772</v>
      </c>
    </row>
    <row r="54" spans="1:18" ht="54.75" customHeight="1" x14ac:dyDescent="0.25">
      <c r="A54" s="861"/>
      <c r="B54" s="858"/>
      <c r="C54" s="858"/>
      <c r="D54" s="858"/>
      <c r="E54" s="858"/>
      <c r="F54" s="1204"/>
      <c r="G54" s="931"/>
      <c r="H54" s="490" t="s">
        <v>693</v>
      </c>
      <c r="I54" s="463">
        <v>30</v>
      </c>
      <c r="J54" s="861"/>
      <c r="K54" s="858"/>
      <c r="L54" s="861"/>
      <c r="M54" s="858"/>
      <c r="N54" s="869"/>
      <c r="O54" s="858"/>
      <c r="P54" s="869"/>
      <c r="Q54" s="861"/>
      <c r="R54" s="861"/>
    </row>
    <row r="55" spans="1:18" x14ac:dyDescent="0.25">
      <c r="A55" s="300"/>
      <c r="B55" s="300"/>
      <c r="C55" s="300"/>
      <c r="D55" s="300"/>
      <c r="E55" s="300"/>
      <c r="F55" s="303"/>
      <c r="G55" s="300"/>
      <c r="H55" s="300"/>
      <c r="I55" s="300"/>
      <c r="J55" s="300"/>
      <c r="K55" s="300"/>
      <c r="L55" s="300"/>
      <c r="M55" s="302"/>
      <c r="N55" s="302"/>
      <c r="O55" s="302"/>
      <c r="P55" s="301"/>
      <c r="Q55" s="300"/>
      <c r="R55" s="300"/>
    </row>
    <row r="56" spans="1:18" ht="15.75" x14ac:dyDescent="0.25">
      <c r="M56" s="903"/>
      <c r="N56" s="904" t="s">
        <v>35</v>
      </c>
      <c r="O56" s="904"/>
      <c r="P56" s="904"/>
    </row>
    <row r="57" spans="1:18" x14ac:dyDescent="0.25">
      <c r="M57" s="903"/>
      <c r="N57" s="194" t="s">
        <v>36</v>
      </c>
      <c r="O57" s="903" t="s">
        <v>37</v>
      </c>
      <c r="P57" s="903"/>
    </row>
    <row r="58" spans="1:18" x14ac:dyDescent="0.25">
      <c r="M58" s="903"/>
      <c r="N58" s="194"/>
      <c r="O58" s="194">
        <v>2020</v>
      </c>
      <c r="P58" s="194">
        <v>2021</v>
      </c>
    </row>
    <row r="59" spans="1:18" x14ac:dyDescent="0.25">
      <c r="M59" s="194" t="s">
        <v>2931</v>
      </c>
      <c r="N59" s="56">
        <v>17</v>
      </c>
      <c r="O59" s="109">
        <f>O12+O14+O17+O21+O27+O29+O30+O31+O34</f>
        <v>400000</v>
      </c>
      <c r="P59" s="109">
        <f>P7+P8+P14+P27+P34+P37+P41+P44+P46+P49+P53</f>
        <v>1068400</v>
      </c>
      <c r="Q59" s="2"/>
    </row>
    <row r="60" spans="1:18" x14ac:dyDescent="0.25">
      <c r="O60" s="2"/>
      <c r="P60" s="299"/>
    </row>
  </sheetData>
  <mergeCells count="236">
    <mergeCell ref="Q4:Q5"/>
    <mergeCell ref="R4:R5"/>
    <mergeCell ref="M4:N4"/>
    <mergeCell ref="O4:P4"/>
    <mergeCell ref="C4:C5"/>
    <mergeCell ref="D4:D5"/>
    <mergeCell ref="G4:G5"/>
    <mergeCell ref="H4:I4"/>
    <mergeCell ref="J4:J5"/>
    <mergeCell ref="K4:L4"/>
    <mergeCell ref="L14:L16"/>
    <mergeCell ref="M14:M16"/>
    <mergeCell ref="N17:N20"/>
    <mergeCell ref="N14:N16"/>
    <mergeCell ref="M17:M20"/>
    <mergeCell ref="L17:L20"/>
    <mergeCell ref="A4:A5"/>
    <mergeCell ref="B4:B5"/>
    <mergeCell ref="E4:E5"/>
    <mergeCell ref="F4:F5"/>
    <mergeCell ref="A8:A11"/>
    <mergeCell ref="B8:B11"/>
    <mergeCell ref="C8:C11"/>
    <mergeCell ref="D8:D11"/>
    <mergeCell ref="E8:E11"/>
    <mergeCell ref="F8:F11"/>
    <mergeCell ref="O8:O11"/>
    <mergeCell ref="P8:P11"/>
    <mergeCell ref="Q8:Q11"/>
    <mergeCell ref="R8:R11"/>
    <mergeCell ref="G10:G11"/>
    <mergeCell ref="G8:G9"/>
    <mergeCell ref="J8:J11"/>
    <mergeCell ref="L12:L13"/>
    <mergeCell ref="M12:M13"/>
    <mergeCell ref="N12:N13"/>
    <mergeCell ref="K8:K11"/>
    <mergeCell ref="L8:L11"/>
    <mergeCell ref="M8:M11"/>
    <mergeCell ref="N8:N11"/>
    <mergeCell ref="A12:A13"/>
    <mergeCell ref="B12:B13"/>
    <mergeCell ref="C12:C13"/>
    <mergeCell ref="D12:D13"/>
    <mergeCell ref="E12:E13"/>
    <mergeCell ref="F12:F13"/>
    <mergeCell ref="J12:J13"/>
    <mergeCell ref="K12:K13"/>
    <mergeCell ref="J17:J20"/>
    <mergeCell ref="K17:K20"/>
    <mergeCell ref="A14:A16"/>
    <mergeCell ref="B14:B16"/>
    <mergeCell ref="C14:C16"/>
    <mergeCell ref="D14:D16"/>
    <mergeCell ref="E14:E16"/>
    <mergeCell ref="F14:F16"/>
    <mergeCell ref="A17:A20"/>
    <mergeCell ref="B17:B20"/>
    <mergeCell ref="C17:C20"/>
    <mergeCell ref="D17:D20"/>
    <mergeCell ref="E17:E20"/>
    <mergeCell ref="F17:F20"/>
    <mergeCell ref="P21:P26"/>
    <mergeCell ref="Q21:Q26"/>
    <mergeCell ref="G14:G15"/>
    <mergeCell ref="R21:R26"/>
    <mergeCell ref="O12:O13"/>
    <mergeCell ref="P12:P13"/>
    <mergeCell ref="Q12:Q13"/>
    <mergeCell ref="R12:R13"/>
    <mergeCell ref="J21:J26"/>
    <mergeCell ref="K21:K26"/>
    <mergeCell ref="L21:L26"/>
    <mergeCell ref="M21:M26"/>
    <mergeCell ref="N21:N26"/>
    <mergeCell ref="O21:O26"/>
    <mergeCell ref="O17:O20"/>
    <mergeCell ref="P17:P20"/>
    <mergeCell ref="Q17:Q20"/>
    <mergeCell ref="R17:R20"/>
    <mergeCell ref="O14:O16"/>
    <mergeCell ref="P14:P16"/>
    <mergeCell ref="Q14:Q16"/>
    <mergeCell ref="R14:R16"/>
    <mergeCell ref="J14:J16"/>
    <mergeCell ref="K14:K16"/>
    <mergeCell ref="A21:A26"/>
    <mergeCell ref="B21:B26"/>
    <mergeCell ref="C21:C26"/>
    <mergeCell ref="D21:D26"/>
    <mergeCell ref="E21:E26"/>
    <mergeCell ref="F21:F26"/>
    <mergeCell ref="P31:P33"/>
    <mergeCell ref="Q31:Q33"/>
    <mergeCell ref="R31:R33"/>
    <mergeCell ref="A27:A28"/>
    <mergeCell ref="B27:B28"/>
    <mergeCell ref="C27:C28"/>
    <mergeCell ref="D27:D28"/>
    <mergeCell ref="J31:J33"/>
    <mergeCell ref="K31:K33"/>
    <mergeCell ref="L31:L33"/>
    <mergeCell ref="M31:M33"/>
    <mergeCell ref="N31:N33"/>
    <mergeCell ref="O31:O33"/>
    <mergeCell ref="N27:N28"/>
    <mergeCell ref="O27:O28"/>
    <mergeCell ref="P27:P28"/>
    <mergeCell ref="Q27:Q28"/>
    <mergeCell ref="R27:R28"/>
    <mergeCell ref="A31:A33"/>
    <mergeCell ref="B31:B33"/>
    <mergeCell ref="C31:C33"/>
    <mergeCell ref="D31:D33"/>
    <mergeCell ref="E31:E33"/>
    <mergeCell ref="K34:K36"/>
    <mergeCell ref="L34:L36"/>
    <mergeCell ref="M27:M28"/>
    <mergeCell ref="E27:E28"/>
    <mergeCell ref="F27:F28"/>
    <mergeCell ref="J27:J28"/>
    <mergeCell ref="K27:K28"/>
    <mergeCell ref="L27:L28"/>
    <mergeCell ref="M34:M36"/>
    <mergeCell ref="F31:F33"/>
    <mergeCell ref="N34:N36"/>
    <mergeCell ref="O34:O36"/>
    <mergeCell ref="P34:P36"/>
    <mergeCell ref="Q34:Q36"/>
    <mergeCell ref="R34:R36"/>
    <mergeCell ref="A34:A36"/>
    <mergeCell ref="B34:B36"/>
    <mergeCell ref="C34:C36"/>
    <mergeCell ref="K41:K43"/>
    <mergeCell ref="L41:L43"/>
    <mergeCell ref="M41:M43"/>
    <mergeCell ref="N41:N43"/>
    <mergeCell ref="O41:O43"/>
    <mergeCell ref="P41:P43"/>
    <mergeCell ref="P37:P40"/>
    <mergeCell ref="Q37:Q40"/>
    <mergeCell ref="R37:R40"/>
    <mergeCell ref="K37:K40"/>
    <mergeCell ref="L37:L40"/>
    <mergeCell ref="M37:M40"/>
    <mergeCell ref="N37:N40"/>
    <mergeCell ref="O37:O40"/>
    <mergeCell ref="Q41:Q43"/>
    <mergeCell ref="R41:R43"/>
    <mergeCell ref="G42:G43"/>
    <mergeCell ref="D34:D36"/>
    <mergeCell ref="E34:E36"/>
    <mergeCell ref="F34:F36"/>
    <mergeCell ref="J34:J36"/>
    <mergeCell ref="J37:J40"/>
    <mergeCell ref="A41:A43"/>
    <mergeCell ref="B41:B43"/>
    <mergeCell ref="C41:C43"/>
    <mergeCell ref="D41:D43"/>
    <mergeCell ref="E41:E43"/>
    <mergeCell ref="F41:F43"/>
    <mergeCell ref="J41:J43"/>
    <mergeCell ref="A37:A40"/>
    <mergeCell ref="B37:B40"/>
    <mergeCell ref="C37:C40"/>
    <mergeCell ref="D37:D40"/>
    <mergeCell ref="E37:E40"/>
    <mergeCell ref="F37:F40"/>
    <mergeCell ref="G37:G38"/>
    <mergeCell ref="Q44:Q45"/>
    <mergeCell ref="R44:R45"/>
    <mergeCell ref="A44:A45"/>
    <mergeCell ref="B44:B45"/>
    <mergeCell ref="C44:C45"/>
    <mergeCell ref="D44:D45"/>
    <mergeCell ref="E44:E45"/>
    <mergeCell ref="F44:F45"/>
    <mergeCell ref="G44:G45"/>
    <mergeCell ref="J44:J45"/>
    <mergeCell ref="K44:K45"/>
    <mergeCell ref="L44:L45"/>
    <mergeCell ref="M44:M45"/>
    <mergeCell ref="N44:N45"/>
    <mergeCell ref="O44:O45"/>
    <mergeCell ref="P44:P45"/>
    <mergeCell ref="M46:M48"/>
    <mergeCell ref="N46:N48"/>
    <mergeCell ref="O46:O48"/>
    <mergeCell ref="P46:P48"/>
    <mergeCell ref="Q46:Q48"/>
    <mergeCell ref="R46:R48"/>
    <mergeCell ref="A49:A52"/>
    <mergeCell ref="B49:B52"/>
    <mergeCell ref="C49:C52"/>
    <mergeCell ref="D49:D52"/>
    <mergeCell ref="A46:A48"/>
    <mergeCell ref="B46:B48"/>
    <mergeCell ref="C46:C48"/>
    <mergeCell ref="D46:D48"/>
    <mergeCell ref="E46:E48"/>
    <mergeCell ref="F46:F48"/>
    <mergeCell ref="J46:J48"/>
    <mergeCell ref="K46:K48"/>
    <mergeCell ref="L46:L48"/>
    <mergeCell ref="G47:G48"/>
    <mergeCell ref="Q49:Q52"/>
    <mergeCell ref="R49:R52"/>
    <mergeCell ref="G50:G51"/>
    <mergeCell ref="E49:E52"/>
    <mergeCell ref="A53:A54"/>
    <mergeCell ref="B53:B54"/>
    <mergeCell ref="C53:C54"/>
    <mergeCell ref="D53:D54"/>
    <mergeCell ref="E53:E54"/>
    <mergeCell ref="N53:N54"/>
    <mergeCell ref="O53:O54"/>
    <mergeCell ref="P53:P54"/>
    <mergeCell ref="Q53:Q54"/>
    <mergeCell ref="F53:F54"/>
    <mergeCell ref="G53:G54"/>
    <mergeCell ref="J53:J54"/>
    <mergeCell ref="K53:K54"/>
    <mergeCell ref="L53:L54"/>
    <mergeCell ref="M53:M54"/>
    <mergeCell ref="F49:F52"/>
    <mergeCell ref="J49:J52"/>
    <mergeCell ref="K49:K52"/>
    <mergeCell ref="M56:M58"/>
    <mergeCell ref="N56:P56"/>
    <mergeCell ref="O57:P57"/>
    <mergeCell ref="R53:R54"/>
    <mergeCell ref="N49:N52"/>
    <mergeCell ref="O49:O52"/>
    <mergeCell ref="P49:P52"/>
    <mergeCell ref="L49:L52"/>
    <mergeCell ref="M49:M5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78302-6D1D-48B4-8C71-40B94B724911}">
  <dimension ref="A2:S41"/>
  <sheetViews>
    <sheetView tabSelected="1" topLeftCell="A34" zoomScale="70" zoomScaleNormal="70" workbookViewId="0">
      <selection activeCell="J55" sqref="J55"/>
    </sheetView>
  </sheetViews>
  <sheetFormatPr defaultRowHeight="15" x14ac:dyDescent="0.25"/>
  <cols>
    <col min="1" max="1" width="4.7109375" style="41" customWidth="1"/>
    <col min="2" max="2" width="8.85546875" style="41" customWidth="1"/>
    <col min="3" max="3" width="11.42578125" style="41" customWidth="1"/>
    <col min="4" max="4" width="9.7109375" style="41" customWidth="1"/>
    <col min="5" max="5" width="45.7109375" style="41" customWidth="1"/>
    <col min="6" max="6" width="62.28515625" style="41" customWidth="1"/>
    <col min="7" max="7" width="35.7109375" style="41" customWidth="1"/>
    <col min="8" max="8" width="20.42578125" style="41" customWidth="1"/>
    <col min="9" max="9" width="12.140625" style="41" customWidth="1"/>
    <col min="10" max="10" width="32.140625" style="41" customWidth="1"/>
    <col min="11" max="11" width="12.140625" style="41" customWidth="1"/>
    <col min="12" max="12" width="12.7109375" style="41" customWidth="1"/>
    <col min="13" max="13" width="17.85546875" style="41" customWidth="1"/>
    <col min="14" max="14" width="17.28515625" style="41" customWidth="1"/>
    <col min="15" max="16" width="18" style="41" customWidth="1"/>
    <col min="17" max="17" width="21.28515625" style="41" customWidth="1"/>
    <col min="18" max="18" width="23.5703125" style="41" customWidth="1"/>
    <col min="19" max="19" width="19.5703125" style="41" customWidth="1"/>
    <col min="20" max="258" width="9.140625" style="41"/>
    <col min="259" max="259" width="4.7109375" style="41" bestFit="1" customWidth="1"/>
    <col min="260" max="260" width="9.7109375" style="41" bestFit="1" customWidth="1"/>
    <col min="261" max="261" width="10" style="41" bestFit="1" customWidth="1"/>
    <col min="262" max="262" width="8.85546875" style="41" bestFit="1" customWidth="1"/>
    <col min="263" max="263" width="22.85546875" style="41" customWidth="1"/>
    <col min="264" max="264" width="59.7109375" style="41" bestFit="1" customWidth="1"/>
    <col min="265" max="265" width="57.85546875" style="41" bestFit="1" customWidth="1"/>
    <col min="266" max="266" width="35.28515625" style="41" bestFit="1" customWidth="1"/>
    <col min="267" max="267" width="28.140625" style="41" bestFit="1" customWidth="1"/>
    <col min="268" max="268" width="33.140625" style="41" bestFit="1" customWidth="1"/>
    <col min="269" max="269" width="26" style="41" bestFit="1" customWidth="1"/>
    <col min="270" max="270" width="19.140625" style="41" bestFit="1" customWidth="1"/>
    <col min="271" max="271" width="10.42578125" style="41" customWidth="1"/>
    <col min="272" max="272" width="11.85546875" style="41" customWidth="1"/>
    <col min="273" max="273" width="14.7109375" style="41" customWidth="1"/>
    <col min="274" max="274" width="9" style="41" bestFit="1" customWidth="1"/>
    <col min="275" max="514" width="9.140625" style="41"/>
    <col min="515" max="515" width="4.7109375" style="41" bestFit="1" customWidth="1"/>
    <col min="516" max="516" width="9.7109375" style="41" bestFit="1" customWidth="1"/>
    <col min="517" max="517" width="10" style="41" bestFit="1" customWidth="1"/>
    <col min="518" max="518" width="8.85546875" style="41" bestFit="1" customWidth="1"/>
    <col min="519" max="519" width="22.85546875" style="41" customWidth="1"/>
    <col min="520" max="520" width="59.7109375" style="41" bestFit="1" customWidth="1"/>
    <col min="521" max="521" width="57.85546875" style="41" bestFit="1" customWidth="1"/>
    <col min="522" max="522" width="35.28515625" style="41" bestFit="1" customWidth="1"/>
    <col min="523" max="523" width="28.140625" style="41" bestFit="1" customWidth="1"/>
    <col min="524" max="524" width="33.140625" style="41" bestFit="1" customWidth="1"/>
    <col min="525" max="525" width="26" style="41" bestFit="1" customWidth="1"/>
    <col min="526" max="526" width="19.140625" style="41" bestFit="1" customWidth="1"/>
    <col min="527" max="527" width="10.42578125" style="41" customWidth="1"/>
    <col min="528" max="528" width="11.85546875" style="41" customWidth="1"/>
    <col min="529" max="529" width="14.7109375" style="41" customWidth="1"/>
    <col min="530" max="530" width="9" style="41" bestFit="1" customWidth="1"/>
    <col min="531" max="770" width="9.140625" style="41"/>
    <col min="771" max="771" width="4.7109375" style="41" bestFit="1" customWidth="1"/>
    <col min="772" max="772" width="9.7109375" style="41" bestFit="1" customWidth="1"/>
    <col min="773" max="773" width="10" style="41" bestFit="1" customWidth="1"/>
    <col min="774" max="774" width="8.85546875" style="41" bestFit="1" customWidth="1"/>
    <col min="775" max="775" width="22.85546875" style="41" customWidth="1"/>
    <col min="776" max="776" width="59.7109375" style="41" bestFit="1" customWidth="1"/>
    <col min="777" max="777" width="57.85546875" style="41" bestFit="1" customWidth="1"/>
    <col min="778" max="778" width="35.28515625" style="41" bestFit="1" customWidth="1"/>
    <col min="779" max="779" width="28.140625" style="41" bestFit="1" customWidth="1"/>
    <col min="780" max="780" width="33.140625" style="41" bestFit="1" customWidth="1"/>
    <col min="781" max="781" width="26" style="41" bestFit="1" customWidth="1"/>
    <col min="782" max="782" width="19.140625" style="41" bestFit="1" customWidth="1"/>
    <col min="783" max="783" width="10.42578125" style="41" customWidth="1"/>
    <col min="784" max="784" width="11.85546875" style="41" customWidth="1"/>
    <col min="785" max="785" width="14.7109375" style="41" customWidth="1"/>
    <col min="786" max="786" width="9" style="41" bestFit="1" customWidth="1"/>
    <col min="787" max="1026" width="9.140625" style="41"/>
    <col min="1027" max="1027" width="4.7109375" style="41" bestFit="1" customWidth="1"/>
    <col min="1028" max="1028" width="9.7109375" style="41" bestFit="1" customWidth="1"/>
    <col min="1029" max="1029" width="10" style="41" bestFit="1" customWidth="1"/>
    <col min="1030" max="1030" width="8.85546875" style="41" bestFit="1" customWidth="1"/>
    <col min="1031" max="1031" width="22.85546875" style="41" customWidth="1"/>
    <col min="1032" max="1032" width="59.7109375" style="41" bestFit="1" customWidth="1"/>
    <col min="1033" max="1033" width="57.85546875" style="41" bestFit="1" customWidth="1"/>
    <col min="1034" max="1034" width="35.28515625" style="41" bestFit="1" customWidth="1"/>
    <col min="1035" max="1035" width="28.140625" style="41" bestFit="1" customWidth="1"/>
    <col min="1036" max="1036" width="33.140625" style="41" bestFit="1" customWidth="1"/>
    <col min="1037" max="1037" width="26" style="41" bestFit="1" customWidth="1"/>
    <col min="1038" max="1038" width="19.140625" style="41" bestFit="1" customWidth="1"/>
    <col min="1039" max="1039" width="10.42578125" style="41" customWidth="1"/>
    <col min="1040" max="1040" width="11.85546875" style="41" customWidth="1"/>
    <col min="1041" max="1041" width="14.7109375" style="41" customWidth="1"/>
    <col min="1042" max="1042" width="9" style="41" bestFit="1" customWidth="1"/>
    <col min="1043" max="1282" width="9.140625" style="41"/>
    <col min="1283" max="1283" width="4.7109375" style="41" bestFit="1" customWidth="1"/>
    <col min="1284" max="1284" width="9.7109375" style="41" bestFit="1" customWidth="1"/>
    <col min="1285" max="1285" width="10" style="41" bestFit="1" customWidth="1"/>
    <col min="1286" max="1286" width="8.85546875" style="41" bestFit="1" customWidth="1"/>
    <col min="1287" max="1287" width="22.85546875" style="41" customWidth="1"/>
    <col min="1288" max="1288" width="59.7109375" style="41" bestFit="1" customWidth="1"/>
    <col min="1289" max="1289" width="57.85546875" style="41" bestFit="1" customWidth="1"/>
    <col min="1290" max="1290" width="35.28515625" style="41" bestFit="1" customWidth="1"/>
    <col min="1291" max="1291" width="28.140625" style="41" bestFit="1" customWidth="1"/>
    <col min="1292" max="1292" width="33.140625" style="41" bestFit="1" customWidth="1"/>
    <col min="1293" max="1293" width="26" style="41" bestFit="1" customWidth="1"/>
    <col min="1294" max="1294" width="19.140625" style="41" bestFit="1" customWidth="1"/>
    <col min="1295" max="1295" width="10.42578125" style="41" customWidth="1"/>
    <col min="1296" max="1296" width="11.85546875" style="41" customWidth="1"/>
    <col min="1297" max="1297" width="14.7109375" style="41" customWidth="1"/>
    <col min="1298" max="1298" width="9" style="41" bestFit="1" customWidth="1"/>
    <col min="1299" max="1538" width="9.140625" style="41"/>
    <col min="1539" max="1539" width="4.7109375" style="41" bestFit="1" customWidth="1"/>
    <col min="1540" max="1540" width="9.7109375" style="41" bestFit="1" customWidth="1"/>
    <col min="1541" max="1541" width="10" style="41" bestFit="1" customWidth="1"/>
    <col min="1542" max="1542" width="8.85546875" style="41" bestFit="1" customWidth="1"/>
    <col min="1543" max="1543" width="22.85546875" style="41" customWidth="1"/>
    <col min="1544" max="1544" width="59.7109375" style="41" bestFit="1" customWidth="1"/>
    <col min="1545" max="1545" width="57.85546875" style="41" bestFit="1" customWidth="1"/>
    <col min="1546" max="1546" width="35.28515625" style="41" bestFit="1" customWidth="1"/>
    <col min="1547" max="1547" width="28.140625" style="41" bestFit="1" customWidth="1"/>
    <col min="1548" max="1548" width="33.140625" style="41" bestFit="1" customWidth="1"/>
    <col min="1549" max="1549" width="26" style="41" bestFit="1" customWidth="1"/>
    <col min="1550" max="1550" width="19.140625" style="41" bestFit="1" customWidth="1"/>
    <col min="1551" max="1551" width="10.42578125" style="41" customWidth="1"/>
    <col min="1552" max="1552" width="11.85546875" style="41" customWidth="1"/>
    <col min="1553" max="1553" width="14.7109375" style="41" customWidth="1"/>
    <col min="1554" max="1554" width="9" style="41" bestFit="1" customWidth="1"/>
    <col min="1555" max="1794" width="9.140625" style="41"/>
    <col min="1795" max="1795" width="4.7109375" style="41" bestFit="1" customWidth="1"/>
    <col min="1796" max="1796" width="9.7109375" style="41" bestFit="1" customWidth="1"/>
    <col min="1797" max="1797" width="10" style="41" bestFit="1" customWidth="1"/>
    <col min="1798" max="1798" width="8.85546875" style="41" bestFit="1" customWidth="1"/>
    <col min="1799" max="1799" width="22.85546875" style="41" customWidth="1"/>
    <col min="1800" max="1800" width="59.7109375" style="41" bestFit="1" customWidth="1"/>
    <col min="1801" max="1801" width="57.85546875" style="41" bestFit="1" customWidth="1"/>
    <col min="1802" max="1802" width="35.28515625" style="41" bestFit="1" customWidth="1"/>
    <col min="1803" max="1803" width="28.140625" style="41" bestFit="1" customWidth="1"/>
    <col min="1804" max="1804" width="33.140625" style="41" bestFit="1" customWidth="1"/>
    <col min="1805" max="1805" width="26" style="41" bestFit="1" customWidth="1"/>
    <col min="1806" max="1806" width="19.140625" style="41" bestFit="1" customWidth="1"/>
    <col min="1807" max="1807" width="10.42578125" style="41" customWidth="1"/>
    <col min="1808" max="1808" width="11.85546875" style="41" customWidth="1"/>
    <col min="1809" max="1809" width="14.7109375" style="41" customWidth="1"/>
    <col min="1810" max="1810" width="9" style="41" bestFit="1" customWidth="1"/>
    <col min="1811" max="2050" width="9.140625" style="41"/>
    <col min="2051" max="2051" width="4.7109375" style="41" bestFit="1" customWidth="1"/>
    <col min="2052" max="2052" width="9.7109375" style="41" bestFit="1" customWidth="1"/>
    <col min="2053" max="2053" width="10" style="41" bestFit="1" customWidth="1"/>
    <col min="2054" max="2054" width="8.85546875" style="41" bestFit="1" customWidth="1"/>
    <col min="2055" max="2055" width="22.85546875" style="41" customWidth="1"/>
    <col min="2056" max="2056" width="59.7109375" style="41" bestFit="1" customWidth="1"/>
    <col min="2057" max="2057" width="57.85546875" style="41" bestFit="1" customWidth="1"/>
    <col min="2058" max="2058" width="35.28515625" style="41" bestFit="1" customWidth="1"/>
    <col min="2059" max="2059" width="28.140625" style="41" bestFit="1" customWidth="1"/>
    <col min="2060" max="2060" width="33.140625" style="41" bestFit="1" customWidth="1"/>
    <col min="2061" max="2061" width="26" style="41" bestFit="1" customWidth="1"/>
    <col min="2062" max="2062" width="19.140625" style="41" bestFit="1" customWidth="1"/>
    <col min="2063" max="2063" width="10.42578125" style="41" customWidth="1"/>
    <col min="2064" max="2064" width="11.85546875" style="41" customWidth="1"/>
    <col min="2065" max="2065" width="14.7109375" style="41" customWidth="1"/>
    <col min="2066" max="2066" width="9" style="41" bestFit="1" customWidth="1"/>
    <col min="2067" max="2306" width="9.140625" style="41"/>
    <col min="2307" max="2307" width="4.7109375" style="41" bestFit="1" customWidth="1"/>
    <col min="2308" max="2308" width="9.7109375" style="41" bestFit="1" customWidth="1"/>
    <col min="2309" max="2309" width="10" style="41" bestFit="1" customWidth="1"/>
    <col min="2310" max="2310" width="8.85546875" style="41" bestFit="1" customWidth="1"/>
    <col min="2311" max="2311" width="22.85546875" style="41" customWidth="1"/>
    <col min="2312" max="2312" width="59.7109375" style="41" bestFit="1" customWidth="1"/>
    <col min="2313" max="2313" width="57.85546875" style="41" bestFit="1" customWidth="1"/>
    <col min="2314" max="2314" width="35.28515625" style="41" bestFit="1" customWidth="1"/>
    <col min="2315" max="2315" width="28.140625" style="41" bestFit="1" customWidth="1"/>
    <col min="2316" max="2316" width="33.140625" style="41" bestFit="1" customWidth="1"/>
    <col min="2317" max="2317" width="26" style="41" bestFit="1" customWidth="1"/>
    <col min="2318" max="2318" width="19.140625" style="41" bestFit="1" customWidth="1"/>
    <col min="2319" max="2319" width="10.42578125" style="41" customWidth="1"/>
    <col min="2320" max="2320" width="11.85546875" style="41" customWidth="1"/>
    <col min="2321" max="2321" width="14.7109375" style="41" customWidth="1"/>
    <col min="2322" max="2322" width="9" style="41" bestFit="1" customWidth="1"/>
    <col min="2323" max="2562" width="9.140625" style="41"/>
    <col min="2563" max="2563" width="4.7109375" style="41" bestFit="1" customWidth="1"/>
    <col min="2564" max="2564" width="9.7109375" style="41" bestFit="1" customWidth="1"/>
    <col min="2565" max="2565" width="10" style="41" bestFit="1" customWidth="1"/>
    <col min="2566" max="2566" width="8.85546875" style="41" bestFit="1" customWidth="1"/>
    <col min="2567" max="2567" width="22.85546875" style="41" customWidth="1"/>
    <col min="2568" max="2568" width="59.7109375" style="41" bestFit="1" customWidth="1"/>
    <col min="2569" max="2569" width="57.85546875" style="41" bestFit="1" customWidth="1"/>
    <col min="2570" max="2570" width="35.28515625" style="41" bestFit="1" customWidth="1"/>
    <col min="2571" max="2571" width="28.140625" style="41" bestFit="1" customWidth="1"/>
    <col min="2572" max="2572" width="33.140625" style="41" bestFit="1" customWidth="1"/>
    <col min="2573" max="2573" width="26" style="41" bestFit="1" customWidth="1"/>
    <col min="2574" max="2574" width="19.140625" style="41" bestFit="1" customWidth="1"/>
    <col min="2575" max="2575" width="10.42578125" style="41" customWidth="1"/>
    <col min="2576" max="2576" width="11.85546875" style="41" customWidth="1"/>
    <col min="2577" max="2577" width="14.7109375" style="41" customWidth="1"/>
    <col min="2578" max="2578" width="9" style="41" bestFit="1" customWidth="1"/>
    <col min="2579" max="2818" width="9.140625" style="41"/>
    <col min="2819" max="2819" width="4.7109375" style="41" bestFit="1" customWidth="1"/>
    <col min="2820" max="2820" width="9.7109375" style="41" bestFit="1" customWidth="1"/>
    <col min="2821" max="2821" width="10" style="41" bestFit="1" customWidth="1"/>
    <col min="2822" max="2822" width="8.85546875" style="41" bestFit="1" customWidth="1"/>
    <col min="2823" max="2823" width="22.85546875" style="41" customWidth="1"/>
    <col min="2824" max="2824" width="59.7109375" style="41" bestFit="1" customWidth="1"/>
    <col min="2825" max="2825" width="57.85546875" style="41" bestFit="1" customWidth="1"/>
    <col min="2826" max="2826" width="35.28515625" style="41" bestFit="1" customWidth="1"/>
    <col min="2827" max="2827" width="28.140625" style="41" bestFit="1" customWidth="1"/>
    <col min="2828" max="2828" width="33.140625" style="41" bestFit="1" customWidth="1"/>
    <col min="2829" max="2829" width="26" style="41" bestFit="1" customWidth="1"/>
    <col min="2830" max="2830" width="19.140625" style="41" bestFit="1" customWidth="1"/>
    <col min="2831" max="2831" width="10.42578125" style="41" customWidth="1"/>
    <col min="2832" max="2832" width="11.85546875" style="41" customWidth="1"/>
    <col min="2833" max="2833" width="14.7109375" style="41" customWidth="1"/>
    <col min="2834" max="2834" width="9" style="41" bestFit="1" customWidth="1"/>
    <col min="2835" max="3074" width="9.140625" style="41"/>
    <col min="3075" max="3075" width="4.7109375" style="41" bestFit="1" customWidth="1"/>
    <col min="3076" max="3076" width="9.7109375" style="41" bestFit="1" customWidth="1"/>
    <col min="3077" max="3077" width="10" style="41" bestFit="1" customWidth="1"/>
    <col min="3078" max="3078" width="8.85546875" style="41" bestFit="1" customWidth="1"/>
    <col min="3079" max="3079" width="22.85546875" style="41" customWidth="1"/>
    <col min="3080" max="3080" width="59.7109375" style="41" bestFit="1" customWidth="1"/>
    <col min="3081" max="3081" width="57.85546875" style="41" bestFit="1" customWidth="1"/>
    <col min="3082" max="3082" width="35.28515625" style="41" bestFit="1" customWidth="1"/>
    <col min="3083" max="3083" width="28.140625" style="41" bestFit="1" customWidth="1"/>
    <col min="3084" max="3084" width="33.140625" style="41" bestFit="1" customWidth="1"/>
    <col min="3085" max="3085" width="26" style="41" bestFit="1" customWidth="1"/>
    <col min="3086" max="3086" width="19.140625" style="41" bestFit="1" customWidth="1"/>
    <col min="3087" max="3087" width="10.42578125" style="41" customWidth="1"/>
    <col min="3088" max="3088" width="11.85546875" style="41" customWidth="1"/>
    <col min="3089" max="3089" width="14.7109375" style="41" customWidth="1"/>
    <col min="3090" max="3090" width="9" style="41" bestFit="1" customWidth="1"/>
    <col min="3091" max="3330" width="9.140625" style="41"/>
    <col min="3331" max="3331" width="4.7109375" style="41" bestFit="1" customWidth="1"/>
    <col min="3332" max="3332" width="9.7109375" style="41" bestFit="1" customWidth="1"/>
    <col min="3333" max="3333" width="10" style="41" bestFit="1" customWidth="1"/>
    <col min="3334" max="3334" width="8.85546875" style="41" bestFit="1" customWidth="1"/>
    <col min="3335" max="3335" width="22.85546875" style="41" customWidth="1"/>
    <col min="3336" max="3336" width="59.7109375" style="41" bestFit="1" customWidth="1"/>
    <col min="3337" max="3337" width="57.85546875" style="41" bestFit="1" customWidth="1"/>
    <col min="3338" max="3338" width="35.28515625" style="41" bestFit="1" customWidth="1"/>
    <col min="3339" max="3339" width="28.140625" style="41" bestFit="1" customWidth="1"/>
    <col min="3340" max="3340" width="33.140625" style="41" bestFit="1" customWidth="1"/>
    <col min="3341" max="3341" width="26" style="41" bestFit="1" customWidth="1"/>
    <col min="3342" max="3342" width="19.140625" style="41" bestFit="1" customWidth="1"/>
    <col min="3343" max="3343" width="10.42578125" style="41" customWidth="1"/>
    <col min="3344" max="3344" width="11.85546875" style="41" customWidth="1"/>
    <col min="3345" max="3345" width="14.7109375" style="41" customWidth="1"/>
    <col min="3346" max="3346" width="9" style="41" bestFit="1" customWidth="1"/>
    <col min="3347" max="3586" width="9.140625" style="41"/>
    <col min="3587" max="3587" width="4.7109375" style="41" bestFit="1" customWidth="1"/>
    <col min="3588" max="3588" width="9.7109375" style="41" bestFit="1" customWidth="1"/>
    <col min="3589" max="3589" width="10" style="41" bestFit="1" customWidth="1"/>
    <col min="3590" max="3590" width="8.85546875" style="41" bestFit="1" customWidth="1"/>
    <col min="3591" max="3591" width="22.85546875" style="41" customWidth="1"/>
    <col min="3592" max="3592" width="59.7109375" style="41" bestFit="1" customWidth="1"/>
    <col min="3593" max="3593" width="57.85546875" style="41" bestFit="1" customWidth="1"/>
    <col min="3594" max="3594" width="35.28515625" style="41" bestFit="1" customWidth="1"/>
    <col min="3595" max="3595" width="28.140625" style="41" bestFit="1" customWidth="1"/>
    <col min="3596" max="3596" width="33.140625" style="41" bestFit="1" customWidth="1"/>
    <col min="3597" max="3597" width="26" style="41" bestFit="1" customWidth="1"/>
    <col min="3598" max="3598" width="19.140625" style="41" bestFit="1" customWidth="1"/>
    <col min="3599" max="3599" width="10.42578125" style="41" customWidth="1"/>
    <col min="3600" max="3600" width="11.85546875" style="41" customWidth="1"/>
    <col min="3601" max="3601" width="14.7109375" style="41" customWidth="1"/>
    <col min="3602" max="3602" width="9" style="41" bestFit="1" customWidth="1"/>
    <col min="3603" max="3842" width="9.140625" style="41"/>
    <col min="3843" max="3843" width="4.7109375" style="41" bestFit="1" customWidth="1"/>
    <col min="3844" max="3844" width="9.7109375" style="41" bestFit="1" customWidth="1"/>
    <col min="3845" max="3845" width="10" style="41" bestFit="1" customWidth="1"/>
    <col min="3846" max="3846" width="8.85546875" style="41" bestFit="1" customWidth="1"/>
    <col min="3847" max="3847" width="22.85546875" style="41" customWidth="1"/>
    <col min="3848" max="3848" width="59.7109375" style="41" bestFit="1" customWidth="1"/>
    <col min="3849" max="3849" width="57.85546875" style="41" bestFit="1" customWidth="1"/>
    <col min="3850" max="3850" width="35.28515625" style="41" bestFit="1" customWidth="1"/>
    <col min="3851" max="3851" width="28.140625" style="41" bestFit="1" customWidth="1"/>
    <col min="3852" max="3852" width="33.140625" style="41" bestFit="1" customWidth="1"/>
    <col min="3853" max="3853" width="26" style="41" bestFit="1" customWidth="1"/>
    <col min="3854" max="3854" width="19.140625" style="41" bestFit="1" customWidth="1"/>
    <col min="3855" max="3855" width="10.42578125" style="41" customWidth="1"/>
    <col min="3856" max="3856" width="11.85546875" style="41" customWidth="1"/>
    <col min="3857" max="3857" width="14.7109375" style="41" customWidth="1"/>
    <col min="3858" max="3858" width="9" style="41" bestFit="1" customWidth="1"/>
    <col min="3859" max="4098" width="9.140625" style="41"/>
    <col min="4099" max="4099" width="4.7109375" style="41" bestFit="1" customWidth="1"/>
    <col min="4100" max="4100" width="9.7109375" style="41" bestFit="1" customWidth="1"/>
    <col min="4101" max="4101" width="10" style="41" bestFit="1" customWidth="1"/>
    <col min="4102" max="4102" width="8.85546875" style="41" bestFit="1" customWidth="1"/>
    <col min="4103" max="4103" width="22.85546875" style="41" customWidth="1"/>
    <col min="4104" max="4104" width="59.7109375" style="41" bestFit="1" customWidth="1"/>
    <col min="4105" max="4105" width="57.85546875" style="41" bestFit="1" customWidth="1"/>
    <col min="4106" max="4106" width="35.28515625" style="41" bestFit="1" customWidth="1"/>
    <col min="4107" max="4107" width="28.140625" style="41" bestFit="1" customWidth="1"/>
    <col min="4108" max="4108" width="33.140625" style="41" bestFit="1" customWidth="1"/>
    <col min="4109" max="4109" width="26" style="41" bestFit="1" customWidth="1"/>
    <col min="4110" max="4110" width="19.140625" style="41" bestFit="1" customWidth="1"/>
    <col min="4111" max="4111" width="10.42578125" style="41" customWidth="1"/>
    <col min="4112" max="4112" width="11.85546875" style="41" customWidth="1"/>
    <col min="4113" max="4113" width="14.7109375" style="41" customWidth="1"/>
    <col min="4114" max="4114" width="9" style="41" bestFit="1" customWidth="1"/>
    <col min="4115" max="4354" width="9.140625" style="41"/>
    <col min="4355" max="4355" width="4.7109375" style="41" bestFit="1" customWidth="1"/>
    <col min="4356" max="4356" width="9.7109375" style="41" bestFit="1" customWidth="1"/>
    <col min="4357" max="4357" width="10" style="41" bestFit="1" customWidth="1"/>
    <col min="4358" max="4358" width="8.85546875" style="41" bestFit="1" customWidth="1"/>
    <col min="4359" max="4359" width="22.85546875" style="41" customWidth="1"/>
    <col min="4360" max="4360" width="59.7109375" style="41" bestFit="1" customWidth="1"/>
    <col min="4361" max="4361" width="57.85546875" style="41" bestFit="1" customWidth="1"/>
    <col min="4362" max="4362" width="35.28515625" style="41" bestFit="1" customWidth="1"/>
    <col min="4363" max="4363" width="28.140625" style="41" bestFit="1" customWidth="1"/>
    <col min="4364" max="4364" width="33.140625" style="41" bestFit="1" customWidth="1"/>
    <col min="4365" max="4365" width="26" style="41" bestFit="1" customWidth="1"/>
    <col min="4366" max="4366" width="19.140625" style="41" bestFit="1" customWidth="1"/>
    <col min="4367" max="4367" width="10.42578125" style="41" customWidth="1"/>
    <col min="4368" max="4368" width="11.85546875" style="41" customWidth="1"/>
    <col min="4369" max="4369" width="14.7109375" style="41" customWidth="1"/>
    <col min="4370" max="4370" width="9" style="41" bestFit="1" customWidth="1"/>
    <col min="4371" max="4610" width="9.140625" style="41"/>
    <col min="4611" max="4611" width="4.7109375" style="41" bestFit="1" customWidth="1"/>
    <col min="4612" max="4612" width="9.7109375" style="41" bestFit="1" customWidth="1"/>
    <col min="4613" max="4613" width="10" style="41" bestFit="1" customWidth="1"/>
    <col min="4614" max="4614" width="8.85546875" style="41" bestFit="1" customWidth="1"/>
    <col min="4615" max="4615" width="22.85546875" style="41" customWidth="1"/>
    <col min="4616" max="4616" width="59.7109375" style="41" bestFit="1" customWidth="1"/>
    <col min="4617" max="4617" width="57.85546875" style="41" bestFit="1" customWidth="1"/>
    <col min="4618" max="4618" width="35.28515625" style="41" bestFit="1" customWidth="1"/>
    <col min="4619" max="4619" width="28.140625" style="41" bestFit="1" customWidth="1"/>
    <col min="4620" max="4620" width="33.140625" style="41" bestFit="1" customWidth="1"/>
    <col min="4621" max="4621" width="26" style="41" bestFit="1" customWidth="1"/>
    <col min="4622" max="4622" width="19.140625" style="41" bestFit="1" customWidth="1"/>
    <col min="4623" max="4623" width="10.42578125" style="41" customWidth="1"/>
    <col min="4624" max="4624" width="11.85546875" style="41" customWidth="1"/>
    <col min="4625" max="4625" width="14.7109375" style="41" customWidth="1"/>
    <col min="4626" max="4626" width="9" style="41" bestFit="1" customWidth="1"/>
    <col min="4627" max="4866" width="9.140625" style="41"/>
    <col min="4867" max="4867" width="4.7109375" style="41" bestFit="1" customWidth="1"/>
    <col min="4868" max="4868" width="9.7109375" style="41" bestFit="1" customWidth="1"/>
    <col min="4869" max="4869" width="10" style="41" bestFit="1" customWidth="1"/>
    <col min="4870" max="4870" width="8.85546875" style="41" bestFit="1" customWidth="1"/>
    <col min="4871" max="4871" width="22.85546875" style="41" customWidth="1"/>
    <col min="4872" max="4872" width="59.7109375" style="41" bestFit="1" customWidth="1"/>
    <col min="4873" max="4873" width="57.85546875" style="41" bestFit="1" customWidth="1"/>
    <col min="4874" max="4874" width="35.28515625" style="41" bestFit="1" customWidth="1"/>
    <col min="4875" max="4875" width="28.140625" style="41" bestFit="1" customWidth="1"/>
    <col min="4876" max="4876" width="33.140625" style="41" bestFit="1" customWidth="1"/>
    <col min="4877" max="4877" width="26" style="41" bestFit="1" customWidth="1"/>
    <col min="4878" max="4878" width="19.140625" style="41" bestFit="1" customWidth="1"/>
    <col min="4879" max="4879" width="10.42578125" style="41" customWidth="1"/>
    <col min="4880" max="4880" width="11.85546875" style="41" customWidth="1"/>
    <col min="4881" max="4881" width="14.7109375" style="41" customWidth="1"/>
    <col min="4882" max="4882" width="9" style="41" bestFit="1" customWidth="1"/>
    <col min="4883" max="5122" width="9.140625" style="41"/>
    <col min="5123" max="5123" width="4.7109375" style="41" bestFit="1" customWidth="1"/>
    <col min="5124" max="5124" width="9.7109375" style="41" bestFit="1" customWidth="1"/>
    <col min="5125" max="5125" width="10" style="41" bestFit="1" customWidth="1"/>
    <col min="5126" max="5126" width="8.85546875" style="41" bestFit="1" customWidth="1"/>
    <col min="5127" max="5127" width="22.85546875" style="41" customWidth="1"/>
    <col min="5128" max="5128" width="59.7109375" style="41" bestFit="1" customWidth="1"/>
    <col min="5129" max="5129" width="57.85546875" style="41" bestFit="1" customWidth="1"/>
    <col min="5130" max="5130" width="35.28515625" style="41" bestFit="1" customWidth="1"/>
    <col min="5131" max="5131" width="28.140625" style="41" bestFit="1" customWidth="1"/>
    <col min="5132" max="5132" width="33.140625" style="41" bestFit="1" customWidth="1"/>
    <col min="5133" max="5133" width="26" style="41" bestFit="1" customWidth="1"/>
    <col min="5134" max="5134" width="19.140625" style="41" bestFit="1" customWidth="1"/>
    <col min="5135" max="5135" width="10.42578125" style="41" customWidth="1"/>
    <col min="5136" max="5136" width="11.85546875" style="41" customWidth="1"/>
    <col min="5137" max="5137" width="14.7109375" style="41" customWidth="1"/>
    <col min="5138" max="5138" width="9" style="41" bestFit="1" customWidth="1"/>
    <col min="5139" max="5378" width="9.140625" style="41"/>
    <col min="5379" max="5379" width="4.7109375" style="41" bestFit="1" customWidth="1"/>
    <col min="5380" max="5380" width="9.7109375" style="41" bestFit="1" customWidth="1"/>
    <col min="5381" max="5381" width="10" style="41" bestFit="1" customWidth="1"/>
    <col min="5382" max="5382" width="8.85546875" style="41" bestFit="1" customWidth="1"/>
    <col min="5383" max="5383" width="22.85546875" style="41" customWidth="1"/>
    <col min="5384" max="5384" width="59.7109375" style="41" bestFit="1" customWidth="1"/>
    <col min="5385" max="5385" width="57.85546875" style="41" bestFit="1" customWidth="1"/>
    <col min="5386" max="5386" width="35.28515625" style="41" bestFit="1" customWidth="1"/>
    <col min="5387" max="5387" width="28.140625" style="41" bestFit="1" customWidth="1"/>
    <col min="5388" max="5388" width="33.140625" style="41" bestFit="1" customWidth="1"/>
    <col min="5389" max="5389" width="26" style="41" bestFit="1" customWidth="1"/>
    <col min="5390" max="5390" width="19.140625" style="41" bestFit="1" customWidth="1"/>
    <col min="5391" max="5391" width="10.42578125" style="41" customWidth="1"/>
    <col min="5392" max="5392" width="11.85546875" style="41" customWidth="1"/>
    <col min="5393" max="5393" width="14.7109375" style="41" customWidth="1"/>
    <col min="5394" max="5394" width="9" style="41" bestFit="1" customWidth="1"/>
    <col min="5395" max="5634" width="9.140625" style="41"/>
    <col min="5635" max="5635" width="4.7109375" style="41" bestFit="1" customWidth="1"/>
    <col min="5636" max="5636" width="9.7109375" style="41" bestFit="1" customWidth="1"/>
    <col min="5637" max="5637" width="10" style="41" bestFit="1" customWidth="1"/>
    <col min="5638" max="5638" width="8.85546875" style="41" bestFit="1" customWidth="1"/>
    <col min="5639" max="5639" width="22.85546875" style="41" customWidth="1"/>
    <col min="5640" max="5640" width="59.7109375" style="41" bestFit="1" customWidth="1"/>
    <col min="5641" max="5641" width="57.85546875" style="41" bestFit="1" customWidth="1"/>
    <col min="5642" max="5642" width="35.28515625" style="41" bestFit="1" customWidth="1"/>
    <col min="5643" max="5643" width="28.140625" style="41" bestFit="1" customWidth="1"/>
    <col min="5644" max="5644" width="33.140625" style="41" bestFit="1" customWidth="1"/>
    <col min="5645" max="5645" width="26" style="41" bestFit="1" customWidth="1"/>
    <col min="5646" max="5646" width="19.140625" style="41" bestFit="1" customWidth="1"/>
    <col min="5647" max="5647" width="10.42578125" style="41" customWidth="1"/>
    <col min="5648" max="5648" width="11.85546875" style="41" customWidth="1"/>
    <col min="5649" max="5649" width="14.7109375" style="41" customWidth="1"/>
    <col min="5650" max="5650" width="9" style="41" bestFit="1" customWidth="1"/>
    <col min="5651" max="5890" width="9.140625" style="41"/>
    <col min="5891" max="5891" width="4.7109375" style="41" bestFit="1" customWidth="1"/>
    <col min="5892" max="5892" width="9.7109375" style="41" bestFit="1" customWidth="1"/>
    <col min="5893" max="5893" width="10" style="41" bestFit="1" customWidth="1"/>
    <col min="5894" max="5894" width="8.85546875" style="41" bestFit="1" customWidth="1"/>
    <col min="5895" max="5895" width="22.85546875" style="41" customWidth="1"/>
    <col min="5896" max="5896" width="59.7109375" style="41" bestFit="1" customWidth="1"/>
    <col min="5897" max="5897" width="57.85546875" style="41" bestFit="1" customWidth="1"/>
    <col min="5898" max="5898" width="35.28515625" style="41" bestFit="1" customWidth="1"/>
    <col min="5899" max="5899" width="28.140625" style="41" bestFit="1" customWidth="1"/>
    <col min="5900" max="5900" width="33.140625" style="41" bestFit="1" customWidth="1"/>
    <col min="5901" max="5901" width="26" style="41" bestFit="1" customWidth="1"/>
    <col min="5902" max="5902" width="19.140625" style="41" bestFit="1" customWidth="1"/>
    <col min="5903" max="5903" width="10.42578125" style="41" customWidth="1"/>
    <col min="5904" max="5904" width="11.85546875" style="41" customWidth="1"/>
    <col min="5905" max="5905" width="14.7109375" style="41" customWidth="1"/>
    <col min="5906" max="5906" width="9" style="41" bestFit="1" customWidth="1"/>
    <col min="5907" max="6146" width="9.140625" style="41"/>
    <col min="6147" max="6147" width="4.7109375" style="41" bestFit="1" customWidth="1"/>
    <col min="6148" max="6148" width="9.7109375" style="41" bestFit="1" customWidth="1"/>
    <col min="6149" max="6149" width="10" style="41" bestFit="1" customWidth="1"/>
    <col min="6150" max="6150" width="8.85546875" style="41" bestFit="1" customWidth="1"/>
    <col min="6151" max="6151" width="22.85546875" style="41" customWidth="1"/>
    <col min="6152" max="6152" width="59.7109375" style="41" bestFit="1" customWidth="1"/>
    <col min="6153" max="6153" width="57.85546875" style="41" bestFit="1" customWidth="1"/>
    <col min="6154" max="6154" width="35.28515625" style="41" bestFit="1" customWidth="1"/>
    <col min="6155" max="6155" width="28.140625" style="41" bestFit="1" customWidth="1"/>
    <col min="6156" max="6156" width="33.140625" style="41" bestFit="1" customWidth="1"/>
    <col min="6157" max="6157" width="26" style="41" bestFit="1" customWidth="1"/>
    <col min="6158" max="6158" width="19.140625" style="41" bestFit="1" customWidth="1"/>
    <col min="6159" max="6159" width="10.42578125" style="41" customWidth="1"/>
    <col min="6160" max="6160" width="11.85546875" style="41" customWidth="1"/>
    <col min="6161" max="6161" width="14.7109375" style="41" customWidth="1"/>
    <col min="6162" max="6162" width="9" style="41" bestFit="1" customWidth="1"/>
    <col min="6163" max="6402" width="9.140625" style="41"/>
    <col min="6403" max="6403" width="4.7109375" style="41" bestFit="1" customWidth="1"/>
    <col min="6404" max="6404" width="9.7109375" style="41" bestFit="1" customWidth="1"/>
    <col min="6405" max="6405" width="10" style="41" bestFit="1" customWidth="1"/>
    <col min="6406" max="6406" width="8.85546875" style="41" bestFit="1" customWidth="1"/>
    <col min="6407" max="6407" width="22.85546875" style="41" customWidth="1"/>
    <col min="6408" max="6408" width="59.7109375" style="41" bestFit="1" customWidth="1"/>
    <col min="6409" max="6409" width="57.85546875" style="41" bestFit="1" customWidth="1"/>
    <col min="6410" max="6410" width="35.28515625" style="41" bestFit="1" customWidth="1"/>
    <col min="6411" max="6411" width="28.140625" style="41" bestFit="1" customWidth="1"/>
    <col min="6412" max="6412" width="33.140625" style="41" bestFit="1" customWidth="1"/>
    <col min="6413" max="6413" width="26" style="41" bestFit="1" customWidth="1"/>
    <col min="6414" max="6414" width="19.140625" style="41" bestFit="1" customWidth="1"/>
    <col min="6415" max="6415" width="10.42578125" style="41" customWidth="1"/>
    <col min="6416" max="6416" width="11.85546875" style="41" customWidth="1"/>
    <col min="6417" max="6417" width="14.7109375" style="41" customWidth="1"/>
    <col min="6418" max="6418" width="9" style="41" bestFit="1" customWidth="1"/>
    <col min="6419" max="6658" width="9.140625" style="41"/>
    <col min="6659" max="6659" width="4.7109375" style="41" bestFit="1" customWidth="1"/>
    <col min="6660" max="6660" width="9.7109375" style="41" bestFit="1" customWidth="1"/>
    <col min="6661" max="6661" width="10" style="41" bestFit="1" customWidth="1"/>
    <col min="6662" max="6662" width="8.85546875" style="41" bestFit="1" customWidth="1"/>
    <col min="6663" max="6663" width="22.85546875" style="41" customWidth="1"/>
    <col min="6664" max="6664" width="59.7109375" style="41" bestFit="1" customWidth="1"/>
    <col min="6665" max="6665" width="57.85546875" style="41" bestFit="1" customWidth="1"/>
    <col min="6666" max="6666" width="35.28515625" style="41" bestFit="1" customWidth="1"/>
    <col min="6667" max="6667" width="28.140625" style="41" bestFit="1" customWidth="1"/>
    <col min="6668" max="6668" width="33.140625" style="41" bestFit="1" customWidth="1"/>
    <col min="6669" max="6669" width="26" style="41" bestFit="1" customWidth="1"/>
    <col min="6670" max="6670" width="19.140625" style="41" bestFit="1" customWidth="1"/>
    <col min="6671" max="6671" width="10.42578125" style="41" customWidth="1"/>
    <col min="6672" max="6672" width="11.85546875" style="41" customWidth="1"/>
    <col min="6673" max="6673" width="14.7109375" style="41" customWidth="1"/>
    <col min="6674" max="6674" width="9" style="41" bestFit="1" customWidth="1"/>
    <col min="6675" max="6914" width="9.140625" style="41"/>
    <col min="6915" max="6915" width="4.7109375" style="41" bestFit="1" customWidth="1"/>
    <col min="6916" max="6916" width="9.7109375" style="41" bestFit="1" customWidth="1"/>
    <col min="6917" max="6917" width="10" style="41" bestFit="1" customWidth="1"/>
    <col min="6918" max="6918" width="8.85546875" style="41" bestFit="1" customWidth="1"/>
    <col min="6919" max="6919" width="22.85546875" style="41" customWidth="1"/>
    <col min="6920" max="6920" width="59.7109375" style="41" bestFit="1" customWidth="1"/>
    <col min="6921" max="6921" width="57.85546875" style="41" bestFit="1" customWidth="1"/>
    <col min="6922" max="6922" width="35.28515625" style="41" bestFit="1" customWidth="1"/>
    <col min="6923" max="6923" width="28.140625" style="41" bestFit="1" customWidth="1"/>
    <col min="6924" max="6924" width="33.140625" style="41" bestFit="1" customWidth="1"/>
    <col min="6925" max="6925" width="26" style="41" bestFit="1" customWidth="1"/>
    <col min="6926" max="6926" width="19.140625" style="41" bestFit="1" customWidth="1"/>
    <col min="6927" max="6927" width="10.42578125" style="41" customWidth="1"/>
    <col min="6928" max="6928" width="11.85546875" style="41" customWidth="1"/>
    <col min="6929" max="6929" width="14.7109375" style="41" customWidth="1"/>
    <col min="6930" max="6930" width="9" style="41" bestFit="1" customWidth="1"/>
    <col min="6931" max="7170" width="9.140625" style="41"/>
    <col min="7171" max="7171" width="4.7109375" style="41" bestFit="1" customWidth="1"/>
    <col min="7172" max="7172" width="9.7109375" style="41" bestFit="1" customWidth="1"/>
    <col min="7173" max="7173" width="10" style="41" bestFit="1" customWidth="1"/>
    <col min="7174" max="7174" width="8.85546875" style="41" bestFit="1" customWidth="1"/>
    <col min="7175" max="7175" width="22.85546875" style="41" customWidth="1"/>
    <col min="7176" max="7176" width="59.7109375" style="41" bestFit="1" customWidth="1"/>
    <col min="7177" max="7177" width="57.85546875" style="41" bestFit="1" customWidth="1"/>
    <col min="7178" max="7178" width="35.28515625" style="41" bestFit="1" customWidth="1"/>
    <col min="7179" max="7179" width="28.140625" style="41" bestFit="1" customWidth="1"/>
    <col min="7180" max="7180" width="33.140625" style="41" bestFit="1" customWidth="1"/>
    <col min="7181" max="7181" width="26" style="41" bestFit="1" customWidth="1"/>
    <col min="7182" max="7182" width="19.140625" style="41" bestFit="1" customWidth="1"/>
    <col min="7183" max="7183" width="10.42578125" style="41" customWidth="1"/>
    <col min="7184" max="7184" width="11.85546875" style="41" customWidth="1"/>
    <col min="7185" max="7185" width="14.7109375" style="41" customWidth="1"/>
    <col min="7186" max="7186" width="9" style="41" bestFit="1" customWidth="1"/>
    <col min="7187" max="7426" width="9.140625" style="41"/>
    <col min="7427" max="7427" width="4.7109375" style="41" bestFit="1" customWidth="1"/>
    <col min="7428" max="7428" width="9.7109375" style="41" bestFit="1" customWidth="1"/>
    <col min="7429" max="7429" width="10" style="41" bestFit="1" customWidth="1"/>
    <col min="7430" max="7430" width="8.85546875" style="41" bestFit="1" customWidth="1"/>
    <col min="7431" max="7431" width="22.85546875" style="41" customWidth="1"/>
    <col min="7432" max="7432" width="59.7109375" style="41" bestFit="1" customWidth="1"/>
    <col min="7433" max="7433" width="57.85546875" style="41" bestFit="1" customWidth="1"/>
    <col min="7434" max="7434" width="35.28515625" style="41" bestFit="1" customWidth="1"/>
    <col min="7435" max="7435" width="28.140625" style="41" bestFit="1" customWidth="1"/>
    <col min="7436" max="7436" width="33.140625" style="41" bestFit="1" customWidth="1"/>
    <col min="7437" max="7437" width="26" style="41" bestFit="1" customWidth="1"/>
    <col min="7438" max="7438" width="19.140625" style="41" bestFit="1" customWidth="1"/>
    <col min="7439" max="7439" width="10.42578125" style="41" customWidth="1"/>
    <col min="7440" max="7440" width="11.85546875" style="41" customWidth="1"/>
    <col min="7441" max="7441" width="14.7109375" style="41" customWidth="1"/>
    <col min="7442" max="7442" width="9" style="41" bestFit="1" customWidth="1"/>
    <col min="7443" max="7682" width="9.140625" style="41"/>
    <col min="7683" max="7683" width="4.7109375" style="41" bestFit="1" customWidth="1"/>
    <col min="7684" max="7684" width="9.7109375" style="41" bestFit="1" customWidth="1"/>
    <col min="7685" max="7685" width="10" style="41" bestFit="1" customWidth="1"/>
    <col min="7686" max="7686" width="8.85546875" style="41" bestFit="1" customWidth="1"/>
    <col min="7687" max="7687" width="22.85546875" style="41" customWidth="1"/>
    <col min="7688" max="7688" width="59.7109375" style="41" bestFit="1" customWidth="1"/>
    <col min="7689" max="7689" width="57.85546875" style="41" bestFit="1" customWidth="1"/>
    <col min="7690" max="7690" width="35.28515625" style="41" bestFit="1" customWidth="1"/>
    <col min="7691" max="7691" width="28.140625" style="41" bestFit="1" customWidth="1"/>
    <col min="7692" max="7692" width="33.140625" style="41" bestFit="1" customWidth="1"/>
    <col min="7693" max="7693" width="26" style="41" bestFit="1" customWidth="1"/>
    <col min="7694" max="7694" width="19.140625" style="41" bestFit="1" customWidth="1"/>
    <col min="7695" max="7695" width="10.42578125" style="41" customWidth="1"/>
    <col min="7696" max="7696" width="11.85546875" style="41" customWidth="1"/>
    <col min="7697" max="7697" width="14.7109375" style="41" customWidth="1"/>
    <col min="7698" max="7698" width="9" style="41" bestFit="1" customWidth="1"/>
    <col min="7699" max="7938" width="9.140625" style="41"/>
    <col min="7939" max="7939" width="4.7109375" style="41" bestFit="1" customWidth="1"/>
    <col min="7940" max="7940" width="9.7109375" style="41" bestFit="1" customWidth="1"/>
    <col min="7941" max="7941" width="10" style="41" bestFit="1" customWidth="1"/>
    <col min="7942" max="7942" width="8.85546875" style="41" bestFit="1" customWidth="1"/>
    <col min="7943" max="7943" width="22.85546875" style="41" customWidth="1"/>
    <col min="7944" max="7944" width="59.7109375" style="41" bestFit="1" customWidth="1"/>
    <col min="7945" max="7945" width="57.85546875" style="41" bestFit="1" customWidth="1"/>
    <col min="7946" max="7946" width="35.28515625" style="41" bestFit="1" customWidth="1"/>
    <col min="7947" max="7947" width="28.140625" style="41" bestFit="1" customWidth="1"/>
    <col min="7948" max="7948" width="33.140625" style="41" bestFit="1" customWidth="1"/>
    <col min="7949" max="7949" width="26" style="41" bestFit="1" customWidth="1"/>
    <col min="7950" max="7950" width="19.140625" style="41" bestFit="1" customWidth="1"/>
    <col min="7951" max="7951" width="10.42578125" style="41" customWidth="1"/>
    <col min="7952" max="7952" width="11.85546875" style="41" customWidth="1"/>
    <col min="7953" max="7953" width="14.7109375" style="41" customWidth="1"/>
    <col min="7954" max="7954" width="9" style="41" bestFit="1" customWidth="1"/>
    <col min="7955" max="8194" width="9.140625" style="41"/>
    <col min="8195" max="8195" width="4.7109375" style="41" bestFit="1" customWidth="1"/>
    <col min="8196" max="8196" width="9.7109375" style="41" bestFit="1" customWidth="1"/>
    <col min="8197" max="8197" width="10" style="41" bestFit="1" customWidth="1"/>
    <col min="8198" max="8198" width="8.85546875" style="41" bestFit="1" customWidth="1"/>
    <col min="8199" max="8199" width="22.85546875" style="41" customWidth="1"/>
    <col min="8200" max="8200" width="59.7109375" style="41" bestFit="1" customWidth="1"/>
    <col min="8201" max="8201" width="57.85546875" style="41" bestFit="1" customWidth="1"/>
    <col min="8202" max="8202" width="35.28515625" style="41" bestFit="1" customWidth="1"/>
    <col min="8203" max="8203" width="28.140625" style="41" bestFit="1" customWidth="1"/>
    <col min="8204" max="8204" width="33.140625" style="41" bestFit="1" customWidth="1"/>
    <col min="8205" max="8205" width="26" style="41" bestFit="1" customWidth="1"/>
    <col min="8206" max="8206" width="19.140625" style="41" bestFit="1" customWidth="1"/>
    <col min="8207" max="8207" width="10.42578125" style="41" customWidth="1"/>
    <col min="8208" max="8208" width="11.85546875" style="41" customWidth="1"/>
    <col min="8209" max="8209" width="14.7109375" style="41" customWidth="1"/>
    <col min="8210" max="8210" width="9" style="41" bestFit="1" customWidth="1"/>
    <col min="8211" max="8450" width="9.140625" style="41"/>
    <col min="8451" max="8451" width="4.7109375" style="41" bestFit="1" customWidth="1"/>
    <col min="8452" max="8452" width="9.7109375" style="41" bestFit="1" customWidth="1"/>
    <col min="8453" max="8453" width="10" style="41" bestFit="1" customWidth="1"/>
    <col min="8454" max="8454" width="8.85546875" style="41" bestFit="1" customWidth="1"/>
    <col min="8455" max="8455" width="22.85546875" style="41" customWidth="1"/>
    <col min="8456" max="8456" width="59.7109375" style="41" bestFit="1" customWidth="1"/>
    <col min="8457" max="8457" width="57.85546875" style="41" bestFit="1" customWidth="1"/>
    <col min="8458" max="8458" width="35.28515625" style="41" bestFit="1" customWidth="1"/>
    <col min="8459" max="8459" width="28.140625" style="41" bestFit="1" customWidth="1"/>
    <col min="8460" max="8460" width="33.140625" style="41" bestFit="1" customWidth="1"/>
    <col min="8461" max="8461" width="26" style="41" bestFit="1" customWidth="1"/>
    <col min="8462" max="8462" width="19.140625" style="41" bestFit="1" customWidth="1"/>
    <col min="8463" max="8463" width="10.42578125" style="41" customWidth="1"/>
    <col min="8464" max="8464" width="11.85546875" style="41" customWidth="1"/>
    <col min="8465" max="8465" width="14.7109375" style="41" customWidth="1"/>
    <col min="8466" max="8466" width="9" style="41" bestFit="1" customWidth="1"/>
    <col min="8467" max="8706" width="9.140625" style="41"/>
    <col min="8707" max="8707" width="4.7109375" style="41" bestFit="1" customWidth="1"/>
    <col min="8708" max="8708" width="9.7109375" style="41" bestFit="1" customWidth="1"/>
    <col min="8709" max="8709" width="10" style="41" bestFit="1" customWidth="1"/>
    <col min="8710" max="8710" width="8.85546875" style="41" bestFit="1" customWidth="1"/>
    <col min="8711" max="8711" width="22.85546875" style="41" customWidth="1"/>
    <col min="8712" max="8712" width="59.7109375" style="41" bestFit="1" customWidth="1"/>
    <col min="8713" max="8713" width="57.85546875" style="41" bestFit="1" customWidth="1"/>
    <col min="8714" max="8714" width="35.28515625" style="41" bestFit="1" customWidth="1"/>
    <col min="8715" max="8715" width="28.140625" style="41" bestFit="1" customWidth="1"/>
    <col min="8716" max="8716" width="33.140625" style="41" bestFit="1" customWidth="1"/>
    <col min="8717" max="8717" width="26" style="41" bestFit="1" customWidth="1"/>
    <col min="8718" max="8718" width="19.140625" style="41" bestFit="1" customWidth="1"/>
    <col min="8719" max="8719" width="10.42578125" style="41" customWidth="1"/>
    <col min="8720" max="8720" width="11.85546875" style="41" customWidth="1"/>
    <col min="8721" max="8721" width="14.7109375" style="41" customWidth="1"/>
    <col min="8722" max="8722" width="9" style="41" bestFit="1" customWidth="1"/>
    <col min="8723" max="8962" width="9.140625" style="41"/>
    <col min="8963" max="8963" width="4.7109375" style="41" bestFit="1" customWidth="1"/>
    <col min="8964" max="8964" width="9.7109375" style="41" bestFit="1" customWidth="1"/>
    <col min="8965" max="8965" width="10" style="41" bestFit="1" customWidth="1"/>
    <col min="8966" max="8966" width="8.85546875" style="41" bestFit="1" customWidth="1"/>
    <col min="8967" max="8967" width="22.85546875" style="41" customWidth="1"/>
    <col min="8968" max="8968" width="59.7109375" style="41" bestFit="1" customWidth="1"/>
    <col min="8969" max="8969" width="57.85546875" style="41" bestFit="1" customWidth="1"/>
    <col min="8970" max="8970" width="35.28515625" style="41" bestFit="1" customWidth="1"/>
    <col min="8971" max="8971" width="28.140625" style="41" bestFit="1" customWidth="1"/>
    <col min="8972" max="8972" width="33.140625" style="41" bestFit="1" customWidth="1"/>
    <col min="8973" max="8973" width="26" style="41" bestFit="1" customWidth="1"/>
    <col min="8974" max="8974" width="19.140625" style="41" bestFit="1" customWidth="1"/>
    <col min="8975" max="8975" width="10.42578125" style="41" customWidth="1"/>
    <col min="8976" max="8976" width="11.85546875" style="41" customWidth="1"/>
    <col min="8977" max="8977" width="14.7109375" style="41" customWidth="1"/>
    <col min="8978" max="8978" width="9" style="41" bestFit="1" customWidth="1"/>
    <col min="8979" max="9218" width="9.140625" style="41"/>
    <col min="9219" max="9219" width="4.7109375" style="41" bestFit="1" customWidth="1"/>
    <col min="9220" max="9220" width="9.7109375" style="41" bestFit="1" customWidth="1"/>
    <col min="9221" max="9221" width="10" style="41" bestFit="1" customWidth="1"/>
    <col min="9222" max="9222" width="8.85546875" style="41" bestFit="1" customWidth="1"/>
    <col min="9223" max="9223" width="22.85546875" style="41" customWidth="1"/>
    <col min="9224" max="9224" width="59.7109375" style="41" bestFit="1" customWidth="1"/>
    <col min="9225" max="9225" width="57.85546875" style="41" bestFit="1" customWidth="1"/>
    <col min="9226" max="9226" width="35.28515625" style="41" bestFit="1" customWidth="1"/>
    <col min="9227" max="9227" width="28.140625" style="41" bestFit="1" customWidth="1"/>
    <col min="9228" max="9228" width="33.140625" style="41" bestFit="1" customWidth="1"/>
    <col min="9229" max="9229" width="26" style="41" bestFit="1" customWidth="1"/>
    <col min="9230" max="9230" width="19.140625" style="41" bestFit="1" customWidth="1"/>
    <col min="9231" max="9231" width="10.42578125" style="41" customWidth="1"/>
    <col min="9232" max="9232" width="11.85546875" style="41" customWidth="1"/>
    <col min="9233" max="9233" width="14.7109375" style="41" customWidth="1"/>
    <col min="9234" max="9234" width="9" style="41" bestFit="1" customWidth="1"/>
    <col min="9235" max="9474" width="9.140625" style="41"/>
    <col min="9475" max="9475" width="4.7109375" style="41" bestFit="1" customWidth="1"/>
    <col min="9476" max="9476" width="9.7109375" style="41" bestFit="1" customWidth="1"/>
    <col min="9477" max="9477" width="10" style="41" bestFit="1" customWidth="1"/>
    <col min="9478" max="9478" width="8.85546875" style="41" bestFit="1" customWidth="1"/>
    <col min="9479" max="9479" width="22.85546875" style="41" customWidth="1"/>
    <col min="9480" max="9480" width="59.7109375" style="41" bestFit="1" customWidth="1"/>
    <col min="9481" max="9481" width="57.85546875" style="41" bestFit="1" customWidth="1"/>
    <col min="9482" max="9482" width="35.28515625" style="41" bestFit="1" customWidth="1"/>
    <col min="9483" max="9483" width="28.140625" style="41" bestFit="1" customWidth="1"/>
    <col min="9484" max="9484" width="33.140625" style="41" bestFit="1" customWidth="1"/>
    <col min="9485" max="9485" width="26" style="41" bestFit="1" customWidth="1"/>
    <col min="9486" max="9486" width="19.140625" style="41" bestFit="1" customWidth="1"/>
    <col min="9487" max="9487" width="10.42578125" style="41" customWidth="1"/>
    <col min="9488" max="9488" width="11.85546875" style="41" customWidth="1"/>
    <col min="9489" max="9489" width="14.7109375" style="41" customWidth="1"/>
    <col min="9490" max="9490" width="9" style="41" bestFit="1" customWidth="1"/>
    <col min="9491" max="9730" width="9.140625" style="41"/>
    <col min="9731" max="9731" width="4.7109375" style="41" bestFit="1" customWidth="1"/>
    <col min="9732" max="9732" width="9.7109375" style="41" bestFit="1" customWidth="1"/>
    <col min="9733" max="9733" width="10" style="41" bestFit="1" customWidth="1"/>
    <col min="9734" max="9734" width="8.85546875" style="41" bestFit="1" customWidth="1"/>
    <col min="9735" max="9735" width="22.85546875" style="41" customWidth="1"/>
    <col min="9736" max="9736" width="59.7109375" style="41" bestFit="1" customWidth="1"/>
    <col min="9737" max="9737" width="57.85546875" style="41" bestFit="1" customWidth="1"/>
    <col min="9738" max="9738" width="35.28515625" style="41" bestFit="1" customWidth="1"/>
    <col min="9739" max="9739" width="28.140625" style="41" bestFit="1" customWidth="1"/>
    <col min="9740" max="9740" width="33.140625" style="41" bestFit="1" customWidth="1"/>
    <col min="9741" max="9741" width="26" style="41" bestFit="1" customWidth="1"/>
    <col min="9742" max="9742" width="19.140625" style="41" bestFit="1" customWidth="1"/>
    <col min="9743" max="9743" width="10.42578125" style="41" customWidth="1"/>
    <col min="9744" max="9744" width="11.85546875" style="41" customWidth="1"/>
    <col min="9745" max="9745" width="14.7109375" style="41" customWidth="1"/>
    <col min="9746" max="9746" width="9" style="41" bestFit="1" customWidth="1"/>
    <col min="9747" max="9986" width="9.140625" style="41"/>
    <col min="9987" max="9987" width="4.7109375" style="41" bestFit="1" customWidth="1"/>
    <col min="9988" max="9988" width="9.7109375" style="41" bestFit="1" customWidth="1"/>
    <col min="9989" max="9989" width="10" style="41" bestFit="1" customWidth="1"/>
    <col min="9990" max="9990" width="8.85546875" style="41" bestFit="1" customWidth="1"/>
    <col min="9991" max="9991" width="22.85546875" style="41" customWidth="1"/>
    <col min="9992" max="9992" width="59.7109375" style="41" bestFit="1" customWidth="1"/>
    <col min="9993" max="9993" width="57.85546875" style="41" bestFit="1" customWidth="1"/>
    <col min="9994" max="9994" width="35.28515625" style="41" bestFit="1" customWidth="1"/>
    <col min="9995" max="9995" width="28.140625" style="41" bestFit="1" customWidth="1"/>
    <col min="9996" max="9996" width="33.140625" style="41" bestFit="1" customWidth="1"/>
    <col min="9997" max="9997" width="26" style="41" bestFit="1" customWidth="1"/>
    <col min="9998" max="9998" width="19.140625" style="41" bestFit="1" customWidth="1"/>
    <col min="9999" max="9999" width="10.42578125" style="41" customWidth="1"/>
    <col min="10000" max="10000" width="11.85546875" style="41" customWidth="1"/>
    <col min="10001" max="10001" width="14.7109375" style="41" customWidth="1"/>
    <col min="10002" max="10002" width="9" style="41" bestFit="1" customWidth="1"/>
    <col min="10003" max="10242" width="9.140625" style="41"/>
    <col min="10243" max="10243" width="4.7109375" style="41" bestFit="1" customWidth="1"/>
    <col min="10244" max="10244" width="9.7109375" style="41" bestFit="1" customWidth="1"/>
    <col min="10245" max="10245" width="10" style="41" bestFit="1" customWidth="1"/>
    <col min="10246" max="10246" width="8.85546875" style="41" bestFit="1" customWidth="1"/>
    <col min="10247" max="10247" width="22.85546875" style="41" customWidth="1"/>
    <col min="10248" max="10248" width="59.7109375" style="41" bestFit="1" customWidth="1"/>
    <col min="10249" max="10249" width="57.85546875" style="41" bestFit="1" customWidth="1"/>
    <col min="10250" max="10250" width="35.28515625" style="41" bestFit="1" customWidth="1"/>
    <col min="10251" max="10251" width="28.140625" style="41" bestFit="1" customWidth="1"/>
    <col min="10252" max="10252" width="33.140625" style="41" bestFit="1" customWidth="1"/>
    <col min="10253" max="10253" width="26" style="41" bestFit="1" customWidth="1"/>
    <col min="10254" max="10254" width="19.140625" style="41" bestFit="1" customWidth="1"/>
    <col min="10255" max="10255" width="10.42578125" style="41" customWidth="1"/>
    <col min="10256" max="10256" width="11.85546875" style="41" customWidth="1"/>
    <col min="10257" max="10257" width="14.7109375" style="41" customWidth="1"/>
    <col min="10258" max="10258" width="9" style="41" bestFit="1" customWidth="1"/>
    <col min="10259" max="10498" width="9.140625" style="41"/>
    <col min="10499" max="10499" width="4.7109375" style="41" bestFit="1" customWidth="1"/>
    <col min="10500" max="10500" width="9.7109375" style="41" bestFit="1" customWidth="1"/>
    <col min="10501" max="10501" width="10" style="41" bestFit="1" customWidth="1"/>
    <col min="10502" max="10502" width="8.85546875" style="41" bestFit="1" customWidth="1"/>
    <col min="10503" max="10503" width="22.85546875" style="41" customWidth="1"/>
    <col min="10504" max="10504" width="59.7109375" style="41" bestFit="1" customWidth="1"/>
    <col min="10505" max="10505" width="57.85546875" style="41" bestFit="1" customWidth="1"/>
    <col min="10506" max="10506" width="35.28515625" style="41" bestFit="1" customWidth="1"/>
    <col min="10507" max="10507" width="28.140625" style="41" bestFit="1" customWidth="1"/>
    <col min="10508" max="10508" width="33.140625" style="41" bestFit="1" customWidth="1"/>
    <col min="10509" max="10509" width="26" style="41" bestFit="1" customWidth="1"/>
    <col min="10510" max="10510" width="19.140625" style="41" bestFit="1" customWidth="1"/>
    <col min="10511" max="10511" width="10.42578125" style="41" customWidth="1"/>
    <col min="10512" max="10512" width="11.85546875" style="41" customWidth="1"/>
    <col min="10513" max="10513" width="14.7109375" style="41" customWidth="1"/>
    <col min="10514" max="10514" width="9" style="41" bestFit="1" customWidth="1"/>
    <col min="10515" max="10754" width="9.140625" style="41"/>
    <col min="10755" max="10755" width="4.7109375" style="41" bestFit="1" customWidth="1"/>
    <col min="10756" max="10756" width="9.7109375" style="41" bestFit="1" customWidth="1"/>
    <col min="10757" max="10757" width="10" style="41" bestFit="1" customWidth="1"/>
    <col min="10758" max="10758" width="8.85546875" style="41" bestFit="1" customWidth="1"/>
    <col min="10759" max="10759" width="22.85546875" style="41" customWidth="1"/>
    <col min="10760" max="10760" width="59.7109375" style="41" bestFit="1" customWidth="1"/>
    <col min="10761" max="10761" width="57.85546875" style="41" bestFit="1" customWidth="1"/>
    <col min="10762" max="10762" width="35.28515625" style="41" bestFit="1" customWidth="1"/>
    <col min="10763" max="10763" width="28.140625" style="41" bestFit="1" customWidth="1"/>
    <col min="10764" max="10764" width="33.140625" style="41" bestFit="1" customWidth="1"/>
    <col min="10765" max="10765" width="26" style="41" bestFit="1" customWidth="1"/>
    <col min="10766" max="10766" width="19.140625" style="41" bestFit="1" customWidth="1"/>
    <col min="10767" max="10767" width="10.42578125" style="41" customWidth="1"/>
    <col min="10768" max="10768" width="11.85546875" style="41" customWidth="1"/>
    <col min="10769" max="10769" width="14.7109375" style="41" customWidth="1"/>
    <col min="10770" max="10770" width="9" style="41" bestFit="1" customWidth="1"/>
    <col min="10771" max="11010" width="9.140625" style="41"/>
    <col min="11011" max="11011" width="4.7109375" style="41" bestFit="1" customWidth="1"/>
    <col min="11012" max="11012" width="9.7109375" style="41" bestFit="1" customWidth="1"/>
    <col min="11013" max="11013" width="10" style="41" bestFit="1" customWidth="1"/>
    <col min="11014" max="11014" width="8.85546875" style="41" bestFit="1" customWidth="1"/>
    <col min="11015" max="11015" width="22.85546875" style="41" customWidth="1"/>
    <col min="11016" max="11016" width="59.7109375" style="41" bestFit="1" customWidth="1"/>
    <col min="11017" max="11017" width="57.85546875" style="41" bestFit="1" customWidth="1"/>
    <col min="11018" max="11018" width="35.28515625" style="41" bestFit="1" customWidth="1"/>
    <col min="11019" max="11019" width="28.140625" style="41" bestFit="1" customWidth="1"/>
    <col min="11020" max="11020" width="33.140625" style="41" bestFit="1" customWidth="1"/>
    <col min="11021" max="11021" width="26" style="41" bestFit="1" customWidth="1"/>
    <col min="11022" max="11022" width="19.140625" style="41" bestFit="1" customWidth="1"/>
    <col min="11023" max="11023" width="10.42578125" style="41" customWidth="1"/>
    <col min="11024" max="11024" width="11.85546875" style="41" customWidth="1"/>
    <col min="11025" max="11025" width="14.7109375" style="41" customWidth="1"/>
    <col min="11026" max="11026" width="9" style="41" bestFit="1" customWidth="1"/>
    <col min="11027" max="11266" width="9.140625" style="41"/>
    <col min="11267" max="11267" width="4.7109375" style="41" bestFit="1" customWidth="1"/>
    <col min="11268" max="11268" width="9.7109375" style="41" bestFit="1" customWidth="1"/>
    <col min="11269" max="11269" width="10" style="41" bestFit="1" customWidth="1"/>
    <col min="11270" max="11270" width="8.85546875" style="41" bestFit="1" customWidth="1"/>
    <col min="11271" max="11271" width="22.85546875" style="41" customWidth="1"/>
    <col min="11272" max="11272" width="59.7109375" style="41" bestFit="1" customWidth="1"/>
    <col min="11273" max="11273" width="57.85546875" style="41" bestFit="1" customWidth="1"/>
    <col min="11274" max="11274" width="35.28515625" style="41" bestFit="1" customWidth="1"/>
    <col min="11275" max="11275" width="28.140625" style="41" bestFit="1" customWidth="1"/>
    <col min="11276" max="11276" width="33.140625" style="41" bestFit="1" customWidth="1"/>
    <col min="11277" max="11277" width="26" style="41" bestFit="1" customWidth="1"/>
    <col min="11278" max="11278" width="19.140625" style="41" bestFit="1" customWidth="1"/>
    <col min="11279" max="11279" width="10.42578125" style="41" customWidth="1"/>
    <col min="11280" max="11280" width="11.85546875" style="41" customWidth="1"/>
    <col min="11281" max="11281" width="14.7109375" style="41" customWidth="1"/>
    <col min="11282" max="11282" width="9" style="41" bestFit="1" customWidth="1"/>
    <col min="11283" max="11522" width="9.140625" style="41"/>
    <col min="11523" max="11523" width="4.7109375" style="41" bestFit="1" customWidth="1"/>
    <col min="11524" max="11524" width="9.7109375" style="41" bestFit="1" customWidth="1"/>
    <col min="11525" max="11525" width="10" style="41" bestFit="1" customWidth="1"/>
    <col min="11526" max="11526" width="8.85546875" style="41" bestFit="1" customWidth="1"/>
    <col min="11527" max="11527" width="22.85546875" style="41" customWidth="1"/>
    <col min="11528" max="11528" width="59.7109375" style="41" bestFit="1" customWidth="1"/>
    <col min="11529" max="11529" width="57.85546875" style="41" bestFit="1" customWidth="1"/>
    <col min="11530" max="11530" width="35.28515625" style="41" bestFit="1" customWidth="1"/>
    <col min="11531" max="11531" width="28.140625" style="41" bestFit="1" customWidth="1"/>
    <col min="11532" max="11532" width="33.140625" style="41" bestFit="1" customWidth="1"/>
    <col min="11533" max="11533" width="26" style="41" bestFit="1" customWidth="1"/>
    <col min="11534" max="11534" width="19.140625" style="41" bestFit="1" customWidth="1"/>
    <col min="11535" max="11535" width="10.42578125" style="41" customWidth="1"/>
    <col min="11536" max="11536" width="11.85546875" style="41" customWidth="1"/>
    <col min="11537" max="11537" width="14.7109375" style="41" customWidth="1"/>
    <col min="11538" max="11538" width="9" style="41" bestFit="1" customWidth="1"/>
    <col min="11539" max="11778" width="9.140625" style="41"/>
    <col min="11779" max="11779" width="4.7109375" style="41" bestFit="1" customWidth="1"/>
    <col min="11780" max="11780" width="9.7109375" style="41" bestFit="1" customWidth="1"/>
    <col min="11781" max="11781" width="10" style="41" bestFit="1" customWidth="1"/>
    <col min="11782" max="11782" width="8.85546875" style="41" bestFit="1" customWidth="1"/>
    <col min="11783" max="11783" width="22.85546875" style="41" customWidth="1"/>
    <col min="11784" max="11784" width="59.7109375" style="41" bestFit="1" customWidth="1"/>
    <col min="11785" max="11785" width="57.85546875" style="41" bestFit="1" customWidth="1"/>
    <col min="11786" max="11786" width="35.28515625" style="41" bestFit="1" customWidth="1"/>
    <col min="11787" max="11787" width="28.140625" style="41" bestFit="1" customWidth="1"/>
    <col min="11788" max="11788" width="33.140625" style="41" bestFit="1" customWidth="1"/>
    <col min="11789" max="11789" width="26" style="41" bestFit="1" customWidth="1"/>
    <col min="11790" max="11790" width="19.140625" style="41" bestFit="1" customWidth="1"/>
    <col min="11791" max="11791" width="10.42578125" style="41" customWidth="1"/>
    <col min="11792" max="11792" width="11.85546875" style="41" customWidth="1"/>
    <col min="11793" max="11793" width="14.7109375" style="41" customWidth="1"/>
    <col min="11794" max="11794" width="9" style="41" bestFit="1" customWidth="1"/>
    <col min="11795" max="12034" width="9.140625" style="41"/>
    <col min="12035" max="12035" width="4.7109375" style="41" bestFit="1" customWidth="1"/>
    <col min="12036" max="12036" width="9.7109375" style="41" bestFit="1" customWidth="1"/>
    <col min="12037" max="12037" width="10" style="41" bestFit="1" customWidth="1"/>
    <col min="12038" max="12038" width="8.85546875" style="41" bestFit="1" customWidth="1"/>
    <col min="12039" max="12039" width="22.85546875" style="41" customWidth="1"/>
    <col min="12040" max="12040" width="59.7109375" style="41" bestFit="1" customWidth="1"/>
    <col min="12041" max="12041" width="57.85546875" style="41" bestFit="1" customWidth="1"/>
    <col min="12042" max="12042" width="35.28515625" style="41" bestFit="1" customWidth="1"/>
    <col min="12043" max="12043" width="28.140625" style="41" bestFit="1" customWidth="1"/>
    <col min="12044" max="12044" width="33.140625" style="41" bestFit="1" customWidth="1"/>
    <col min="12045" max="12045" width="26" style="41" bestFit="1" customWidth="1"/>
    <col min="12046" max="12046" width="19.140625" style="41" bestFit="1" customWidth="1"/>
    <col min="12047" max="12047" width="10.42578125" style="41" customWidth="1"/>
    <col min="12048" max="12048" width="11.85546875" style="41" customWidth="1"/>
    <col min="12049" max="12049" width="14.7109375" style="41" customWidth="1"/>
    <col min="12050" max="12050" width="9" style="41" bestFit="1" customWidth="1"/>
    <col min="12051" max="12290" width="9.140625" style="41"/>
    <col min="12291" max="12291" width="4.7109375" style="41" bestFit="1" customWidth="1"/>
    <col min="12292" max="12292" width="9.7109375" style="41" bestFit="1" customWidth="1"/>
    <col min="12293" max="12293" width="10" style="41" bestFit="1" customWidth="1"/>
    <col min="12294" max="12294" width="8.85546875" style="41" bestFit="1" customWidth="1"/>
    <col min="12295" max="12295" width="22.85546875" style="41" customWidth="1"/>
    <col min="12296" max="12296" width="59.7109375" style="41" bestFit="1" customWidth="1"/>
    <col min="12297" max="12297" width="57.85546875" style="41" bestFit="1" customWidth="1"/>
    <col min="12298" max="12298" width="35.28515625" style="41" bestFit="1" customWidth="1"/>
    <col min="12299" max="12299" width="28.140625" style="41" bestFit="1" customWidth="1"/>
    <col min="12300" max="12300" width="33.140625" style="41" bestFit="1" customWidth="1"/>
    <col min="12301" max="12301" width="26" style="41" bestFit="1" customWidth="1"/>
    <col min="12302" max="12302" width="19.140625" style="41" bestFit="1" customWidth="1"/>
    <col min="12303" max="12303" width="10.42578125" style="41" customWidth="1"/>
    <col min="12304" max="12304" width="11.85546875" style="41" customWidth="1"/>
    <col min="12305" max="12305" width="14.7109375" style="41" customWidth="1"/>
    <col min="12306" max="12306" width="9" style="41" bestFit="1" customWidth="1"/>
    <col min="12307" max="12546" width="9.140625" style="41"/>
    <col min="12547" max="12547" width="4.7109375" style="41" bestFit="1" customWidth="1"/>
    <col min="12548" max="12548" width="9.7109375" style="41" bestFit="1" customWidth="1"/>
    <col min="12549" max="12549" width="10" style="41" bestFit="1" customWidth="1"/>
    <col min="12550" max="12550" width="8.85546875" style="41" bestFit="1" customWidth="1"/>
    <col min="12551" max="12551" width="22.85546875" style="41" customWidth="1"/>
    <col min="12552" max="12552" width="59.7109375" style="41" bestFit="1" customWidth="1"/>
    <col min="12553" max="12553" width="57.85546875" style="41" bestFit="1" customWidth="1"/>
    <col min="12554" max="12554" width="35.28515625" style="41" bestFit="1" customWidth="1"/>
    <col min="12555" max="12555" width="28.140625" style="41" bestFit="1" customWidth="1"/>
    <col min="12556" max="12556" width="33.140625" style="41" bestFit="1" customWidth="1"/>
    <col min="12557" max="12557" width="26" style="41" bestFit="1" customWidth="1"/>
    <col min="12558" max="12558" width="19.140625" style="41" bestFit="1" customWidth="1"/>
    <col min="12559" max="12559" width="10.42578125" style="41" customWidth="1"/>
    <col min="12560" max="12560" width="11.85546875" style="41" customWidth="1"/>
    <col min="12561" max="12561" width="14.7109375" style="41" customWidth="1"/>
    <col min="12562" max="12562" width="9" style="41" bestFit="1" customWidth="1"/>
    <col min="12563" max="12802" width="9.140625" style="41"/>
    <col min="12803" max="12803" width="4.7109375" style="41" bestFit="1" customWidth="1"/>
    <col min="12804" max="12804" width="9.7109375" style="41" bestFit="1" customWidth="1"/>
    <col min="12805" max="12805" width="10" style="41" bestFit="1" customWidth="1"/>
    <col min="12806" max="12806" width="8.85546875" style="41" bestFit="1" customWidth="1"/>
    <col min="12807" max="12807" width="22.85546875" style="41" customWidth="1"/>
    <col min="12808" max="12808" width="59.7109375" style="41" bestFit="1" customWidth="1"/>
    <col min="12809" max="12809" width="57.85546875" style="41" bestFit="1" customWidth="1"/>
    <col min="12810" max="12810" width="35.28515625" style="41" bestFit="1" customWidth="1"/>
    <col min="12811" max="12811" width="28.140625" style="41" bestFit="1" customWidth="1"/>
    <col min="12812" max="12812" width="33.140625" style="41" bestFit="1" customWidth="1"/>
    <col min="12813" max="12813" width="26" style="41" bestFit="1" customWidth="1"/>
    <col min="12814" max="12814" width="19.140625" style="41" bestFit="1" customWidth="1"/>
    <col min="12815" max="12815" width="10.42578125" style="41" customWidth="1"/>
    <col min="12816" max="12816" width="11.85546875" style="41" customWidth="1"/>
    <col min="12817" max="12817" width="14.7109375" style="41" customWidth="1"/>
    <col min="12818" max="12818" width="9" style="41" bestFit="1" customWidth="1"/>
    <col min="12819" max="13058" width="9.140625" style="41"/>
    <col min="13059" max="13059" width="4.7109375" style="41" bestFit="1" customWidth="1"/>
    <col min="13060" max="13060" width="9.7109375" style="41" bestFit="1" customWidth="1"/>
    <col min="13061" max="13061" width="10" style="41" bestFit="1" customWidth="1"/>
    <col min="13062" max="13062" width="8.85546875" style="41" bestFit="1" customWidth="1"/>
    <col min="13063" max="13063" width="22.85546875" style="41" customWidth="1"/>
    <col min="13064" max="13064" width="59.7109375" style="41" bestFit="1" customWidth="1"/>
    <col min="13065" max="13065" width="57.85546875" style="41" bestFit="1" customWidth="1"/>
    <col min="13066" max="13066" width="35.28515625" style="41" bestFit="1" customWidth="1"/>
    <col min="13067" max="13067" width="28.140625" style="41" bestFit="1" customWidth="1"/>
    <col min="13068" max="13068" width="33.140625" style="41" bestFit="1" customWidth="1"/>
    <col min="13069" max="13069" width="26" style="41" bestFit="1" customWidth="1"/>
    <col min="13070" max="13070" width="19.140625" style="41" bestFit="1" customWidth="1"/>
    <col min="13071" max="13071" width="10.42578125" style="41" customWidth="1"/>
    <col min="13072" max="13072" width="11.85546875" style="41" customWidth="1"/>
    <col min="13073" max="13073" width="14.7109375" style="41" customWidth="1"/>
    <col min="13074" max="13074" width="9" style="41" bestFit="1" customWidth="1"/>
    <col min="13075" max="13314" width="9.140625" style="41"/>
    <col min="13315" max="13315" width="4.7109375" style="41" bestFit="1" customWidth="1"/>
    <col min="13316" max="13316" width="9.7109375" style="41" bestFit="1" customWidth="1"/>
    <col min="13317" max="13317" width="10" style="41" bestFit="1" customWidth="1"/>
    <col min="13318" max="13318" width="8.85546875" style="41" bestFit="1" customWidth="1"/>
    <col min="13319" max="13319" width="22.85546875" style="41" customWidth="1"/>
    <col min="13320" max="13320" width="59.7109375" style="41" bestFit="1" customWidth="1"/>
    <col min="13321" max="13321" width="57.85546875" style="41" bestFit="1" customWidth="1"/>
    <col min="13322" max="13322" width="35.28515625" style="41" bestFit="1" customWidth="1"/>
    <col min="13323" max="13323" width="28.140625" style="41" bestFit="1" customWidth="1"/>
    <col min="13324" max="13324" width="33.140625" style="41" bestFit="1" customWidth="1"/>
    <col min="13325" max="13325" width="26" style="41" bestFit="1" customWidth="1"/>
    <col min="13326" max="13326" width="19.140625" style="41" bestFit="1" customWidth="1"/>
    <col min="13327" max="13327" width="10.42578125" style="41" customWidth="1"/>
    <col min="13328" max="13328" width="11.85546875" style="41" customWidth="1"/>
    <col min="13329" max="13329" width="14.7109375" style="41" customWidth="1"/>
    <col min="13330" max="13330" width="9" style="41" bestFit="1" customWidth="1"/>
    <col min="13331" max="13570" width="9.140625" style="41"/>
    <col min="13571" max="13571" width="4.7109375" style="41" bestFit="1" customWidth="1"/>
    <col min="13572" max="13572" width="9.7109375" style="41" bestFit="1" customWidth="1"/>
    <col min="13573" max="13573" width="10" style="41" bestFit="1" customWidth="1"/>
    <col min="13574" max="13574" width="8.85546875" style="41" bestFit="1" customWidth="1"/>
    <col min="13575" max="13575" width="22.85546875" style="41" customWidth="1"/>
    <col min="13576" max="13576" width="59.7109375" style="41" bestFit="1" customWidth="1"/>
    <col min="13577" max="13577" width="57.85546875" style="41" bestFit="1" customWidth="1"/>
    <col min="13578" max="13578" width="35.28515625" style="41" bestFit="1" customWidth="1"/>
    <col min="13579" max="13579" width="28.140625" style="41" bestFit="1" customWidth="1"/>
    <col min="13580" max="13580" width="33.140625" style="41" bestFit="1" customWidth="1"/>
    <col min="13581" max="13581" width="26" style="41" bestFit="1" customWidth="1"/>
    <col min="13582" max="13582" width="19.140625" style="41" bestFit="1" customWidth="1"/>
    <col min="13583" max="13583" width="10.42578125" style="41" customWidth="1"/>
    <col min="13584" max="13584" width="11.85546875" style="41" customWidth="1"/>
    <col min="13585" max="13585" width="14.7109375" style="41" customWidth="1"/>
    <col min="13586" max="13586" width="9" style="41" bestFit="1" customWidth="1"/>
    <col min="13587" max="13826" width="9.140625" style="41"/>
    <col min="13827" max="13827" width="4.7109375" style="41" bestFit="1" customWidth="1"/>
    <col min="13828" max="13828" width="9.7109375" style="41" bestFit="1" customWidth="1"/>
    <col min="13829" max="13829" width="10" style="41" bestFit="1" customWidth="1"/>
    <col min="13830" max="13830" width="8.85546875" style="41" bestFit="1" customWidth="1"/>
    <col min="13831" max="13831" width="22.85546875" style="41" customWidth="1"/>
    <col min="13832" max="13832" width="59.7109375" style="41" bestFit="1" customWidth="1"/>
    <col min="13833" max="13833" width="57.85546875" style="41" bestFit="1" customWidth="1"/>
    <col min="13834" max="13834" width="35.28515625" style="41" bestFit="1" customWidth="1"/>
    <col min="13835" max="13835" width="28.140625" style="41" bestFit="1" customWidth="1"/>
    <col min="13836" max="13836" width="33.140625" style="41" bestFit="1" customWidth="1"/>
    <col min="13837" max="13837" width="26" style="41" bestFit="1" customWidth="1"/>
    <col min="13838" max="13838" width="19.140625" style="41" bestFit="1" customWidth="1"/>
    <col min="13839" max="13839" width="10.42578125" style="41" customWidth="1"/>
    <col min="13840" max="13840" width="11.85546875" style="41" customWidth="1"/>
    <col min="13841" max="13841" width="14.7109375" style="41" customWidth="1"/>
    <col min="13842" max="13842" width="9" style="41" bestFit="1" customWidth="1"/>
    <col min="13843" max="14082" width="9.140625" style="41"/>
    <col min="14083" max="14083" width="4.7109375" style="41" bestFit="1" customWidth="1"/>
    <col min="14084" max="14084" width="9.7109375" style="41" bestFit="1" customWidth="1"/>
    <col min="14085" max="14085" width="10" style="41" bestFit="1" customWidth="1"/>
    <col min="14086" max="14086" width="8.85546875" style="41" bestFit="1" customWidth="1"/>
    <col min="14087" max="14087" width="22.85546875" style="41" customWidth="1"/>
    <col min="14088" max="14088" width="59.7109375" style="41" bestFit="1" customWidth="1"/>
    <col min="14089" max="14089" width="57.85546875" style="41" bestFit="1" customWidth="1"/>
    <col min="14090" max="14090" width="35.28515625" style="41" bestFit="1" customWidth="1"/>
    <col min="14091" max="14091" width="28.140625" style="41" bestFit="1" customWidth="1"/>
    <col min="14092" max="14092" width="33.140625" style="41" bestFit="1" customWidth="1"/>
    <col min="14093" max="14093" width="26" style="41" bestFit="1" customWidth="1"/>
    <col min="14094" max="14094" width="19.140625" style="41" bestFit="1" customWidth="1"/>
    <col min="14095" max="14095" width="10.42578125" style="41" customWidth="1"/>
    <col min="14096" max="14096" width="11.85546875" style="41" customWidth="1"/>
    <col min="14097" max="14097" width="14.7109375" style="41" customWidth="1"/>
    <col min="14098" max="14098" width="9" style="41" bestFit="1" customWidth="1"/>
    <col min="14099" max="14338" width="9.140625" style="41"/>
    <col min="14339" max="14339" width="4.7109375" style="41" bestFit="1" customWidth="1"/>
    <col min="14340" max="14340" width="9.7109375" style="41" bestFit="1" customWidth="1"/>
    <col min="14341" max="14341" width="10" style="41" bestFit="1" customWidth="1"/>
    <col min="14342" max="14342" width="8.85546875" style="41" bestFit="1" customWidth="1"/>
    <col min="14343" max="14343" width="22.85546875" style="41" customWidth="1"/>
    <col min="14344" max="14344" width="59.7109375" style="41" bestFit="1" customWidth="1"/>
    <col min="14345" max="14345" width="57.85546875" style="41" bestFit="1" customWidth="1"/>
    <col min="14346" max="14346" width="35.28515625" style="41" bestFit="1" customWidth="1"/>
    <col min="14347" max="14347" width="28.140625" style="41" bestFit="1" customWidth="1"/>
    <col min="14348" max="14348" width="33.140625" style="41" bestFit="1" customWidth="1"/>
    <col min="14349" max="14349" width="26" style="41" bestFit="1" customWidth="1"/>
    <col min="14350" max="14350" width="19.140625" style="41" bestFit="1" customWidth="1"/>
    <col min="14351" max="14351" width="10.42578125" style="41" customWidth="1"/>
    <col min="14352" max="14352" width="11.85546875" style="41" customWidth="1"/>
    <col min="14353" max="14353" width="14.7109375" style="41" customWidth="1"/>
    <col min="14354" max="14354" width="9" style="41" bestFit="1" customWidth="1"/>
    <col min="14355" max="14594" width="9.140625" style="41"/>
    <col min="14595" max="14595" width="4.7109375" style="41" bestFit="1" customWidth="1"/>
    <col min="14596" max="14596" width="9.7109375" style="41" bestFit="1" customWidth="1"/>
    <col min="14597" max="14597" width="10" style="41" bestFit="1" customWidth="1"/>
    <col min="14598" max="14598" width="8.85546875" style="41" bestFit="1" customWidth="1"/>
    <col min="14599" max="14599" width="22.85546875" style="41" customWidth="1"/>
    <col min="14600" max="14600" width="59.7109375" style="41" bestFit="1" customWidth="1"/>
    <col min="14601" max="14601" width="57.85546875" style="41" bestFit="1" customWidth="1"/>
    <col min="14602" max="14602" width="35.28515625" style="41" bestFit="1" customWidth="1"/>
    <col min="14603" max="14603" width="28.140625" style="41" bestFit="1" customWidth="1"/>
    <col min="14604" max="14604" width="33.140625" style="41" bestFit="1" customWidth="1"/>
    <col min="14605" max="14605" width="26" style="41" bestFit="1" customWidth="1"/>
    <col min="14606" max="14606" width="19.140625" style="41" bestFit="1" customWidth="1"/>
    <col min="14607" max="14607" width="10.42578125" style="41" customWidth="1"/>
    <col min="14608" max="14608" width="11.85546875" style="41" customWidth="1"/>
    <col min="14609" max="14609" width="14.7109375" style="41" customWidth="1"/>
    <col min="14610" max="14610" width="9" style="41" bestFit="1" customWidth="1"/>
    <col min="14611" max="14850" width="9.140625" style="41"/>
    <col min="14851" max="14851" width="4.7109375" style="41" bestFit="1" customWidth="1"/>
    <col min="14852" max="14852" width="9.7109375" style="41" bestFit="1" customWidth="1"/>
    <col min="14853" max="14853" width="10" style="41" bestFit="1" customWidth="1"/>
    <col min="14854" max="14854" width="8.85546875" style="41" bestFit="1" customWidth="1"/>
    <col min="14855" max="14855" width="22.85546875" style="41" customWidth="1"/>
    <col min="14856" max="14856" width="59.7109375" style="41" bestFit="1" customWidth="1"/>
    <col min="14857" max="14857" width="57.85546875" style="41" bestFit="1" customWidth="1"/>
    <col min="14858" max="14858" width="35.28515625" style="41" bestFit="1" customWidth="1"/>
    <col min="14859" max="14859" width="28.140625" style="41" bestFit="1" customWidth="1"/>
    <col min="14860" max="14860" width="33.140625" style="41" bestFit="1" customWidth="1"/>
    <col min="14861" max="14861" width="26" style="41" bestFit="1" customWidth="1"/>
    <col min="14862" max="14862" width="19.140625" style="41" bestFit="1" customWidth="1"/>
    <col min="14863" max="14863" width="10.42578125" style="41" customWidth="1"/>
    <col min="14864" max="14864" width="11.85546875" style="41" customWidth="1"/>
    <col min="14865" max="14865" width="14.7109375" style="41" customWidth="1"/>
    <col min="14866" max="14866" width="9" style="41" bestFit="1" customWidth="1"/>
    <col min="14867" max="15106" width="9.140625" style="41"/>
    <col min="15107" max="15107" width="4.7109375" style="41" bestFit="1" customWidth="1"/>
    <col min="15108" max="15108" width="9.7109375" style="41" bestFit="1" customWidth="1"/>
    <col min="15109" max="15109" width="10" style="41" bestFit="1" customWidth="1"/>
    <col min="15110" max="15110" width="8.85546875" style="41" bestFit="1" customWidth="1"/>
    <col min="15111" max="15111" width="22.85546875" style="41" customWidth="1"/>
    <col min="15112" max="15112" width="59.7109375" style="41" bestFit="1" customWidth="1"/>
    <col min="15113" max="15113" width="57.85546875" style="41" bestFit="1" customWidth="1"/>
    <col min="15114" max="15114" width="35.28515625" style="41" bestFit="1" customWidth="1"/>
    <col min="15115" max="15115" width="28.140625" style="41" bestFit="1" customWidth="1"/>
    <col min="15116" max="15116" width="33.140625" style="41" bestFit="1" customWidth="1"/>
    <col min="15117" max="15117" width="26" style="41" bestFit="1" customWidth="1"/>
    <col min="15118" max="15118" width="19.140625" style="41" bestFit="1" customWidth="1"/>
    <col min="15119" max="15119" width="10.42578125" style="41" customWidth="1"/>
    <col min="15120" max="15120" width="11.85546875" style="41" customWidth="1"/>
    <col min="15121" max="15121" width="14.7109375" style="41" customWidth="1"/>
    <col min="15122" max="15122" width="9" style="41" bestFit="1" customWidth="1"/>
    <col min="15123" max="15362" width="9.140625" style="41"/>
    <col min="15363" max="15363" width="4.7109375" style="41" bestFit="1" customWidth="1"/>
    <col min="15364" max="15364" width="9.7109375" style="41" bestFit="1" customWidth="1"/>
    <col min="15365" max="15365" width="10" style="41" bestFit="1" customWidth="1"/>
    <col min="15366" max="15366" width="8.85546875" style="41" bestFit="1" customWidth="1"/>
    <col min="15367" max="15367" width="22.85546875" style="41" customWidth="1"/>
    <col min="15368" max="15368" width="59.7109375" style="41" bestFit="1" customWidth="1"/>
    <col min="15369" max="15369" width="57.85546875" style="41" bestFit="1" customWidth="1"/>
    <col min="15370" max="15370" width="35.28515625" style="41" bestFit="1" customWidth="1"/>
    <col min="15371" max="15371" width="28.140625" style="41" bestFit="1" customWidth="1"/>
    <col min="15372" max="15372" width="33.140625" style="41" bestFit="1" customWidth="1"/>
    <col min="15373" max="15373" width="26" style="41" bestFit="1" customWidth="1"/>
    <col min="15374" max="15374" width="19.140625" style="41" bestFit="1" customWidth="1"/>
    <col min="15375" max="15375" width="10.42578125" style="41" customWidth="1"/>
    <col min="15376" max="15376" width="11.85546875" style="41" customWidth="1"/>
    <col min="15377" max="15377" width="14.7109375" style="41" customWidth="1"/>
    <col min="15378" max="15378" width="9" style="41" bestFit="1" customWidth="1"/>
    <col min="15379" max="15618" width="9.140625" style="41"/>
    <col min="15619" max="15619" width="4.7109375" style="41" bestFit="1" customWidth="1"/>
    <col min="15620" max="15620" width="9.7109375" style="41" bestFit="1" customWidth="1"/>
    <col min="15621" max="15621" width="10" style="41" bestFit="1" customWidth="1"/>
    <col min="15622" max="15622" width="8.85546875" style="41" bestFit="1" customWidth="1"/>
    <col min="15623" max="15623" width="22.85546875" style="41" customWidth="1"/>
    <col min="15624" max="15624" width="59.7109375" style="41" bestFit="1" customWidth="1"/>
    <col min="15625" max="15625" width="57.85546875" style="41" bestFit="1" customWidth="1"/>
    <col min="15626" max="15626" width="35.28515625" style="41" bestFit="1" customWidth="1"/>
    <col min="15627" max="15627" width="28.140625" style="41" bestFit="1" customWidth="1"/>
    <col min="15628" max="15628" width="33.140625" style="41" bestFit="1" customWidth="1"/>
    <col min="15629" max="15629" width="26" style="41" bestFit="1" customWidth="1"/>
    <col min="15630" max="15630" width="19.140625" style="41" bestFit="1" customWidth="1"/>
    <col min="15631" max="15631" width="10.42578125" style="41" customWidth="1"/>
    <col min="15632" max="15632" width="11.85546875" style="41" customWidth="1"/>
    <col min="15633" max="15633" width="14.7109375" style="41" customWidth="1"/>
    <col min="15634" max="15634" width="9" style="41" bestFit="1" customWidth="1"/>
    <col min="15635" max="15874" width="9.140625" style="41"/>
    <col min="15875" max="15875" width="4.7109375" style="41" bestFit="1" customWidth="1"/>
    <col min="15876" max="15876" width="9.7109375" style="41" bestFit="1" customWidth="1"/>
    <col min="15877" max="15877" width="10" style="41" bestFit="1" customWidth="1"/>
    <col min="15878" max="15878" width="8.85546875" style="41" bestFit="1" customWidth="1"/>
    <col min="15879" max="15879" width="22.85546875" style="41" customWidth="1"/>
    <col min="15880" max="15880" width="59.7109375" style="41" bestFit="1" customWidth="1"/>
    <col min="15881" max="15881" width="57.85546875" style="41" bestFit="1" customWidth="1"/>
    <col min="15882" max="15882" width="35.28515625" style="41" bestFit="1" customWidth="1"/>
    <col min="15883" max="15883" width="28.140625" style="41" bestFit="1" customWidth="1"/>
    <col min="15884" max="15884" width="33.140625" style="41" bestFit="1" customWidth="1"/>
    <col min="15885" max="15885" width="26" style="41" bestFit="1" customWidth="1"/>
    <col min="15886" max="15886" width="19.140625" style="41" bestFit="1" customWidth="1"/>
    <col min="15887" max="15887" width="10.42578125" style="41" customWidth="1"/>
    <col min="15888" max="15888" width="11.85546875" style="41" customWidth="1"/>
    <col min="15889" max="15889" width="14.7109375" style="41" customWidth="1"/>
    <col min="15890" max="15890" width="9" style="41" bestFit="1" customWidth="1"/>
    <col min="15891" max="16130" width="9.140625" style="41"/>
    <col min="16131" max="16131" width="4.7109375" style="41" bestFit="1" customWidth="1"/>
    <col min="16132" max="16132" width="9.7109375" style="41" bestFit="1" customWidth="1"/>
    <col min="16133" max="16133" width="10" style="41" bestFit="1" customWidth="1"/>
    <col min="16134" max="16134" width="8.85546875" style="41" bestFit="1" customWidth="1"/>
    <col min="16135" max="16135" width="22.85546875" style="41" customWidth="1"/>
    <col min="16136" max="16136" width="59.7109375" style="41" bestFit="1" customWidth="1"/>
    <col min="16137" max="16137" width="57.85546875" style="41" bestFit="1" customWidth="1"/>
    <col min="16138" max="16138" width="35.28515625" style="41" bestFit="1" customWidth="1"/>
    <col min="16139" max="16139" width="28.140625" style="41" bestFit="1" customWidth="1"/>
    <col min="16140" max="16140" width="33.140625" style="41" bestFit="1" customWidth="1"/>
    <col min="16141" max="16141" width="26" style="41" bestFit="1" customWidth="1"/>
    <col min="16142" max="16142" width="19.140625" style="41" bestFit="1" customWidth="1"/>
    <col min="16143" max="16143" width="10.42578125" style="41" customWidth="1"/>
    <col min="16144" max="16144" width="11.85546875" style="41" customWidth="1"/>
    <col min="16145" max="16145" width="14.7109375" style="41" customWidth="1"/>
    <col min="16146" max="16146" width="9" style="41" bestFit="1" customWidth="1"/>
    <col min="16147" max="16384" width="9.140625" style="41"/>
  </cols>
  <sheetData>
    <row r="2" spans="1:19" x14ac:dyDescent="0.25">
      <c r="A2" s="49" t="s">
        <v>2912</v>
      </c>
    </row>
    <row r="3" spans="1:19" x14ac:dyDescent="0.25">
      <c r="M3" s="2"/>
      <c r="N3" s="2"/>
      <c r="O3" s="2"/>
      <c r="P3" s="2"/>
    </row>
    <row r="4" spans="1:19" s="4" customFormat="1" ht="42.75" customHeight="1" x14ac:dyDescent="0.25">
      <c r="A4" s="626" t="s">
        <v>0</v>
      </c>
      <c r="B4" s="628" t="s">
        <v>1</v>
      </c>
      <c r="C4" s="628" t="s">
        <v>2</v>
      </c>
      <c r="D4" s="628" t="s">
        <v>3</v>
      </c>
      <c r="E4" s="626" t="s">
        <v>4</v>
      </c>
      <c r="F4" s="626" t="s">
        <v>5</v>
      </c>
      <c r="G4" s="626" t="s">
        <v>6</v>
      </c>
      <c r="H4" s="644" t="s">
        <v>7</v>
      </c>
      <c r="I4" s="644"/>
      <c r="J4" s="626" t="s">
        <v>8</v>
      </c>
      <c r="K4" s="649" t="s">
        <v>9</v>
      </c>
      <c r="L4" s="650"/>
      <c r="M4" s="651" t="s">
        <v>10</v>
      </c>
      <c r="N4" s="651"/>
      <c r="O4" s="651" t="s">
        <v>11</v>
      </c>
      <c r="P4" s="651"/>
      <c r="Q4" s="626" t="s">
        <v>12</v>
      </c>
      <c r="R4" s="628" t="s">
        <v>13</v>
      </c>
      <c r="S4" s="3"/>
    </row>
    <row r="5" spans="1:19" s="4" customFormat="1" x14ac:dyDescent="0.2">
      <c r="A5" s="627"/>
      <c r="B5" s="629"/>
      <c r="C5" s="629"/>
      <c r="D5" s="629"/>
      <c r="E5" s="627"/>
      <c r="F5" s="627"/>
      <c r="G5" s="627"/>
      <c r="H5" s="171" t="s">
        <v>14</v>
      </c>
      <c r="I5" s="171" t="s">
        <v>15</v>
      </c>
      <c r="J5" s="627"/>
      <c r="K5" s="173">
        <v>2020</v>
      </c>
      <c r="L5" s="173">
        <v>2021</v>
      </c>
      <c r="M5" s="5">
        <v>2020</v>
      </c>
      <c r="N5" s="5">
        <v>2021</v>
      </c>
      <c r="O5" s="5">
        <v>2020</v>
      </c>
      <c r="P5" s="5">
        <v>2021</v>
      </c>
      <c r="Q5" s="627"/>
      <c r="R5" s="629"/>
      <c r="S5" s="3"/>
    </row>
    <row r="6" spans="1:19" s="4" customFormat="1" ht="15" customHeight="1" x14ac:dyDescent="0.2">
      <c r="A6" s="172" t="s">
        <v>16</v>
      </c>
      <c r="B6" s="171" t="s">
        <v>17</v>
      </c>
      <c r="C6" s="171" t="s">
        <v>18</v>
      </c>
      <c r="D6" s="171" t="s">
        <v>19</v>
      </c>
      <c r="E6" s="172" t="s">
        <v>20</v>
      </c>
      <c r="F6" s="172" t="s">
        <v>21</v>
      </c>
      <c r="G6" s="172" t="s">
        <v>22</v>
      </c>
      <c r="H6" s="171" t="s">
        <v>23</v>
      </c>
      <c r="I6" s="171" t="s">
        <v>24</v>
      </c>
      <c r="J6" s="172" t="s">
        <v>25</v>
      </c>
      <c r="K6" s="173" t="s">
        <v>26</v>
      </c>
      <c r="L6" s="173" t="s">
        <v>27</v>
      </c>
      <c r="M6" s="174" t="s">
        <v>28</v>
      </c>
      <c r="N6" s="174" t="s">
        <v>29</v>
      </c>
      <c r="O6" s="174" t="s">
        <v>30</v>
      </c>
      <c r="P6" s="174" t="s">
        <v>31</v>
      </c>
      <c r="Q6" s="172" t="s">
        <v>32</v>
      </c>
      <c r="R6" s="171" t="s">
        <v>33</v>
      </c>
      <c r="S6" s="3"/>
    </row>
    <row r="7" spans="1:19" s="183" customFormat="1" ht="57" customHeight="1" x14ac:dyDescent="0.25">
      <c r="A7" s="871">
        <v>1</v>
      </c>
      <c r="B7" s="871">
        <v>1</v>
      </c>
      <c r="C7" s="871">
        <v>4</v>
      </c>
      <c r="D7" s="859">
        <v>2</v>
      </c>
      <c r="E7" s="859" t="s">
        <v>2895</v>
      </c>
      <c r="F7" s="859" t="s">
        <v>2894</v>
      </c>
      <c r="G7" s="1222" t="s">
        <v>2842</v>
      </c>
      <c r="H7" s="464" t="s">
        <v>2841</v>
      </c>
      <c r="I7" s="464">
        <v>1</v>
      </c>
      <c r="J7" s="1222" t="s">
        <v>2840</v>
      </c>
      <c r="K7" s="862" t="s">
        <v>38</v>
      </c>
      <c r="L7" s="859"/>
      <c r="M7" s="868">
        <v>65246.71</v>
      </c>
      <c r="N7" s="859"/>
      <c r="O7" s="868">
        <v>65246.71</v>
      </c>
      <c r="P7" s="859"/>
      <c r="Q7" s="859" t="s">
        <v>2832</v>
      </c>
      <c r="R7" s="859" t="s">
        <v>2893</v>
      </c>
    </row>
    <row r="8" spans="1:19" s="8" customFormat="1" ht="130.5" customHeight="1" x14ac:dyDescent="0.25">
      <c r="A8" s="858"/>
      <c r="B8" s="858"/>
      <c r="C8" s="858"/>
      <c r="D8" s="861"/>
      <c r="E8" s="861"/>
      <c r="F8" s="861"/>
      <c r="G8" s="1223"/>
      <c r="H8" s="464" t="s">
        <v>2892</v>
      </c>
      <c r="I8" s="474" t="s">
        <v>2767</v>
      </c>
      <c r="J8" s="1223"/>
      <c r="K8" s="864"/>
      <c r="L8" s="861"/>
      <c r="M8" s="861"/>
      <c r="N8" s="861"/>
      <c r="O8" s="861"/>
      <c r="P8" s="861"/>
      <c r="Q8" s="861"/>
      <c r="R8" s="861"/>
    </row>
    <row r="9" spans="1:19" ht="168.75" customHeight="1" x14ac:dyDescent="0.25">
      <c r="A9" s="463">
        <v>2</v>
      </c>
      <c r="B9" s="463">
        <v>1</v>
      </c>
      <c r="C9" s="463">
        <v>4</v>
      </c>
      <c r="D9" s="463">
        <v>2</v>
      </c>
      <c r="E9" s="484" t="s">
        <v>2891</v>
      </c>
      <c r="F9" s="576" t="s">
        <v>2890</v>
      </c>
      <c r="G9" s="464" t="s">
        <v>1312</v>
      </c>
      <c r="H9" s="484" t="s">
        <v>56</v>
      </c>
      <c r="I9" s="464">
        <v>30</v>
      </c>
      <c r="J9" s="484" t="s">
        <v>2889</v>
      </c>
      <c r="K9" s="463"/>
      <c r="L9" s="463" t="s">
        <v>38</v>
      </c>
      <c r="M9" s="462"/>
      <c r="N9" s="462">
        <v>30000</v>
      </c>
      <c r="O9" s="462"/>
      <c r="P9" s="462">
        <v>30000</v>
      </c>
      <c r="Q9" s="464" t="s">
        <v>2832</v>
      </c>
      <c r="R9" s="464" t="s">
        <v>2888</v>
      </c>
    </row>
    <row r="10" spans="1:19" ht="63" customHeight="1" x14ac:dyDescent="0.25">
      <c r="A10" s="859">
        <v>3</v>
      </c>
      <c r="B10" s="859">
        <v>1</v>
      </c>
      <c r="C10" s="859">
        <v>4</v>
      </c>
      <c r="D10" s="859">
        <v>5</v>
      </c>
      <c r="E10" s="859" t="s">
        <v>2887</v>
      </c>
      <c r="F10" s="1199" t="s">
        <v>2886</v>
      </c>
      <c r="G10" s="859" t="s">
        <v>2973</v>
      </c>
      <c r="H10" s="484" t="s">
        <v>1001</v>
      </c>
      <c r="I10" s="463">
        <v>1</v>
      </c>
      <c r="J10" s="859" t="s">
        <v>2885</v>
      </c>
      <c r="K10" s="859" t="s">
        <v>2884</v>
      </c>
      <c r="L10" s="859"/>
      <c r="M10" s="868">
        <v>61270.77</v>
      </c>
      <c r="N10" s="859"/>
      <c r="O10" s="868">
        <v>61270.77</v>
      </c>
      <c r="P10" s="859"/>
      <c r="Q10" s="859" t="s">
        <v>2832</v>
      </c>
      <c r="R10" s="859" t="s">
        <v>2856</v>
      </c>
    </row>
    <row r="11" spans="1:19" ht="62.25" customHeight="1" x14ac:dyDescent="0.25">
      <c r="A11" s="860"/>
      <c r="B11" s="860"/>
      <c r="C11" s="860"/>
      <c r="D11" s="860"/>
      <c r="E11" s="860"/>
      <c r="F11" s="1216"/>
      <c r="G11" s="860"/>
      <c r="H11" s="580" t="s">
        <v>56</v>
      </c>
      <c r="I11" s="464">
        <v>50</v>
      </c>
      <c r="J11" s="860"/>
      <c r="K11" s="860"/>
      <c r="L11" s="860"/>
      <c r="M11" s="860"/>
      <c r="N11" s="860"/>
      <c r="O11" s="860"/>
      <c r="P11" s="860"/>
      <c r="Q11" s="860"/>
      <c r="R11" s="860"/>
    </row>
    <row r="12" spans="1:19" ht="365.25" customHeight="1" x14ac:dyDescent="0.25">
      <c r="A12" s="861"/>
      <c r="B12" s="861"/>
      <c r="C12" s="861"/>
      <c r="D12" s="861"/>
      <c r="E12" s="861"/>
      <c r="F12" s="1204"/>
      <c r="G12" s="861"/>
      <c r="H12" s="484" t="s">
        <v>1310</v>
      </c>
      <c r="I12" s="463">
        <v>5</v>
      </c>
      <c r="J12" s="861"/>
      <c r="K12" s="861"/>
      <c r="L12" s="861"/>
      <c r="M12" s="861"/>
      <c r="N12" s="861"/>
      <c r="O12" s="861"/>
      <c r="P12" s="861"/>
      <c r="Q12" s="861"/>
      <c r="R12" s="861"/>
    </row>
    <row r="13" spans="1:19" ht="187.5" customHeight="1" x14ac:dyDescent="0.25">
      <c r="A13" s="464">
        <v>4</v>
      </c>
      <c r="B13" s="464">
        <v>1</v>
      </c>
      <c r="C13" s="464">
        <v>4</v>
      </c>
      <c r="D13" s="464">
        <v>2</v>
      </c>
      <c r="E13" s="484" t="s">
        <v>2883</v>
      </c>
      <c r="F13" s="484" t="s">
        <v>2882</v>
      </c>
      <c r="G13" s="464" t="s">
        <v>1312</v>
      </c>
      <c r="H13" s="464" t="s">
        <v>56</v>
      </c>
      <c r="I13" s="464">
        <v>35</v>
      </c>
      <c r="J13" s="464" t="s">
        <v>2853</v>
      </c>
      <c r="K13" s="464" t="s">
        <v>38</v>
      </c>
      <c r="L13" s="575"/>
      <c r="M13" s="466">
        <v>43000</v>
      </c>
      <c r="N13" s="575"/>
      <c r="O13" s="466">
        <v>43000</v>
      </c>
      <c r="P13" s="577"/>
      <c r="Q13" s="464" t="s">
        <v>2832</v>
      </c>
      <c r="R13" s="464" t="s">
        <v>2836</v>
      </c>
    </row>
    <row r="14" spans="1:19" ht="214.5" customHeight="1" x14ac:dyDescent="0.25">
      <c r="A14" s="464">
        <v>5</v>
      </c>
      <c r="B14" s="464">
        <v>1</v>
      </c>
      <c r="C14" s="464">
        <v>4</v>
      </c>
      <c r="D14" s="464">
        <v>2</v>
      </c>
      <c r="E14" s="464" t="s">
        <v>2881</v>
      </c>
      <c r="F14" s="484" t="s">
        <v>2880</v>
      </c>
      <c r="G14" s="464" t="s">
        <v>2879</v>
      </c>
      <c r="H14" s="464" t="s">
        <v>983</v>
      </c>
      <c r="I14" s="463">
        <v>1</v>
      </c>
      <c r="J14" s="464" t="s">
        <v>2878</v>
      </c>
      <c r="K14" s="464"/>
      <c r="L14" s="469" t="s">
        <v>38</v>
      </c>
      <c r="M14" s="466"/>
      <c r="N14" s="466">
        <v>20000</v>
      </c>
      <c r="O14" s="466"/>
      <c r="P14" s="466">
        <v>20000</v>
      </c>
      <c r="Q14" s="464" t="s">
        <v>2832</v>
      </c>
      <c r="R14" s="464" t="s">
        <v>2836</v>
      </c>
    </row>
    <row r="15" spans="1:19" ht="312.75" customHeight="1" x14ac:dyDescent="0.25">
      <c r="A15" s="464">
        <v>6</v>
      </c>
      <c r="B15" s="464">
        <v>1</v>
      </c>
      <c r="C15" s="464">
        <v>4</v>
      </c>
      <c r="D15" s="464">
        <v>2</v>
      </c>
      <c r="E15" s="464" t="s">
        <v>2877</v>
      </c>
      <c r="F15" s="484" t="s">
        <v>2876</v>
      </c>
      <c r="G15" s="464" t="s">
        <v>2871</v>
      </c>
      <c r="H15" s="464" t="s">
        <v>1310</v>
      </c>
      <c r="I15" s="463">
        <v>1</v>
      </c>
      <c r="J15" s="464" t="s">
        <v>2875</v>
      </c>
      <c r="K15" s="464"/>
      <c r="L15" s="469" t="s">
        <v>34</v>
      </c>
      <c r="M15" s="466"/>
      <c r="N15" s="466">
        <v>20000</v>
      </c>
      <c r="O15" s="466"/>
      <c r="P15" s="466">
        <v>20000</v>
      </c>
      <c r="Q15" s="464" t="s">
        <v>2832</v>
      </c>
      <c r="R15" s="464" t="s">
        <v>2874</v>
      </c>
    </row>
    <row r="16" spans="1:19" ht="279" customHeight="1" x14ac:dyDescent="0.25">
      <c r="A16" s="464">
        <v>7</v>
      </c>
      <c r="B16" s="464">
        <v>1</v>
      </c>
      <c r="C16" s="464">
        <v>4</v>
      </c>
      <c r="D16" s="464">
        <v>2</v>
      </c>
      <c r="E16" s="464" t="s">
        <v>2873</v>
      </c>
      <c r="F16" s="484" t="s">
        <v>2872</v>
      </c>
      <c r="G16" s="464" t="s">
        <v>2871</v>
      </c>
      <c r="H16" s="464" t="s">
        <v>1310</v>
      </c>
      <c r="I16" s="463">
        <v>1</v>
      </c>
      <c r="J16" s="464" t="s">
        <v>2870</v>
      </c>
      <c r="K16" s="463" t="s">
        <v>34</v>
      </c>
      <c r="L16" s="469"/>
      <c r="M16" s="466"/>
      <c r="N16" s="466">
        <v>20000</v>
      </c>
      <c r="O16" s="466"/>
      <c r="P16" s="466">
        <v>20000</v>
      </c>
      <c r="Q16" s="464" t="s">
        <v>2832</v>
      </c>
      <c r="R16" s="464" t="s">
        <v>2831</v>
      </c>
    </row>
    <row r="17" spans="1:18" ht="78.75" customHeight="1" x14ac:dyDescent="0.25">
      <c r="A17" s="859">
        <v>8</v>
      </c>
      <c r="B17" s="859">
        <v>1</v>
      </c>
      <c r="C17" s="859">
        <v>4</v>
      </c>
      <c r="D17" s="859">
        <v>2</v>
      </c>
      <c r="E17" s="859" t="s">
        <v>2869</v>
      </c>
      <c r="F17" s="1217" t="s">
        <v>2868</v>
      </c>
      <c r="G17" s="859" t="s">
        <v>2974</v>
      </c>
      <c r="H17" s="464" t="s">
        <v>56</v>
      </c>
      <c r="I17" s="463">
        <v>15</v>
      </c>
      <c r="J17" s="859" t="s">
        <v>2867</v>
      </c>
      <c r="K17" s="859" t="s">
        <v>38</v>
      </c>
      <c r="L17" s="862"/>
      <c r="M17" s="868">
        <v>61183.81</v>
      </c>
      <c r="N17" s="1221"/>
      <c r="O17" s="868">
        <v>61183.81</v>
      </c>
      <c r="P17" s="1221"/>
      <c r="Q17" s="859" t="s">
        <v>2832</v>
      </c>
      <c r="R17" s="859" t="s">
        <v>2866</v>
      </c>
    </row>
    <row r="18" spans="1:18" ht="240.75" customHeight="1" x14ac:dyDescent="0.25">
      <c r="A18" s="861"/>
      <c r="B18" s="861"/>
      <c r="C18" s="861"/>
      <c r="D18" s="861"/>
      <c r="E18" s="861"/>
      <c r="F18" s="1220"/>
      <c r="G18" s="861"/>
      <c r="H18" s="463" t="s">
        <v>1310</v>
      </c>
      <c r="I18" s="463">
        <v>1</v>
      </c>
      <c r="J18" s="861"/>
      <c r="K18" s="861"/>
      <c r="L18" s="861"/>
      <c r="M18" s="861"/>
      <c r="N18" s="861"/>
      <c r="O18" s="861"/>
      <c r="P18" s="861"/>
      <c r="Q18" s="861"/>
      <c r="R18" s="861"/>
    </row>
    <row r="19" spans="1:18" ht="51.75" customHeight="1" x14ac:dyDescent="0.25">
      <c r="A19" s="859">
        <v>9</v>
      </c>
      <c r="B19" s="859">
        <v>1</v>
      </c>
      <c r="C19" s="871">
        <v>4</v>
      </c>
      <c r="D19" s="859">
        <v>2</v>
      </c>
      <c r="E19" s="859" t="s">
        <v>1711</v>
      </c>
      <c r="F19" s="859" t="s">
        <v>2865</v>
      </c>
      <c r="G19" s="859" t="s">
        <v>457</v>
      </c>
      <c r="H19" s="465" t="s">
        <v>1318</v>
      </c>
      <c r="I19" s="465">
        <v>2</v>
      </c>
      <c r="J19" s="930" t="s">
        <v>2833</v>
      </c>
      <c r="K19" s="930" t="s">
        <v>38</v>
      </c>
      <c r="L19" s="930"/>
      <c r="M19" s="926">
        <v>25300</v>
      </c>
      <c r="N19" s="926"/>
      <c r="O19" s="926">
        <v>25300</v>
      </c>
      <c r="P19" s="926"/>
      <c r="Q19" s="930" t="s">
        <v>2832</v>
      </c>
      <c r="R19" s="930" t="s">
        <v>2831</v>
      </c>
    </row>
    <row r="20" spans="1:18" ht="38.25" customHeight="1" x14ac:dyDescent="0.25">
      <c r="A20" s="860"/>
      <c r="B20" s="860"/>
      <c r="C20" s="857"/>
      <c r="D20" s="860"/>
      <c r="E20" s="860"/>
      <c r="F20" s="860"/>
      <c r="G20" s="861"/>
      <c r="H20" s="465" t="s">
        <v>693</v>
      </c>
      <c r="I20" s="465">
        <v>80</v>
      </c>
      <c r="J20" s="936"/>
      <c r="K20" s="936"/>
      <c r="L20" s="936"/>
      <c r="M20" s="937"/>
      <c r="N20" s="937"/>
      <c r="O20" s="937"/>
      <c r="P20" s="937"/>
      <c r="Q20" s="936"/>
      <c r="R20" s="936"/>
    </row>
    <row r="21" spans="1:18" ht="180.75" customHeight="1" x14ac:dyDescent="0.25">
      <c r="A21" s="861"/>
      <c r="B21" s="861"/>
      <c r="C21" s="858"/>
      <c r="D21" s="861"/>
      <c r="E21" s="861"/>
      <c r="F21" s="861"/>
      <c r="G21" s="463" t="s">
        <v>1345</v>
      </c>
      <c r="H21" s="463" t="s">
        <v>991</v>
      </c>
      <c r="I21" s="463">
        <v>1</v>
      </c>
      <c r="J21" s="931"/>
      <c r="K21" s="931"/>
      <c r="L21" s="931"/>
      <c r="M21" s="927"/>
      <c r="N21" s="927"/>
      <c r="O21" s="927"/>
      <c r="P21" s="927"/>
      <c r="Q21" s="931"/>
      <c r="R21" s="931"/>
    </row>
    <row r="22" spans="1:18" x14ac:dyDescent="0.25">
      <c r="A22" s="859">
        <v>10</v>
      </c>
      <c r="B22" s="859">
        <v>1</v>
      </c>
      <c r="C22" s="871">
        <v>4</v>
      </c>
      <c r="D22" s="859">
        <v>2</v>
      </c>
      <c r="E22" s="859" t="s">
        <v>2864</v>
      </c>
      <c r="F22" s="859" t="s">
        <v>2863</v>
      </c>
      <c r="G22" s="859" t="s">
        <v>2858</v>
      </c>
      <c r="H22" s="465" t="s">
        <v>2862</v>
      </c>
      <c r="I22" s="465">
        <v>1</v>
      </c>
      <c r="J22" s="930" t="s">
        <v>2861</v>
      </c>
      <c r="K22" s="930" t="s">
        <v>2857</v>
      </c>
      <c r="L22" s="930"/>
      <c r="M22" s="926">
        <v>6000</v>
      </c>
      <c r="N22" s="926"/>
      <c r="O22" s="926">
        <v>6000</v>
      </c>
      <c r="P22" s="926"/>
      <c r="Q22" s="930" t="s">
        <v>2832</v>
      </c>
      <c r="R22" s="930" t="s">
        <v>2831</v>
      </c>
    </row>
    <row r="23" spans="1:18" ht="91.5" customHeight="1" x14ac:dyDescent="0.25">
      <c r="A23" s="860"/>
      <c r="B23" s="860"/>
      <c r="C23" s="857"/>
      <c r="D23" s="860"/>
      <c r="E23" s="860"/>
      <c r="F23" s="860"/>
      <c r="G23" s="861"/>
      <c r="H23" s="465" t="s">
        <v>693</v>
      </c>
      <c r="I23" s="465">
        <v>50</v>
      </c>
      <c r="J23" s="936"/>
      <c r="K23" s="936"/>
      <c r="L23" s="936"/>
      <c r="M23" s="937"/>
      <c r="N23" s="937"/>
      <c r="O23" s="937"/>
      <c r="P23" s="937"/>
      <c r="Q23" s="936"/>
      <c r="R23" s="936"/>
    </row>
    <row r="24" spans="1:18" ht="54.75" customHeight="1" x14ac:dyDescent="0.25">
      <c r="A24" s="861"/>
      <c r="B24" s="861"/>
      <c r="C24" s="858"/>
      <c r="D24" s="861"/>
      <c r="E24" s="861"/>
      <c r="F24" s="861"/>
      <c r="G24" s="463" t="s">
        <v>1890</v>
      </c>
      <c r="H24" s="463" t="s">
        <v>58</v>
      </c>
      <c r="I24" s="463">
        <v>1</v>
      </c>
      <c r="J24" s="931"/>
      <c r="K24" s="931"/>
      <c r="L24" s="931"/>
      <c r="M24" s="927"/>
      <c r="N24" s="927"/>
      <c r="O24" s="927"/>
      <c r="P24" s="927"/>
      <c r="Q24" s="931"/>
      <c r="R24" s="931"/>
    </row>
    <row r="25" spans="1:18" ht="31.5" customHeight="1" x14ac:dyDescent="0.25">
      <c r="A25" s="871">
        <v>11</v>
      </c>
      <c r="B25" s="871">
        <v>1</v>
      </c>
      <c r="C25" s="871">
        <v>4</v>
      </c>
      <c r="D25" s="871">
        <v>2</v>
      </c>
      <c r="E25" s="859" t="s">
        <v>2860</v>
      </c>
      <c r="F25" s="1199" t="s">
        <v>2859</v>
      </c>
      <c r="G25" s="859" t="s">
        <v>2858</v>
      </c>
      <c r="H25" s="464" t="s">
        <v>983</v>
      </c>
      <c r="I25" s="464">
        <v>2</v>
      </c>
      <c r="J25" s="859" t="s">
        <v>2059</v>
      </c>
      <c r="K25" s="859" t="s">
        <v>2857</v>
      </c>
      <c r="L25" s="859"/>
      <c r="M25" s="855">
        <v>2000</v>
      </c>
      <c r="N25" s="859"/>
      <c r="O25" s="855">
        <v>2000</v>
      </c>
      <c r="P25" s="859"/>
      <c r="Q25" s="859" t="s">
        <v>2832</v>
      </c>
      <c r="R25" s="859" t="s">
        <v>2856</v>
      </c>
    </row>
    <row r="26" spans="1:18" ht="134.25" customHeight="1" x14ac:dyDescent="0.25">
      <c r="A26" s="858"/>
      <c r="B26" s="858"/>
      <c r="C26" s="858"/>
      <c r="D26" s="858"/>
      <c r="E26" s="861"/>
      <c r="F26" s="1204"/>
      <c r="G26" s="861"/>
      <c r="H26" s="464" t="s">
        <v>56</v>
      </c>
      <c r="I26" s="463">
        <v>100</v>
      </c>
      <c r="J26" s="861"/>
      <c r="K26" s="861"/>
      <c r="L26" s="861"/>
      <c r="M26" s="881"/>
      <c r="N26" s="861"/>
      <c r="O26" s="881"/>
      <c r="P26" s="861"/>
      <c r="Q26" s="861"/>
      <c r="R26" s="861"/>
    </row>
    <row r="27" spans="1:18" ht="148.5" customHeight="1" x14ac:dyDescent="0.25">
      <c r="A27" s="464">
        <v>12</v>
      </c>
      <c r="B27" s="464">
        <v>1</v>
      </c>
      <c r="C27" s="464">
        <v>4</v>
      </c>
      <c r="D27" s="464">
        <v>2</v>
      </c>
      <c r="E27" s="484" t="s">
        <v>2855</v>
      </c>
      <c r="F27" s="578" t="s">
        <v>2854</v>
      </c>
      <c r="G27" s="464" t="s">
        <v>1312</v>
      </c>
      <c r="H27" s="464" t="s">
        <v>56</v>
      </c>
      <c r="I27" s="464">
        <v>13</v>
      </c>
      <c r="J27" s="464" t="s">
        <v>2853</v>
      </c>
      <c r="K27" s="464" t="s">
        <v>38</v>
      </c>
      <c r="L27" s="575"/>
      <c r="M27" s="466">
        <v>44160</v>
      </c>
      <c r="N27" s="575"/>
      <c r="O27" s="466">
        <v>44160</v>
      </c>
      <c r="P27" s="577"/>
      <c r="Q27" s="464" t="s">
        <v>2832</v>
      </c>
      <c r="R27" s="464" t="s">
        <v>2836</v>
      </c>
    </row>
    <row r="28" spans="1:18" ht="222" customHeight="1" x14ac:dyDescent="0.25">
      <c r="A28" s="464">
        <v>13</v>
      </c>
      <c r="B28" s="464">
        <v>1</v>
      </c>
      <c r="C28" s="464">
        <v>4</v>
      </c>
      <c r="D28" s="464">
        <v>2</v>
      </c>
      <c r="E28" s="576" t="s">
        <v>2852</v>
      </c>
      <c r="F28" s="581" t="s">
        <v>2851</v>
      </c>
      <c r="G28" s="481" t="s">
        <v>2850</v>
      </c>
      <c r="H28" s="464" t="s">
        <v>2849</v>
      </c>
      <c r="I28" s="464">
        <v>4</v>
      </c>
      <c r="J28" s="464" t="s">
        <v>2848</v>
      </c>
      <c r="K28" s="464"/>
      <c r="L28" s="464" t="s">
        <v>34</v>
      </c>
      <c r="M28" s="466"/>
      <c r="N28" s="466">
        <v>60000</v>
      </c>
      <c r="O28" s="466"/>
      <c r="P28" s="579">
        <v>60000</v>
      </c>
      <c r="Q28" s="464" t="s">
        <v>2832</v>
      </c>
      <c r="R28" s="464" t="s">
        <v>2836</v>
      </c>
    </row>
    <row r="29" spans="1:18" ht="193.5" customHeight="1" x14ac:dyDescent="0.25">
      <c r="A29" s="464">
        <v>14</v>
      </c>
      <c r="B29" s="464">
        <v>1</v>
      </c>
      <c r="C29" s="464">
        <v>4</v>
      </c>
      <c r="D29" s="464">
        <v>2</v>
      </c>
      <c r="E29" s="484" t="s">
        <v>2847</v>
      </c>
      <c r="F29" s="582" t="s">
        <v>2846</v>
      </c>
      <c r="G29" s="464" t="s">
        <v>1312</v>
      </c>
      <c r="H29" s="464" t="s">
        <v>56</v>
      </c>
      <c r="I29" s="464">
        <v>20</v>
      </c>
      <c r="J29" s="464" t="s">
        <v>2845</v>
      </c>
      <c r="K29" s="464"/>
      <c r="L29" s="464" t="s">
        <v>34</v>
      </c>
      <c r="M29" s="466"/>
      <c r="N29" s="466">
        <v>80000</v>
      </c>
      <c r="O29" s="466"/>
      <c r="P29" s="579">
        <v>80000</v>
      </c>
      <c r="Q29" s="464" t="s">
        <v>2832</v>
      </c>
      <c r="R29" s="464" t="s">
        <v>2836</v>
      </c>
    </row>
    <row r="30" spans="1:18" ht="195" x14ac:dyDescent="0.25">
      <c r="A30" s="464">
        <v>15</v>
      </c>
      <c r="B30" s="464">
        <v>1</v>
      </c>
      <c r="C30" s="464">
        <v>4</v>
      </c>
      <c r="D30" s="464">
        <v>2</v>
      </c>
      <c r="E30" s="484" t="s">
        <v>2844</v>
      </c>
      <c r="F30" s="582" t="s">
        <v>2843</v>
      </c>
      <c r="G30" s="464" t="s">
        <v>2842</v>
      </c>
      <c r="H30" s="464" t="s">
        <v>2841</v>
      </c>
      <c r="I30" s="464">
        <v>1</v>
      </c>
      <c r="J30" s="464" t="s">
        <v>2840</v>
      </c>
      <c r="K30" s="464"/>
      <c r="L30" s="464" t="s">
        <v>38</v>
      </c>
      <c r="M30" s="466"/>
      <c r="N30" s="466">
        <v>55000</v>
      </c>
      <c r="O30" s="466"/>
      <c r="P30" s="579">
        <v>55000</v>
      </c>
      <c r="Q30" s="464" t="s">
        <v>2832</v>
      </c>
      <c r="R30" s="464" t="s">
        <v>2836</v>
      </c>
    </row>
    <row r="31" spans="1:18" ht="228" customHeight="1" x14ac:dyDescent="0.25">
      <c r="A31" s="464">
        <v>16</v>
      </c>
      <c r="B31" s="464">
        <v>1</v>
      </c>
      <c r="C31" s="464">
        <v>4</v>
      </c>
      <c r="D31" s="464">
        <v>5</v>
      </c>
      <c r="E31" s="484" t="s">
        <v>2839</v>
      </c>
      <c r="F31" s="583" t="s">
        <v>2838</v>
      </c>
      <c r="G31" s="464" t="s">
        <v>44</v>
      </c>
      <c r="H31" s="464" t="s">
        <v>56</v>
      </c>
      <c r="I31" s="464">
        <v>20</v>
      </c>
      <c r="J31" s="464" t="s">
        <v>2837</v>
      </c>
      <c r="K31" s="464"/>
      <c r="L31" s="464" t="s">
        <v>34</v>
      </c>
      <c r="M31" s="466"/>
      <c r="N31" s="466">
        <v>80000</v>
      </c>
      <c r="O31" s="466"/>
      <c r="P31" s="579">
        <v>80000</v>
      </c>
      <c r="Q31" s="464" t="s">
        <v>2832</v>
      </c>
      <c r="R31" s="464" t="s">
        <v>2836</v>
      </c>
    </row>
    <row r="32" spans="1:18" ht="51.75" customHeight="1" x14ac:dyDescent="0.25">
      <c r="A32" s="859">
        <v>17</v>
      </c>
      <c r="B32" s="859">
        <v>1</v>
      </c>
      <c r="C32" s="871">
        <v>4</v>
      </c>
      <c r="D32" s="859">
        <v>2</v>
      </c>
      <c r="E32" s="859" t="s">
        <v>2835</v>
      </c>
      <c r="F32" s="859" t="s">
        <v>2834</v>
      </c>
      <c r="G32" s="859" t="s">
        <v>457</v>
      </c>
      <c r="H32" s="465" t="s">
        <v>1318</v>
      </c>
      <c r="I32" s="465">
        <v>12</v>
      </c>
      <c r="J32" s="930" t="s">
        <v>2833</v>
      </c>
      <c r="K32" s="930"/>
      <c r="L32" s="930" t="s">
        <v>34</v>
      </c>
      <c r="M32" s="926"/>
      <c r="N32" s="926">
        <v>200000</v>
      </c>
      <c r="O32" s="926"/>
      <c r="P32" s="926">
        <v>200000</v>
      </c>
      <c r="Q32" s="930" t="s">
        <v>2832</v>
      </c>
      <c r="R32" s="930" t="s">
        <v>2831</v>
      </c>
    </row>
    <row r="33" spans="1:18" ht="49.5" customHeight="1" x14ac:dyDescent="0.25">
      <c r="A33" s="860"/>
      <c r="B33" s="860"/>
      <c r="C33" s="857"/>
      <c r="D33" s="860"/>
      <c r="E33" s="860"/>
      <c r="F33" s="860"/>
      <c r="G33" s="861"/>
      <c r="H33" s="465" t="s">
        <v>693</v>
      </c>
      <c r="I33" s="465">
        <v>240</v>
      </c>
      <c r="J33" s="936"/>
      <c r="K33" s="936"/>
      <c r="L33" s="936"/>
      <c r="M33" s="937"/>
      <c r="N33" s="937"/>
      <c r="O33" s="937"/>
      <c r="P33" s="937"/>
      <c r="Q33" s="936"/>
      <c r="R33" s="936"/>
    </row>
    <row r="34" spans="1:18" ht="193.5" customHeight="1" x14ac:dyDescent="0.25">
      <c r="A34" s="861"/>
      <c r="B34" s="861"/>
      <c r="C34" s="858"/>
      <c r="D34" s="861"/>
      <c r="E34" s="861"/>
      <c r="F34" s="861"/>
      <c r="G34" s="463" t="s">
        <v>1345</v>
      </c>
      <c r="H34" s="463" t="s">
        <v>991</v>
      </c>
      <c r="I34" s="463">
        <v>6</v>
      </c>
      <c r="J34" s="931"/>
      <c r="K34" s="931"/>
      <c r="L34" s="931"/>
      <c r="M34" s="927"/>
      <c r="N34" s="927"/>
      <c r="O34" s="927"/>
      <c r="P34" s="927"/>
      <c r="Q34" s="931"/>
      <c r="R34" s="931"/>
    </row>
    <row r="36" spans="1:18" ht="15.75" x14ac:dyDescent="0.25">
      <c r="M36" s="903"/>
      <c r="N36" s="904" t="s">
        <v>35</v>
      </c>
      <c r="O36" s="904"/>
      <c r="P36" s="904"/>
    </row>
    <row r="37" spans="1:18" x14ac:dyDescent="0.25">
      <c r="M37" s="903"/>
      <c r="N37" s="194" t="s">
        <v>36</v>
      </c>
      <c r="O37" s="903" t="s">
        <v>37</v>
      </c>
      <c r="P37" s="903"/>
    </row>
    <row r="38" spans="1:18" x14ac:dyDescent="0.25">
      <c r="M38" s="903"/>
      <c r="N38" s="194"/>
      <c r="O38" s="194">
        <v>2020</v>
      </c>
      <c r="P38" s="194">
        <v>2021</v>
      </c>
    </row>
    <row r="39" spans="1:18" x14ac:dyDescent="0.25">
      <c r="M39" s="194" t="s">
        <v>2931</v>
      </c>
      <c r="N39" s="193">
        <v>17</v>
      </c>
      <c r="O39" s="192">
        <f>O27+O25+O22+O19+O17+O13+O10+O7</f>
        <v>308161.28999999998</v>
      </c>
      <c r="P39" s="192">
        <f>P32+P31+P30+P29+P28+P16+P15+P14+P9</f>
        <v>565000</v>
      </c>
      <c r="Q39" s="2"/>
    </row>
    <row r="40" spans="1:18" ht="21" x14ac:dyDescent="0.35">
      <c r="O40" s="304"/>
      <c r="P40" s="2"/>
    </row>
    <row r="41" spans="1:18" x14ac:dyDescent="0.25">
      <c r="O41" s="2"/>
    </row>
  </sheetData>
  <mergeCells count="129">
    <mergeCell ref="A7:A8"/>
    <mergeCell ref="B7:B8"/>
    <mergeCell ref="C7:C8"/>
    <mergeCell ref="D7:D8"/>
    <mergeCell ref="E7:E8"/>
    <mergeCell ref="A4:A5"/>
    <mergeCell ref="M4:N4"/>
    <mergeCell ref="O4:P4"/>
    <mergeCell ref="Q4:Q5"/>
    <mergeCell ref="B4:B5"/>
    <mergeCell ref="C4:C5"/>
    <mergeCell ref="D4:D5"/>
    <mergeCell ref="E4:E5"/>
    <mergeCell ref="R4:R5"/>
    <mergeCell ref="F4:F5"/>
    <mergeCell ref="G4:G5"/>
    <mergeCell ref="H4:I4"/>
    <mergeCell ref="J4:J5"/>
    <mergeCell ref="O7:O8"/>
    <mergeCell ref="R7:R8"/>
    <mergeCell ref="F7:F8"/>
    <mergeCell ref="G7:G8"/>
    <mergeCell ref="J7:J8"/>
    <mergeCell ref="K7:K8"/>
    <mergeCell ref="L7:L8"/>
    <mergeCell ref="K4:L4"/>
    <mergeCell ref="P10:P12"/>
    <mergeCell ref="Q10:Q12"/>
    <mergeCell ref="G10:G12"/>
    <mergeCell ref="J10:J12"/>
    <mergeCell ref="K10:K12"/>
    <mergeCell ref="L10:L12"/>
    <mergeCell ref="M10:M12"/>
    <mergeCell ref="N10:N12"/>
    <mergeCell ref="M7:M8"/>
    <mergeCell ref="N7:N8"/>
    <mergeCell ref="P7:P8"/>
    <mergeCell ref="Q7:Q8"/>
    <mergeCell ref="F17:F18"/>
    <mergeCell ref="G17:G18"/>
    <mergeCell ref="P17:P18"/>
    <mergeCell ref="Q17:Q18"/>
    <mergeCell ref="R17:R18"/>
    <mergeCell ref="A10:A12"/>
    <mergeCell ref="B10:B12"/>
    <mergeCell ref="C10:C12"/>
    <mergeCell ref="D10:D12"/>
    <mergeCell ref="E10:E12"/>
    <mergeCell ref="F10:F12"/>
    <mergeCell ref="J17:J18"/>
    <mergeCell ref="K17:K18"/>
    <mergeCell ref="L17:L18"/>
    <mergeCell ref="M17:M18"/>
    <mergeCell ref="N17:N18"/>
    <mergeCell ref="O17:O18"/>
    <mergeCell ref="R10:R12"/>
    <mergeCell ref="A17:A18"/>
    <mergeCell ref="B17:B18"/>
    <mergeCell ref="C17:C18"/>
    <mergeCell ref="D17:D18"/>
    <mergeCell ref="E17:E18"/>
    <mergeCell ref="O10:O12"/>
    <mergeCell ref="A19:A21"/>
    <mergeCell ref="B19:B21"/>
    <mergeCell ref="R19:R21"/>
    <mergeCell ref="P19:P21"/>
    <mergeCell ref="Q19:Q21"/>
    <mergeCell ref="L19:L21"/>
    <mergeCell ref="M19:M21"/>
    <mergeCell ref="N19:N21"/>
    <mergeCell ref="O19:O21"/>
    <mergeCell ref="C19:C21"/>
    <mergeCell ref="D19:D21"/>
    <mergeCell ref="E19:E21"/>
    <mergeCell ref="A22:A24"/>
    <mergeCell ref="B22:B24"/>
    <mergeCell ref="C22:C24"/>
    <mergeCell ref="D22:D24"/>
    <mergeCell ref="E22:E24"/>
    <mergeCell ref="F22:F24"/>
    <mergeCell ref="G22:G23"/>
    <mergeCell ref="J22:J24"/>
    <mergeCell ref="K22:K24"/>
    <mergeCell ref="P22:P24"/>
    <mergeCell ref="R22:R24"/>
    <mergeCell ref="O22:O24"/>
    <mergeCell ref="Q22:Q24"/>
    <mergeCell ref="F19:F21"/>
    <mergeCell ref="G19:G20"/>
    <mergeCell ref="J19:J21"/>
    <mergeCell ref="K19:K21"/>
    <mergeCell ref="L22:L24"/>
    <mergeCell ref="M22:M24"/>
    <mergeCell ref="N22:N24"/>
    <mergeCell ref="R32:R34"/>
    <mergeCell ref="B25:B26"/>
    <mergeCell ref="C25:C26"/>
    <mergeCell ref="D25:D26"/>
    <mergeCell ref="E25:E26"/>
    <mergeCell ref="F25:F26"/>
    <mergeCell ref="G25:G26"/>
    <mergeCell ref="O25:O26"/>
    <mergeCell ref="P25:P26"/>
    <mergeCell ref="Q25:Q26"/>
    <mergeCell ref="J25:J26"/>
    <mergeCell ref="K25:K26"/>
    <mergeCell ref="L25:L26"/>
    <mergeCell ref="B32:B34"/>
    <mergeCell ref="C32:C34"/>
    <mergeCell ref="D32:D34"/>
    <mergeCell ref="R25:R26"/>
    <mergeCell ref="M25:M26"/>
    <mergeCell ref="N25:N26"/>
    <mergeCell ref="M36:M38"/>
    <mergeCell ref="N36:P36"/>
    <mergeCell ref="O37:P37"/>
    <mergeCell ref="O32:O34"/>
    <mergeCell ref="P32:P34"/>
    <mergeCell ref="Q32:Q34"/>
    <mergeCell ref="M32:M34"/>
    <mergeCell ref="N32:N34"/>
    <mergeCell ref="A25:A26"/>
    <mergeCell ref="E32:E34"/>
    <mergeCell ref="F32:F34"/>
    <mergeCell ref="G32:G33"/>
    <mergeCell ref="J32:J34"/>
    <mergeCell ref="K32:K34"/>
    <mergeCell ref="L32:L34"/>
    <mergeCell ref="A32:A34"/>
  </mergeCells>
  <pageMargins left="0.7" right="0.7" top="0.75" bottom="0.75" header="0.3" footer="0.3"/>
  <pageSetup paperSize="9"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S35"/>
  <sheetViews>
    <sheetView topLeftCell="A26" zoomScale="55" zoomScaleNormal="55" workbookViewId="0">
      <selection activeCell="G13" sqref="G13"/>
    </sheetView>
  </sheetViews>
  <sheetFormatPr defaultRowHeight="15" x14ac:dyDescent="0.25"/>
  <cols>
    <col min="1" max="1" width="4.7109375" style="41" customWidth="1"/>
    <col min="2" max="2" width="8.85546875" style="41" customWidth="1"/>
    <col min="3" max="3" width="11.42578125" style="41" customWidth="1"/>
    <col min="4" max="4" width="9.7109375" style="41" customWidth="1"/>
    <col min="5" max="5" width="45.7109375" style="20" customWidth="1"/>
    <col min="6" max="6" width="61.42578125" style="41" customWidth="1"/>
    <col min="7" max="7" width="35.7109375" style="41" customWidth="1"/>
    <col min="8" max="8" width="20.42578125" style="41" customWidth="1"/>
    <col min="9" max="9" width="12.140625" style="41" customWidth="1"/>
    <col min="10" max="10" width="32.140625" style="41" customWidth="1"/>
    <col min="11" max="11" width="12.140625" style="41" customWidth="1"/>
    <col min="12" max="12" width="12.7109375" style="41" customWidth="1"/>
    <col min="13" max="13" width="20.5703125" style="41" customWidth="1"/>
    <col min="14" max="14" width="17.28515625" style="41" customWidth="1"/>
    <col min="15" max="16" width="18" style="41" customWidth="1"/>
    <col min="17" max="17" width="21.28515625" style="41" customWidth="1"/>
    <col min="18" max="18" width="23.5703125" style="41" customWidth="1"/>
    <col min="19" max="19" width="19.5703125" style="41" customWidth="1"/>
    <col min="20" max="258" width="9.140625" style="41"/>
    <col min="259" max="259" width="4.7109375" style="41" bestFit="1" customWidth="1"/>
    <col min="260" max="260" width="9.7109375" style="41" bestFit="1" customWidth="1"/>
    <col min="261" max="261" width="10" style="41" bestFit="1" customWidth="1"/>
    <col min="262" max="262" width="8.85546875" style="41" bestFit="1" customWidth="1"/>
    <col min="263" max="263" width="22.85546875" style="41" customWidth="1"/>
    <col min="264" max="264" width="59.7109375" style="41" bestFit="1" customWidth="1"/>
    <col min="265" max="265" width="57.85546875" style="41" bestFit="1" customWidth="1"/>
    <col min="266" max="266" width="35.28515625" style="41" bestFit="1" customWidth="1"/>
    <col min="267" max="267" width="28.140625" style="41" bestFit="1" customWidth="1"/>
    <col min="268" max="268" width="33.140625" style="41" bestFit="1" customWidth="1"/>
    <col min="269" max="269" width="26" style="41" bestFit="1" customWidth="1"/>
    <col min="270" max="270" width="19.140625" style="41" bestFit="1" customWidth="1"/>
    <col min="271" max="271" width="10.42578125" style="41" customWidth="1"/>
    <col min="272" max="272" width="11.85546875" style="41" customWidth="1"/>
    <col min="273" max="273" width="14.7109375" style="41" customWidth="1"/>
    <col min="274" max="274" width="9" style="41" bestFit="1" customWidth="1"/>
    <col min="275" max="514" width="9.140625" style="41"/>
    <col min="515" max="515" width="4.7109375" style="41" bestFit="1" customWidth="1"/>
    <col min="516" max="516" width="9.7109375" style="41" bestFit="1" customWidth="1"/>
    <col min="517" max="517" width="10" style="41" bestFit="1" customWidth="1"/>
    <col min="518" max="518" width="8.85546875" style="41" bestFit="1" customWidth="1"/>
    <col min="519" max="519" width="22.85546875" style="41" customWidth="1"/>
    <col min="520" max="520" width="59.7109375" style="41" bestFit="1" customWidth="1"/>
    <col min="521" max="521" width="57.85546875" style="41" bestFit="1" customWidth="1"/>
    <col min="522" max="522" width="35.28515625" style="41" bestFit="1" customWidth="1"/>
    <col min="523" max="523" width="28.140625" style="41" bestFit="1" customWidth="1"/>
    <col min="524" max="524" width="33.140625" style="41" bestFit="1" customWidth="1"/>
    <col min="525" max="525" width="26" style="41" bestFit="1" customWidth="1"/>
    <col min="526" max="526" width="19.140625" style="41" bestFit="1" customWidth="1"/>
    <col min="527" max="527" width="10.42578125" style="41" customWidth="1"/>
    <col min="528" max="528" width="11.85546875" style="41" customWidth="1"/>
    <col min="529" max="529" width="14.7109375" style="41" customWidth="1"/>
    <col min="530" max="530" width="9" style="41" bestFit="1" customWidth="1"/>
    <col min="531" max="770" width="9.140625" style="41"/>
    <col min="771" max="771" width="4.7109375" style="41" bestFit="1" customWidth="1"/>
    <col min="772" max="772" width="9.7109375" style="41" bestFit="1" customWidth="1"/>
    <col min="773" max="773" width="10" style="41" bestFit="1" customWidth="1"/>
    <col min="774" max="774" width="8.85546875" style="41" bestFit="1" customWidth="1"/>
    <col min="775" max="775" width="22.85546875" style="41" customWidth="1"/>
    <col min="776" max="776" width="59.7109375" style="41" bestFit="1" customWidth="1"/>
    <col min="777" max="777" width="57.85546875" style="41" bestFit="1" customWidth="1"/>
    <col min="778" max="778" width="35.28515625" style="41" bestFit="1" customWidth="1"/>
    <col min="779" max="779" width="28.140625" style="41" bestFit="1" customWidth="1"/>
    <col min="780" max="780" width="33.140625" style="41" bestFit="1" customWidth="1"/>
    <col min="781" max="781" width="26" style="41" bestFit="1" customWidth="1"/>
    <col min="782" max="782" width="19.140625" style="41" bestFit="1" customWidth="1"/>
    <col min="783" max="783" width="10.42578125" style="41" customWidth="1"/>
    <col min="784" max="784" width="11.85546875" style="41" customWidth="1"/>
    <col min="785" max="785" width="14.7109375" style="41" customWidth="1"/>
    <col min="786" max="786" width="9" style="41" bestFit="1" customWidth="1"/>
    <col min="787" max="1026" width="9.140625" style="41"/>
    <col min="1027" max="1027" width="4.7109375" style="41" bestFit="1" customWidth="1"/>
    <col min="1028" max="1028" width="9.7109375" style="41" bestFit="1" customWidth="1"/>
    <col min="1029" max="1029" width="10" style="41" bestFit="1" customWidth="1"/>
    <col min="1030" max="1030" width="8.85546875" style="41" bestFit="1" customWidth="1"/>
    <col min="1031" max="1031" width="22.85546875" style="41" customWidth="1"/>
    <col min="1032" max="1032" width="59.7109375" style="41" bestFit="1" customWidth="1"/>
    <col min="1033" max="1033" width="57.85546875" style="41" bestFit="1" customWidth="1"/>
    <col min="1034" max="1034" width="35.28515625" style="41" bestFit="1" customWidth="1"/>
    <col min="1035" max="1035" width="28.140625" style="41" bestFit="1" customWidth="1"/>
    <col min="1036" max="1036" width="33.140625" style="41" bestFit="1" customWidth="1"/>
    <col min="1037" max="1037" width="26" style="41" bestFit="1" customWidth="1"/>
    <col min="1038" max="1038" width="19.140625" style="41" bestFit="1" customWidth="1"/>
    <col min="1039" max="1039" width="10.42578125" style="41" customWidth="1"/>
    <col min="1040" max="1040" width="11.85546875" style="41" customWidth="1"/>
    <col min="1041" max="1041" width="14.7109375" style="41" customWidth="1"/>
    <col min="1042" max="1042" width="9" style="41" bestFit="1" customWidth="1"/>
    <col min="1043" max="1282" width="9.140625" style="41"/>
    <col min="1283" max="1283" width="4.7109375" style="41" bestFit="1" customWidth="1"/>
    <col min="1284" max="1284" width="9.7109375" style="41" bestFit="1" customWidth="1"/>
    <col min="1285" max="1285" width="10" style="41" bestFit="1" customWidth="1"/>
    <col min="1286" max="1286" width="8.85546875" style="41" bestFit="1" customWidth="1"/>
    <col min="1287" max="1287" width="22.85546875" style="41" customWidth="1"/>
    <col min="1288" max="1288" width="59.7109375" style="41" bestFit="1" customWidth="1"/>
    <col min="1289" max="1289" width="57.85546875" style="41" bestFit="1" customWidth="1"/>
    <col min="1290" max="1290" width="35.28515625" style="41" bestFit="1" customWidth="1"/>
    <col min="1291" max="1291" width="28.140625" style="41" bestFit="1" customWidth="1"/>
    <col min="1292" max="1292" width="33.140625" style="41" bestFit="1" customWidth="1"/>
    <col min="1293" max="1293" width="26" style="41" bestFit="1" customWidth="1"/>
    <col min="1294" max="1294" width="19.140625" style="41" bestFit="1" customWidth="1"/>
    <col min="1295" max="1295" width="10.42578125" style="41" customWidth="1"/>
    <col min="1296" max="1296" width="11.85546875" style="41" customWidth="1"/>
    <col min="1297" max="1297" width="14.7109375" style="41" customWidth="1"/>
    <col min="1298" max="1298" width="9" style="41" bestFit="1" customWidth="1"/>
    <col min="1299" max="1538" width="9.140625" style="41"/>
    <col min="1539" max="1539" width="4.7109375" style="41" bestFit="1" customWidth="1"/>
    <col min="1540" max="1540" width="9.7109375" style="41" bestFit="1" customWidth="1"/>
    <col min="1541" max="1541" width="10" style="41" bestFit="1" customWidth="1"/>
    <col min="1542" max="1542" width="8.85546875" style="41" bestFit="1" customWidth="1"/>
    <col min="1543" max="1543" width="22.85546875" style="41" customWidth="1"/>
    <col min="1544" max="1544" width="59.7109375" style="41" bestFit="1" customWidth="1"/>
    <col min="1545" max="1545" width="57.85546875" style="41" bestFit="1" customWidth="1"/>
    <col min="1546" max="1546" width="35.28515625" style="41" bestFit="1" customWidth="1"/>
    <col min="1547" max="1547" width="28.140625" style="41" bestFit="1" customWidth="1"/>
    <col min="1548" max="1548" width="33.140625" style="41" bestFit="1" customWidth="1"/>
    <col min="1549" max="1549" width="26" style="41" bestFit="1" customWidth="1"/>
    <col min="1550" max="1550" width="19.140625" style="41" bestFit="1" customWidth="1"/>
    <col min="1551" max="1551" width="10.42578125" style="41" customWidth="1"/>
    <col min="1552" max="1552" width="11.85546875" style="41" customWidth="1"/>
    <col min="1553" max="1553" width="14.7109375" style="41" customWidth="1"/>
    <col min="1554" max="1554" width="9" style="41" bestFit="1" customWidth="1"/>
    <col min="1555" max="1794" width="9.140625" style="41"/>
    <col min="1795" max="1795" width="4.7109375" style="41" bestFit="1" customWidth="1"/>
    <col min="1796" max="1796" width="9.7109375" style="41" bestFit="1" customWidth="1"/>
    <col min="1797" max="1797" width="10" style="41" bestFit="1" customWidth="1"/>
    <col min="1798" max="1798" width="8.85546875" style="41" bestFit="1" customWidth="1"/>
    <col min="1799" max="1799" width="22.85546875" style="41" customWidth="1"/>
    <col min="1800" max="1800" width="59.7109375" style="41" bestFit="1" customWidth="1"/>
    <col min="1801" max="1801" width="57.85546875" style="41" bestFit="1" customWidth="1"/>
    <col min="1802" max="1802" width="35.28515625" style="41" bestFit="1" customWidth="1"/>
    <col min="1803" max="1803" width="28.140625" style="41" bestFit="1" customWidth="1"/>
    <col min="1804" max="1804" width="33.140625" style="41" bestFit="1" customWidth="1"/>
    <col min="1805" max="1805" width="26" style="41" bestFit="1" customWidth="1"/>
    <col min="1806" max="1806" width="19.140625" style="41" bestFit="1" customWidth="1"/>
    <col min="1807" max="1807" width="10.42578125" style="41" customWidth="1"/>
    <col min="1808" max="1808" width="11.85546875" style="41" customWidth="1"/>
    <col min="1809" max="1809" width="14.7109375" style="41" customWidth="1"/>
    <col min="1810" max="1810" width="9" style="41" bestFit="1" customWidth="1"/>
    <col min="1811" max="2050" width="9.140625" style="41"/>
    <col min="2051" max="2051" width="4.7109375" style="41" bestFit="1" customWidth="1"/>
    <col min="2052" max="2052" width="9.7109375" style="41" bestFit="1" customWidth="1"/>
    <col min="2053" max="2053" width="10" style="41" bestFit="1" customWidth="1"/>
    <col min="2054" max="2054" width="8.85546875" style="41" bestFit="1" customWidth="1"/>
    <col min="2055" max="2055" width="22.85546875" style="41" customWidth="1"/>
    <col min="2056" max="2056" width="59.7109375" style="41" bestFit="1" customWidth="1"/>
    <col min="2057" max="2057" width="57.85546875" style="41" bestFit="1" customWidth="1"/>
    <col min="2058" max="2058" width="35.28515625" style="41" bestFit="1" customWidth="1"/>
    <col min="2059" max="2059" width="28.140625" style="41" bestFit="1" customWidth="1"/>
    <col min="2060" max="2060" width="33.140625" style="41" bestFit="1" customWidth="1"/>
    <col min="2061" max="2061" width="26" style="41" bestFit="1" customWidth="1"/>
    <col min="2062" max="2062" width="19.140625" style="41" bestFit="1" customWidth="1"/>
    <col min="2063" max="2063" width="10.42578125" style="41" customWidth="1"/>
    <col min="2064" max="2064" width="11.85546875" style="41" customWidth="1"/>
    <col min="2065" max="2065" width="14.7109375" style="41" customWidth="1"/>
    <col min="2066" max="2066" width="9" style="41" bestFit="1" customWidth="1"/>
    <col min="2067" max="2306" width="9.140625" style="41"/>
    <col min="2307" max="2307" width="4.7109375" style="41" bestFit="1" customWidth="1"/>
    <col min="2308" max="2308" width="9.7109375" style="41" bestFit="1" customWidth="1"/>
    <col min="2309" max="2309" width="10" style="41" bestFit="1" customWidth="1"/>
    <col min="2310" max="2310" width="8.85546875" style="41" bestFit="1" customWidth="1"/>
    <col min="2311" max="2311" width="22.85546875" style="41" customWidth="1"/>
    <col min="2312" max="2312" width="59.7109375" style="41" bestFit="1" customWidth="1"/>
    <col min="2313" max="2313" width="57.85546875" style="41" bestFit="1" customWidth="1"/>
    <col min="2314" max="2314" width="35.28515625" style="41" bestFit="1" customWidth="1"/>
    <col min="2315" max="2315" width="28.140625" style="41" bestFit="1" customWidth="1"/>
    <col min="2316" max="2316" width="33.140625" style="41" bestFit="1" customWidth="1"/>
    <col min="2317" max="2317" width="26" style="41" bestFit="1" customWidth="1"/>
    <col min="2318" max="2318" width="19.140625" style="41" bestFit="1" customWidth="1"/>
    <col min="2319" max="2319" width="10.42578125" style="41" customWidth="1"/>
    <col min="2320" max="2320" width="11.85546875" style="41" customWidth="1"/>
    <col min="2321" max="2321" width="14.7109375" style="41" customWidth="1"/>
    <col min="2322" max="2322" width="9" style="41" bestFit="1" customWidth="1"/>
    <col min="2323" max="2562" width="9.140625" style="41"/>
    <col min="2563" max="2563" width="4.7109375" style="41" bestFit="1" customWidth="1"/>
    <col min="2564" max="2564" width="9.7109375" style="41" bestFit="1" customWidth="1"/>
    <col min="2565" max="2565" width="10" style="41" bestFit="1" customWidth="1"/>
    <col min="2566" max="2566" width="8.85546875" style="41" bestFit="1" customWidth="1"/>
    <col min="2567" max="2567" width="22.85546875" style="41" customWidth="1"/>
    <col min="2568" max="2568" width="59.7109375" style="41" bestFit="1" customWidth="1"/>
    <col min="2569" max="2569" width="57.85546875" style="41" bestFit="1" customWidth="1"/>
    <col min="2570" max="2570" width="35.28515625" style="41" bestFit="1" customWidth="1"/>
    <col min="2571" max="2571" width="28.140625" style="41" bestFit="1" customWidth="1"/>
    <col min="2572" max="2572" width="33.140625" style="41" bestFit="1" customWidth="1"/>
    <col min="2573" max="2573" width="26" style="41" bestFit="1" customWidth="1"/>
    <col min="2574" max="2574" width="19.140625" style="41" bestFit="1" customWidth="1"/>
    <col min="2575" max="2575" width="10.42578125" style="41" customWidth="1"/>
    <col min="2576" max="2576" width="11.85546875" style="41" customWidth="1"/>
    <col min="2577" max="2577" width="14.7109375" style="41" customWidth="1"/>
    <col min="2578" max="2578" width="9" style="41" bestFit="1" customWidth="1"/>
    <col min="2579" max="2818" width="9.140625" style="41"/>
    <col min="2819" max="2819" width="4.7109375" style="41" bestFit="1" customWidth="1"/>
    <col min="2820" max="2820" width="9.7109375" style="41" bestFit="1" customWidth="1"/>
    <col min="2821" max="2821" width="10" style="41" bestFit="1" customWidth="1"/>
    <col min="2822" max="2822" width="8.85546875" style="41" bestFit="1" customWidth="1"/>
    <col min="2823" max="2823" width="22.85546875" style="41" customWidth="1"/>
    <col min="2824" max="2824" width="59.7109375" style="41" bestFit="1" customWidth="1"/>
    <col min="2825" max="2825" width="57.85546875" style="41" bestFit="1" customWidth="1"/>
    <col min="2826" max="2826" width="35.28515625" style="41" bestFit="1" customWidth="1"/>
    <col min="2827" max="2827" width="28.140625" style="41" bestFit="1" customWidth="1"/>
    <col min="2828" max="2828" width="33.140625" style="41" bestFit="1" customWidth="1"/>
    <col min="2829" max="2829" width="26" style="41" bestFit="1" customWidth="1"/>
    <col min="2830" max="2830" width="19.140625" style="41" bestFit="1" customWidth="1"/>
    <col min="2831" max="2831" width="10.42578125" style="41" customWidth="1"/>
    <col min="2832" max="2832" width="11.85546875" style="41" customWidth="1"/>
    <col min="2833" max="2833" width="14.7109375" style="41" customWidth="1"/>
    <col min="2834" max="2834" width="9" style="41" bestFit="1" customWidth="1"/>
    <col min="2835" max="3074" width="9.140625" style="41"/>
    <col min="3075" max="3075" width="4.7109375" style="41" bestFit="1" customWidth="1"/>
    <col min="3076" max="3076" width="9.7109375" style="41" bestFit="1" customWidth="1"/>
    <col min="3077" max="3077" width="10" style="41" bestFit="1" customWidth="1"/>
    <col min="3078" max="3078" width="8.85546875" style="41" bestFit="1" customWidth="1"/>
    <col min="3079" max="3079" width="22.85546875" style="41" customWidth="1"/>
    <col min="3080" max="3080" width="59.7109375" style="41" bestFit="1" customWidth="1"/>
    <col min="3081" max="3081" width="57.85546875" style="41" bestFit="1" customWidth="1"/>
    <col min="3082" max="3082" width="35.28515625" style="41" bestFit="1" customWidth="1"/>
    <col min="3083" max="3083" width="28.140625" style="41" bestFit="1" customWidth="1"/>
    <col min="3084" max="3084" width="33.140625" style="41" bestFit="1" customWidth="1"/>
    <col min="3085" max="3085" width="26" style="41" bestFit="1" customWidth="1"/>
    <col min="3086" max="3086" width="19.140625" style="41" bestFit="1" customWidth="1"/>
    <col min="3087" max="3087" width="10.42578125" style="41" customWidth="1"/>
    <col min="3088" max="3088" width="11.85546875" style="41" customWidth="1"/>
    <col min="3089" max="3089" width="14.7109375" style="41" customWidth="1"/>
    <col min="3090" max="3090" width="9" style="41" bestFit="1" customWidth="1"/>
    <col min="3091" max="3330" width="9.140625" style="41"/>
    <col min="3331" max="3331" width="4.7109375" style="41" bestFit="1" customWidth="1"/>
    <col min="3332" max="3332" width="9.7109375" style="41" bestFit="1" customWidth="1"/>
    <col min="3333" max="3333" width="10" style="41" bestFit="1" customWidth="1"/>
    <col min="3334" max="3334" width="8.85546875" style="41" bestFit="1" customWidth="1"/>
    <col min="3335" max="3335" width="22.85546875" style="41" customWidth="1"/>
    <col min="3336" max="3336" width="59.7109375" style="41" bestFit="1" customWidth="1"/>
    <col min="3337" max="3337" width="57.85546875" style="41" bestFit="1" customWidth="1"/>
    <col min="3338" max="3338" width="35.28515625" style="41" bestFit="1" customWidth="1"/>
    <col min="3339" max="3339" width="28.140625" style="41" bestFit="1" customWidth="1"/>
    <col min="3340" max="3340" width="33.140625" style="41" bestFit="1" customWidth="1"/>
    <col min="3341" max="3341" width="26" style="41" bestFit="1" customWidth="1"/>
    <col min="3342" max="3342" width="19.140625" style="41" bestFit="1" customWidth="1"/>
    <col min="3343" max="3343" width="10.42578125" style="41" customWidth="1"/>
    <col min="3344" max="3344" width="11.85546875" style="41" customWidth="1"/>
    <col min="3345" max="3345" width="14.7109375" style="41" customWidth="1"/>
    <col min="3346" max="3346" width="9" style="41" bestFit="1" customWidth="1"/>
    <col min="3347" max="3586" width="9.140625" style="41"/>
    <col min="3587" max="3587" width="4.7109375" style="41" bestFit="1" customWidth="1"/>
    <col min="3588" max="3588" width="9.7109375" style="41" bestFit="1" customWidth="1"/>
    <col min="3589" max="3589" width="10" style="41" bestFit="1" customWidth="1"/>
    <col min="3590" max="3590" width="8.85546875" style="41" bestFit="1" customWidth="1"/>
    <col min="3591" max="3591" width="22.85546875" style="41" customWidth="1"/>
    <col min="3592" max="3592" width="59.7109375" style="41" bestFit="1" customWidth="1"/>
    <col min="3593" max="3593" width="57.85546875" style="41" bestFit="1" customWidth="1"/>
    <col min="3594" max="3594" width="35.28515625" style="41" bestFit="1" customWidth="1"/>
    <col min="3595" max="3595" width="28.140625" style="41" bestFit="1" customWidth="1"/>
    <col min="3596" max="3596" width="33.140625" style="41" bestFit="1" customWidth="1"/>
    <col min="3597" max="3597" width="26" style="41" bestFit="1" customWidth="1"/>
    <col min="3598" max="3598" width="19.140625" style="41" bestFit="1" customWidth="1"/>
    <col min="3599" max="3599" width="10.42578125" style="41" customWidth="1"/>
    <col min="3600" max="3600" width="11.85546875" style="41" customWidth="1"/>
    <col min="3601" max="3601" width="14.7109375" style="41" customWidth="1"/>
    <col min="3602" max="3602" width="9" style="41" bestFit="1" customWidth="1"/>
    <col min="3603" max="3842" width="9.140625" style="41"/>
    <col min="3843" max="3843" width="4.7109375" style="41" bestFit="1" customWidth="1"/>
    <col min="3844" max="3844" width="9.7109375" style="41" bestFit="1" customWidth="1"/>
    <col min="3845" max="3845" width="10" style="41" bestFit="1" customWidth="1"/>
    <col min="3846" max="3846" width="8.85546875" style="41" bestFit="1" customWidth="1"/>
    <col min="3847" max="3847" width="22.85546875" style="41" customWidth="1"/>
    <col min="3848" max="3848" width="59.7109375" style="41" bestFit="1" customWidth="1"/>
    <col min="3849" max="3849" width="57.85546875" style="41" bestFit="1" customWidth="1"/>
    <col min="3850" max="3850" width="35.28515625" style="41" bestFit="1" customWidth="1"/>
    <col min="3851" max="3851" width="28.140625" style="41" bestFit="1" customWidth="1"/>
    <col min="3852" max="3852" width="33.140625" style="41" bestFit="1" customWidth="1"/>
    <col min="3853" max="3853" width="26" style="41" bestFit="1" customWidth="1"/>
    <col min="3854" max="3854" width="19.140625" style="41" bestFit="1" customWidth="1"/>
    <col min="3855" max="3855" width="10.42578125" style="41" customWidth="1"/>
    <col min="3856" max="3856" width="11.85546875" style="41" customWidth="1"/>
    <col min="3857" max="3857" width="14.7109375" style="41" customWidth="1"/>
    <col min="3858" max="3858" width="9" style="41" bestFit="1" customWidth="1"/>
    <col min="3859" max="4098" width="9.140625" style="41"/>
    <col min="4099" max="4099" width="4.7109375" style="41" bestFit="1" customWidth="1"/>
    <col min="4100" max="4100" width="9.7109375" style="41" bestFit="1" customWidth="1"/>
    <col min="4101" max="4101" width="10" style="41" bestFit="1" customWidth="1"/>
    <col min="4102" max="4102" width="8.85546875" style="41" bestFit="1" customWidth="1"/>
    <col min="4103" max="4103" width="22.85546875" style="41" customWidth="1"/>
    <col min="4104" max="4104" width="59.7109375" style="41" bestFit="1" customWidth="1"/>
    <col min="4105" max="4105" width="57.85546875" style="41" bestFit="1" customWidth="1"/>
    <col min="4106" max="4106" width="35.28515625" style="41" bestFit="1" customWidth="1"/>
    <col min="4107" max="4107" width="28.140625" style="41" bestFit="1" customWidth="1"/>
    <col min="4108" max="4108" width="33.140625" style="41" bestFit="1" customWidth="1"/>
    <col min="4109" max="4109" width="26" style="41" bestFit="1" customWidth="1"/>
    <col min="4110" max="4110" width="19.140625" style="41" bestFit="1" customWidth="1"/>
    <col min="4111" max="4111" width="10.42578125" style="41" customWidth="1"/>
    <col min="4112" max="4112" width="11.85546875" style="41" customWidth="1"/>
    <col min="4113" max="4113" width="14.7109375" style="41" customWidth="1"/>
    <col min="4114" max="4114" width="9" style="41" bestFit="1" customWidth="1"/>
    <col min="4115" max="4354" width="9.140625" style="41"/>
    <col min="4355" max="4355" width="4.7109375" style="41" bestFit="1" customWidth="1"/>
    <col min="4356" max="4356" width="9.7109375" style="41" bestFit="1" customWidth="1"/>
    <col min="4357" max="4357" width="10" style="41" bestFit="1" customWidth="1"/>
    <col min="4358" max="4358" width="8.85546875" style="41" bestFit="1" customWidth="1"/>
    <col min="4359" max="4359" width="22.85546875" style="41" customWidth="1"/>
    <col min="4360" max="4360" width="59.7109375" style="41" bestFit="1" customWidth="1"/>
    <col min="4361" max="4361" width="57.85546875" style="41" bestFit="1" customWidth="1"/>
    <col min="4362" max="4362" width="35.28515625" style="41" bestFit="1" customWidth="1"/>
    <col min="4363" max="4363" width="28.140625" style="41" bestFit="1" customWidth="1"/>
    <col min="4364" max="4364" width="33.140625" style="41" bestFit="1" customWidth="1"/>
    <col min="4365" max="4365" width="26" style="41" bestFit="1" customWidth="1"/>
    <col min="4366" max="4366" width="19.140625" style="41" bestFit="1" customWidth="1"/>
    <col min="4367" max="4367" width="10.42578125" style="41" customWidth="1"/>
    <col min="4368" max="4368" width="11.85546875" style="41" customWidth="1"/>
    <col min="4369" max="4369" width="14.7109375" style="41" customWidth="1"/>
    <col min="4370" max="4370" width="9" style="41" bestFit="1" customWidth="1"/>
    <col min="4371" max="4610" width="9.140625" style="41"/>
    <col min="4611" max="4611" width="4.7109375" style="41" bestFit="1" customWidth="1"/>
    <col min="4612" max="4612" width="9.7109375" style="41" bestFit="1" customWidth="1"/>
    <col min="4613" max="4613" width="10" style="41" bestFit="1" customWidth="1"/>
    <col min="4614" max="4614" width="8.85546875" style="41" bestFit="1" customWidth="1"/>
    <col min="4615" max="4615" width="22.85546875" style="41" customWidth="1"/>
    <col min="4616" max="4616" width="59.7109375" style="41" bestFit="1" customWidth="1"/>
    <col min="4617" max="4617" width="57.85546875" style="41" bestFit="1" customWidth="1"/>
    <col min="4618" max="4618" width="35.28515625" style="41" bestFit="1" customWidth="1"/>
    <col min="4619" max="4619" width="28.140625" style="41" bestFit="1" customWidth="1"/>
    <col min="4620" max="4620" width="33.140625" style="41" bestFit="1" customWidth="1"/>
    <col min="4621" max="4621" width="26" style="41" bestFit="1" customWidth="1"/>
    <col min="4622" max="4622" width="19.140625" style="41" bestFit="1" customWidth="1"/>
    <col min="4623" max="4623" width="10.42578125" style="41" customWidth="1"/>
    <col min="4624" max="4624" width="11.85546875" style="41" customWidth="1"/>
    <col min="4625" max="4625" width="14.7109375" style="41" customWidth="1"/>
    <col min="4626" max="4626" width="9" style="41" bestFit="1" customWidth="1"/>
    <col min="4627" max="4866" width="9.140625" style="41"/>
    <col min="4867" max="4867" width="4.7109375" style="41" bestFit="1" customWidth="1"/>
    <col min="4868" max="4868" width="9.7109375" style="41" bestFit="1" customWidth="1"/>
    <col min="4869" max="4869" width="10" style="41" bestFit="1" customWidth="1"/>
    <col min="4870" max="4870" width="8.85546875" style="41" bestFit="1" customWidth="1"/>
    <col min="4871" max="4871" width="22.85546875" style="41" customWidth="1"/>
    <col min="4872" max="4872" width="59.7109375" style="41" bestFit="1" customWidth="1"/>
    <col min="4873" max="4873" width="57.85546875" style="41" bestFit="1" customWidth="1"/>
    <col min="4874" max="4874" width="35.28515625" style="41" bestFit="1" customWidth="1"/>
    <col min="4875" max="4875" width="28.140625" style="41" bestFit="1" customWidth="1"/>
    <col min="4876" max="4876" width="33.140625" style="41" bestFit="1" customWidth="1"/>
    <col min="4877" max="4877" width="26" style="41" bestFit="1" customWidth="1"/>
    <col min="4878" max="4878" width="19.140625" style="41" bestFit="1" customWidth="1"/>
    <col min="4879" max="4879" width="10.42578125" style="41" customWidth="1"/>
    <col min="4880" max="4880" width="11.85546875" style="41" customWidth="1"/>
    <col min="4881" max="4881" width="14.7109375" style="41" customWidth="1"/>
    <col min="4882" max="4882" width="9" style="41" bestFit="1" customWidth="1"/>
    <col min="4883" max="5122" width="9.140625" style="41"/>
    <col min="5123" max="5123" width="4.7109375" style="41" bestFit="1" customWidth="1"/>
    <col min="5124" max="5124" width="9.7109375" style="41" bestFit="1" customWidth="1"/>
    <col min="5125" max="5125" width="10" style="41" bestFit="1" customWidth="1"/>
    <col min="5126" max="5126" width="8.85546875" style="41" bestFit="1" customWidth="1"/>
    <col min="5127" max="5127" width="22.85546875" style="41" customWidth="1"/>
    <col min="5128" max="5128" width="59.7109375" style="41" bestFit="1" customWidth="1"/>
    <col min="5129" max="5129" width="57.85546875" style="41" bestFit="1" customWidth="1"/>
    <col min="5130" max="5130" width="35.28515625" style="41" bestFit="1" customWidth="1"/>
    <col min="5131" max="5131" width="28.140625" style="41" bestFit="1" customWidth="1"/>
    <col min="5132" max="5132" width="33.140625" style="41" bestFit="1" customWidth="1"/>
    <col min="5133" max="5133" width="26" style="41" bestFit="1" customWidth="1"/>
    <col min="5134" max="5134" width="19.140625" style="41" bestFit="1" customWidth="1"/>
    <col min="5135" max="5135" width="10.42578125" style="41" customWidth="1"/>
    <col min="5136" max="5136" width="11.85546875" style="41" customWidth="1"/>
    <col min="5137" max="5137" width="14.7109375" style="41" customWidth="1"/>
    <col min="5138" max="5138" width="9" style="41" bestFit="1" customWidth="1"/>
    <col min="5139" max="5378" width="9.140625" style="41"/>
    <col min="5379" max="5379" width="4.7109375" style="41" bestFit="1" customWidth="1"/>
    <col min="5380" max="5380" width="9.7109375" style="41" bestFit="1" customWidth="1"/>
    <col min="5381" max="5381" width="10" style="41" bestFit="1" customWidth="1"/>
    <col min="5382" max="5382" width="8.85546875" style="41" bestFit="1" customWidth="1"/>
    <col min="5383" max="5383" width="22.85546875" style="41" customWidth="1"/>
    <col min="5384" max="5384" width="59.7109375" style="41" bestFit="1" customWidth="1"/>
    <col min="5385" max="5385" width="57.85546875" style="41" bestFit="1" customWidth="1"/>
    <col min="5386" max="5386" width="35.28515625" style="41" bestFit="1" customWidth="1"/>
    <col min="5387" max="5387" width="28.140625" style="41" bestFit="1" customWidth="1"/>
    <col min="5388" max="5388" width="33.140625" style="41" bestFit="1" customWidth="1"/>
    <col min="5389" max="5389" width="26" style="41" bestFit="1" customWidth="1"/>
    <col min="5390" max="5390" width="19.140625" style="41" bestFit="1" customWidth="1"/>
    <col min="5391" max="5391" width="10.42578125" style="41" customWidth="1"/>
    <col min="5392" max="5392" width="11.85546875" style="41" customWidth="1"/>
    <col min="5393" max="5393" width="14.7109375" style="41" customWidth="1"/>
    <col min="5394" max="5394" width="9" style="41" bestFit="1" customWidth="1"/>
    <col min="5395" max="5634" width="9.140625" style="41"/>
    <col min="5635" max="5635" width="4.7109375" style="41" bestFit="1" customWidth="1"/>
    <col min="5636" max="5636" width="9.7109375" style="41" bestFit="1" customWidth="1"/>
    <col min="5637" max="5637" width="10" style="41" bestFit="1" customWidth="1"/>
    <col min="5638" max="5638" width="8.85546875" style="41" bestFit="1" customWidth="1"/>
    <col min="5639" max="5639" width="22.85546875" style="41" customWidth="1"/>
    <col min="5640" max="5640" width="59.7109375" style="41" bestFit="1" customWidth="1"/>
    <col min="5641" max="5641" width="57.85546875" style="41" bestFit="1" customWidth="1"/>
    <col min="5642" max="5642" width="35.28515625" style="41" bestFit="1" customWidth="1"/>
    <col min="5643" max="5643" width="28.140625" style="41" bestFit="1" customWidth="1"/>
    <col min="5644" max="5644" width="33.140625" style="41" bestFit="1" customWidth="1"/>
    <col min="5645" max="5645" width="26" style="41" bestFit="1" customWidth="1"/>
    <col min="5646" max="5646" width="19.140625" style="41" bestFit="1" customWidth="1"/>
    <col min="5647" max="5647" width="10.42578125" style="41" customWidth="1"/>
    <col min="5648" max="5648" width="11.85546875" style="41" customWidth="1"/>
    <col min="5649" max="5649" width="14.7109375" style="41" customWidth="1"/>
    <col min="5650" max="5650" width="9" style="41" bestFit="1" customWidth="1"/>
    <col min="5651" max="5890" width="9.140625" style="41"/>
    <col min="5891" max="5891" width="4.7109375" style="41" bestFit="1" customWidth="1"/>
    <col min="5892" max="5892" width="9.7109375" style="41" bestFit="1" customWidth="1"/>
    <col min="5893" max="5893" width="10" style="41" bestFit="1" customWidth="1"/>
    <col min="5894" max="5894" width="8.85546875" style="41" bestFit="1" customWidth="1"/>
    <col min="5895" max="5895" width="22.85546875" style="41" customWidth="1"/>
    <col min="5896" max="5896" width="59.7109375" style="41" bestFit="1" customWidth="1"/>
    <col min="5897" max="5897" width="57.85546875" style="41" bestFit="1" customWidth="1"/>
    <col min="5898" max="5898" width="35.28515625" style="41" bestFit="1" customWidth="1"/>
    <col min="5899" max="5899" width="28.140625" style="41" bestFit="1" customWidth="1"/>
    <col min="5900" max="5900" width="33.140625" style="41" bestFit="1" customWidth="1"/>
    <col min="5901" max="5901" width="26" style="41" bestFit="1" customWidth="1"/>
    <col min="5902" max="5902" width="19.140625" style="41" bestFit="1" customWidth="1"/>
    <col min="5903" max="5903" width="10.42578125" style="41" customWidth="1"/>
    <col min="5904" max="5904" width="11.85546875" style="41" customWidth="1"/>
    <col min="5905" max="5905" width="14.7109375" style="41" customWidth="1"/>
    <col min="5906" max="5906" width="9" style="41" bestFit="1" customWidth="1"/>
    <col min="5907" max="6146" width="9.140625" style="41"/>
    <col min="6147" max="6147" width="4.7109375" style="41" bestFit="1" customWidth="1"/>
    <col min="6148" max="6148" width="9.7109375" style="41" bestFit="1" customWidth="1"/>
    <col min="6149" max="6149" width="10" style="41" bestFit="1" customWidth="1"/>
    <col min="6150" max="6150" width="8.85546875" style="41" bestFit="1" customWidth="1"/>
    <col min="6151" max="6151" width="22.85546875" style="41" customWidth="1"/>
    <col min="6152" max="6152" width="59.7109375" style="41" bestFit="1" customWidth="1"/>
    <col min="6153" max="6153" width="57.85546875" style="41" bestFit="1" customWidth="1"/>
    <col min="6154" max="6154" width="35.28515625" style="41" bestFit="1" customWidth="1"/>
    <col min="6155" max="6155" width="28.140625" style="41" bestFit="1" customWidth="1"/>
    <col min="6156" max="6156" width="33.140625" style="41" bestFit="1" customWidth="1"/>
    <col min="6157" max="6157" width="26" style="41" bestFit="1" customWidth="1"/>
    <col min="6158" max="6158" width="19.140625" style="41" bestFit="1" customWidth="1"/>
    <col min="6159" max="6159" width="10.42578125" style="41" customWidth="1"/>
    <col min="6160" max="6160" width="11.85546875" style="41" customWidth="1"/>
    <col min="6161" max="6161" width="14.7109375" style="41" customWidth="1"/>
    <col min="6162" max="6162" width="9" style="41" bestFit="1" customWidth="1"/>
    <col min="6163" max="6402" width="9.140625" style="41"/>
    <col min="6403" max="6403" width="4.7109375" style="41" bestFit="1" customWidth="1"/>
    <col min="6404" max="6404" width="9.7109375" style="41" bestFit="1" customWidth="1"/>
    <col min="6405" max="6405" width="10" style="41" bestFit="1" customWidth="1"/>
    <col min="6406" max="6406" width="8.85546875" style="41" bestFit="1" customWidth="1"/>
    <col min="6407" max="6407" width="22.85546875" style="41" customWidth="1"/>
    <col min="6408" max="6408" width="59.7109375" style="41" bestFit="1" customWidth="1"/>
    <col min="6409" max="6409" width="57.85546875" style="41" bestFit="1" customWidth="1"/>
    <col min="6410" max="6410" width="35.28515625" style="41" bestFit="1" customWidth="1"/>
    <col min="6411" max="6411" width="28.140625" style="41" bestFit="1" customWidth="1"/>
    <col min="6412" max="6412" width="33.140625" style="41" bestFit="1" customWidth="1"/>
    <col min="6413" max="6413" width="26" style="41" bestFit="1" customWidth="1"/>
    <col min="6414" max="6414" width="19.140625" style="41" bestFit="1" customWidth="1"/>
    <col min="6415" max="6415" width="10.42578125" style="41" customWidth="1"/>
    <col min="6416" max="6416" width="11.85546875" style="41" customWidth="1"/>
    <col min="6417" max="6417" width="14.7109375" style="41" customWidth="1"/>
    <col min="6418" max="6418" width="9" style="41" bestFit="1" customWidth="1"/>
    <col min="6419" max="6658" width="9.140625" style="41"/>
    <col min="6659" max="6659" width="4.7109375" style="41" bestFit="1" customWidth="1"/>
    <col min="6660" max="6660" width="9.7109375" style="41" bestFit="1" customWidth="1"/>
    <col min="6661" max="6661" width="10" style="41" bestFit="1" customWidth="1"/>
    <col min="6662" max="6662" width="8.85546875" style="41" bestFit="1" customWidth="1"/>
    <col min="6663" max="6663" width="22.85546875" style="41" customWidth="1"/>
    <col min="6664" max="6664" width="59.7109375" style="41" bestFit="1" customWidth="1"/>
    <col min="6665" max="6665" width="57.85546875" style="41" bestFit="1" customWidth="1"/>
    <col min="6666" max="6666" width="35.28515625" style="41" bestFit="1" customWidth="1"/>
    <col min="6667" max="6667" width="28.140625" style="41" bestFit="1" customWidth="1"/>
    <col min="6668" max="6668" width="33.140625" style="41" bestFit="1" customWidth="1"/>
    <col min="6669" max="6669" width="26" style="41" bestFit="1" customWidth="1"/>
    <col min="6670" max="6670" width="19.140625" style="41" bestFit="1" customWidth="1"/>
    <col min="6671" max="6671" width="10.42578125" style="41" customWidth="1"/>
    <col min="6672" max="6672" width="11.85546875" style="41" customWidth="1"/>
    <col min="6673" max="6673" width="14.7109375" style="41" customWidth="1"/>
    <col min="6674" max="6674" width="9" style="41" bestFit="1" customWidth="1"/>
    <col min="6675" max="6914" width="9.140625" style="41"/>
    <col min="6915" max="6915" width="4.7109375" style="41" bestFit="1" customWidth="1"/>
    <col min="6916" max="6916" width="9.7109375" style="41" bestFit="1" customWidth="1"/>
    <col min="6917" max="6917" width="10" style="41" bestFit="1" customWidth="1"/>
    <col min="6918" max="6918" width="8.85546875" style="41" bestFit="1" customWidth="1"/>
    <col min="6919" max="6919" width="22.85546875" style="41" customWidth="1"/>
    <col min="6920" max="6920" width="59.7109375" style="41" bestFit="1" customWidth="1"/>
    <col min="6921" max="6921" width="57.85546875" style="41" bestFit="1" customWidth="1"/>
    <col min="6922" max="6922" width="35.28515625" style="41" bestFit="1" customWidth="1"/>
    <col min="6923" max="6923" width="28.140625" style="41" bestFit="1" customWidth="1"/>
    <col min="6924" max="6924" width="33.140625" style="41" bestFit="1" customWidth="1"/>
    <col min="6925" max="6925" width="26" style="41" bestFit="1" customWidth="1"/>
    <col min="6926" max="6926" width="19.140625" style="41" bestFit="1" customWidth="1"/>
    <col min="6927" max="6927" width="10.42578125" style="41" customWidth="1"/>
    <col min="6928" max="6928" width="11.85546875" style="41" customWidth="1"/>
    <col min="6929" max="6929" width="14.7109375" style="41" customWidth="1"/>
    <col min="6930" max="6930" width="9" style="41" bestFit="1" customWidth="1"/>
    <col min="6931" max="7170" width="9.140625" style="41"/>
    <col min="7171" max="7171" width="4.7109375" style="41" bestFit="1" customWidth="1"/>
    <col min="7172" max="7172" width="9.7109375" style="41" bestFit="1" customWidth="1"/>
    <col min="7173" max="7173" width="10" style="41" bestFit="1" customWidth="1"/>
    <col min="7174" max="7174" width="8.85546875" style="41" bestFit="1" customWidth="1"/>
    <col min="7175" max="7175" width="22.85546875" style="41" customWidth="1"/>
    <col min="7176" max="7176" width="59.7109375" style="41" bestFit="1" customWidth="1"/>
    <col min="7177" max="7177" width="57.85546875" style="41" bestFit="1" customWidth="1"/>
    <col min="7178" max="7178" width="35.28515625" style="41" bestFit="1" customWidth="1"/>
    <col min="7179" max="7179" width="28.140625" style="41" bestFit="1" customWidth="1"/>
    <col min="7180" max="7180" width="33.140625" style="41" bestFit="1" customWidth="1"/>
    <col min="7181" max="7181" width="26" style="41" bestFit="1" customWidth="1"/>
    <col min="7182" max="7182" width="19.140625" style="41" bestFit="1" customWidth="1"/>
    <col min="7183" max="7183" width="10.42578125" style="41" customWidth="1"/>
    <col min="7184" max="7184" width="11.85546875" style="41" customWidth="1"/>
    <col min="7185" max="7185" width="14.7109375" style="41" customWidth="1"/>
    <col min="7186" max="7186" width="9" style="41" bestFit="1" customWidth="1"/>
    <col min="7187" max="7426" width="9.140625" style="41"/>
    <col min="7427" max="7427" width="4.7109375" style="41" bestFit="1" customWidth="1"/>
    <col min="7428" max="7428" width="9.7109375" style="41" bestFit="1" customWidth="1"/>
    <col min="7429" max="7429" width="10" style="41" bestFit="1" customWidth="1"/>
    <col min="7430" max="7430" width="8.85546875" style="41" bestFit="1" customWidth="1"/>
    <col min="7431" max="7431" width="22.85546875" style="41" customWidth="1"/>
    <col min="7432" max="7432" width="59.7109375" style="41" bestFit="1" customWidth="1"/>
    <col min="7433" max="7433" width="57.85546875" style="41" bestFit="1" customWidth="1"/>
    <col min="7434" max="7434" width="35.28515625" style="41" bestFit="1" customWidth="1"/>
    <col min="7435" max="7435" width="28.140625" style="41" bestFit="1" customWidth="1"/>
    <col min="7436" max="7436" width="33.140625" style="41" bestFit="1" customWidth="1"/>
    <col min="7437" max="7437" width="26" style="41" bestFit="1" customWidth="1"/>
    <col min="7438" max="7438" width="19.140625" style="41" bestFit="1" customWidth="1"/>
    <col min="7439" max="7439" width="10.42578125" style="41" customWidth="1"/>
    <col min="7440" max="7440" width="11.85546875" style="41" customWidth="1"/>
    <col min="7441" max="7441" width="14.7109375" style="41" customWidth="1"/>
    <col min="7442" max="7442" width="9" style="41" bestFit="1" customWidth="1"/>
    <col min="7443" max="7682" width="9.140625" style="41"/>
    <col min="7683" max="7683" width="4.7109375" style="41" bestFit="1" customWidth="1"/>
    <col min="7684" max="7684" width="9.7109375" style="41" bestFit="1" customWidth="1"/>
    <col min="7685" max="7685" width="10" style="41" bestFit="1" customWidth="1"/>
    <col min="7686" max="7686" width="8.85546875" style="41" bestFit="1" customWidth="1"/>
    <col min="7687" max="7687" width="22.85546875" style="41" customWidth="1"/>
    <col min="7688" max="7688" width="59.7109375" style="41" bestFit="1" customWidth="1"/>
    <col min="7689" max="7689" width="57.85546875" style="41" bestFit="1" customWidth="1"/>
    <col min="7690" max="7690" width="35.28515625" style="41" bestFit="1" customWidth="1"/>
    <col min="7691" max="7691" width="28.140625" style="41" bestFit="1" customWidth="1"/>
    <col min="7692" max="7692" width="33.140625" style="41" bestFit="1" customWidth="1"/>
    <col min="7693" max="7693" width="26" style="41" bestFit="1" customWidth="1"/>
    <col min="7694" max="7694" width="19.140625" style="41" bestFit="1" customWidth="1"/>
    <col min="7695" max="7695" width="10.42578125" style="41" customWidth="1"/>
    <col min="7696" max="7696" width="11.85546875" style="41" customWidth="1"/>
    <col min="7697" max="7697" width="14.7109375" style="41" customWidth="1"/>
    <col min="7698" max="7698" width="9" style="41" bestFit="1" customWidth="1"/>
    <col min="7699" max="7938" width="9.140625" style="41"/>
    <col min="7939" max="7939" width="4.7109375" style="41" bestFit="1" customWidth="1"/>
    <col min="7940" max="7940" width="9.7109375" style="41" bestFit="1" customWidth="1"/>
    <col min="7941" max="7941" width="10" style="41" bestFit="1" customWidth="1"/>
    <col min="7942" max="7942" width="8.85546875" style="41" bestFit="1" customWidth="1"/>
    <col min="7943" max="7943" width="22.85546875" style="41" customWidth="1"/>
    <col min="7944" max="7944" width="59.7109375" style="41" bestFit="1" customWidth="1"/>
    <col min="7945" max="7945" width="57.85546875" style="41" bestFit="1" customWidth="1"/>
    <col min="7946" max="7946" width="35.28515625" style="41" bestFit="1" customWidth="1"/>
    <col min="7947" max="7947" width="28.140625" style="41" bestFit="1" customWidth="1"/>
    <col min="7948" max="7948" width="33.140625" style="41" bestFit="1" customWidth="1"/>
    <col min="7949" max="7949" width="26" style="41" bestFit="1" customWidth="1"/>
    <col min="7950" max="7950" width="19.140625" style="41" bestFit="1" customWidth="1"/>
    <col min="7951" max="7951" width="10.42578125" style="41" customWidth="1"/>
    <col min="7952" max="7952" width="11.85546875" style="41" customWidth="1"/>
    <col min="7953" max="7953" width="14.7109375" style="41" customWidth="1"/>
    <col min="7954" max="7954" width="9" style="41" bestFit="1" customWidth="1"/>
    <col min="7955" max="8194" width="9.140625" style="41"/>
    <col min="8195" max="8195" width="4.7109375" style="41" bestFit="1" customWidth="1"/>
    <col min="8196" max="8196" width="9.7109375" style="41" bestFit="1" customWidth="1"/>
    <col min="8197" max="8197" width="10" style="41" bestFit="1" customWidth="1"/>
    <col min="8198" max="8198" width="8.85546875" style="41" bestFit="1" customWidth="1"/>
    <col min="8199" max="8199" width="22.85546875" style="41" customWidth="1"/>
    <col min="8200" max="8200" width="59.7109375" style="41" bestFit="1" customWidth="1"/>
    <col min="8201" max="8201" width="57.85546875" style="41" bestFit="1" customWidth="1"/>
    <col min="8202" max="8202" width="35.28515625" style="41" bestFit="1" customWidth="1"/>
    <col min="8203" max="8203" width="28.140625" style="41" bestFit="1" customWidth="1"/>
    <col min="8204" max="8204" width="33.140625" style="41" bestFit="1" customWidth="1"/>
    <col min="8205" max="8205" width="26" style="41" bestFit="1" customWidth="1"/>
    <col min="8206" max="8206" width="19.140625" style="41" bestFit="1" customWidth="1"/>
    <col min="8207" max="8207" width="10.42578125" style="41" customWidth="1"/>
    <col min="8208" max="8208" width="11.85546875" style="41" customWidth="1"/>
    <col min="8209" max="8209" width="14.7109375" style="41" customWidth="1"/>
    <col min="8210" max="8210" width="9" style="41" bestFit="1" customWidth="1"/>
    <col min="8211" max="8450" width="9.140625" style="41"/>
    <col min="8451" max="8451" width="4.7109375" style="41" bestFit="1" customWidth="1"/>
    <col min="8452" max="8452" width="9.7109375" style="41" bestFit="1" customWidth="1"/>
    <col min="8453" max="8453" width="10" style="41" bestFit="1" customWidth="1"/>
    <col min="8454" max="8454" width="8.85546875" style="41" bestFit="1" customWidth="1"/>
    <col min="8455" max="8455" width="22.85546875" style="41" customWidth="1"/>
    <col min="8456" max="8456" width="59.7109375" style="41" bestFit="1" customWidth="1"/>
    <col min="8457" max="8457" width="57.85546875" style="41" bestFit="1" customWidth="1"/>
    <col min="8458" max="8458" width="35.28515625" style="41" bestFit="1" customWidth="1"/>
    <col min="8459" max="8459" width="28.140625" style="41" bestFit="1" customWidth="1"/>
    <col min="8460" max="8460" width="33.140625" style="41" bestFit="1" customWidth="1"/>
    <col min="8461" max="8461" width="26" style="41" bestFit="1" customWidth="1"/>
    <col min="8462" max="8462" width="19.140625" style="41" bestFit="1" customWidth="1"/>
    <col min="8463" max="8463" width="10.42578125" style="41" customWidth="1"/>
    <col min="8464" max="8464" width="11.85546875" style="41" customWidth="1"/>
    <col min="8465" max="8465" width="14.7109375" style="41" customWidth="1"/>
    <col min="8466" max="8466" width="9" style="41" bestFit="1" customWidth="1"/>
    <col min="8467" max="8706" width="9.140625" style="41"/>
    <col min="8707" max="8707" width="4.7109375" style="41" bestFit="1" customWidth="1"/>
    <col min="8708" max="8708" width="9.7109375" style="41" bestFit="1" customWidth="1"/>
    <col min="8709" max="8709" width="10" style="41" bestFit="1" customWidth="1"/>
    <col min="8710" max="8710" width="8.85546875" style="41" bestFit="1" customWidth="1"/>
    <col min="8711" max="8711" width="22.85546875" style="41" customWidth="1"/>
    <col min="8712" max="8712" width="59.7109375" style="41" bestFit="1" customWidth="1"/>
    <col min="8713" max="8713" width="57.85546875" style="41" bestFit="1" customWidth="1"/>
    <col min="8714" max="8714" width="35.28515625" style="41" bestFit="1" customWidth="1"/>
    <col min="8715" max="8715" width="28.140625" style="41" bestFit="1" customWidth="1"/>
    <col min="8716" max="8716" width="33.140625" style="41" bestFit="1" customWidth="1"/>
    <col min="8717" max="8717" width="26" style="41" bestFit="1" customWidth="1"/>
    <col min="8718" max="8718" width="19.140625" style="41" bestFit="1" customWidth="1"/>
    <col min="8719" max="8719" width="10.42578125" style="41" customWidth="1"/>
    <col min="8720" max="8720" width="11.85546875" style="41" customWidth="1"/>
    <col min="8721" max="8721" width="14.7109375" style="41" customWidth="1"/>
    <col min="8722" max="8722" width="9" style="41" bestFit="1" customWidth="1"/>
    <col min="8723" max="8962" width="9.140625" style="41"/>
    <col min="8963" max="8963" width="4.7109375" style="41" bestFit="1" customWidth="1"/>
    <col min="8964" max="8964" width="9.7109375" style="41" bestFit="1" customWidth="1"/>
    <col min="8965" max="8965" width="10" style="41" bestFit="1" customWidth="1"/>
    <col min="8966" max="8966" width="8.85546875" style="41" bestFit="1" customWidth="1"/>
    <col min="8967" max="8967" width="22.85546875" style="41" customWidth="1"/>
    <col min="8968" max="8968" width="59.7109375" style="41" bestFit="1" customWidth="1"/>
    <col min="8969" max="8969" width="57.85546875" style="41" bestFit="1" customWidth="1"/>
    <col min="8970" max="8970" width="35.28515625" style="41" bestFit="1" customWidth="1"/>
    <col min="8971" max="8971" width="28.140625" style="41" bestFit="1" customWidth="1"/>
    <col min="8972" max="8972" width="33.140625" style="41" bestFit="1" customWidth="1"/>
    <col min="8973" max="8973" width="26" style="41" bestFit="1" customWidth="1"/>
    <col min="8974" max="8974" width="19.140625" style="41" bestFit="1" customWidth="1"/>
    <col min="8975" max="8975" width="10.42578125" style="41" customWidth="1"/>
    <col min="8976" max="8976" width="11.85546875" style="41" customWidth="1"/>
    <col min="8977" max="8977" width="14.7109375" style="41" customWidth="1"/>
    <col min="8978" max="8978" width="9" style="41" bestFit="1" customWidth="1"/>
    <col min="8979" max="9218" width="9.140625" style="41"/>
    <col min="9219" max="9219" width="4.7109375" style="41" bestFit="1" customWidth="1"/>
    <col min="9220" max="9220" width="9.7109375" style="41" bestFit="1" customWidth="1"/>
    <col min="9221" max="9221" width="10" style="41" bestFit="1" customWidth="1"/>
    <col min="9222" max="9222" width="8.85546875" style="41" bestFit="1" customWidth="1"/>
    <col min="9223" max="9223" width="22.85546875" style="41" customWidth="1"/>
    <col min="9224" max="9224" width="59.7109375" style="41" bestFit="1" customWidth="1"/>
    <col min="9225" max="9225" width="57.85546875" style="41" bestFit="1" customWidth="1"/>
    <col min="9226" max="9226" width="35.28515625" style="41" bestFit="1" customWidth="1"/>
    <col min="9227" max="9227" width="28.140625" style="41" bestFit="1" customWidth="1"/>
    <col min="9228" max="9228" width="33.140625" style="41" bestFit="1" customWidth="1"/>
    <col min="9229" max="9229" width="26" style="41" bestFit="1" customWidth="1"/>
    <col min="9230" max="9230" width="19.140625" style="41" bestFit="1" customWidth="1"/>
    <col min="9231" max="9231" width="10.42578125" style="41" customWidth="1"/>
    <col min="9232" max="9232" width="11.85546875" style="41" customWidth="1"/>
    <col min="9233" max="9233" width="14.7109375" style="41" customWidth="1"/>
    <col min="9234" max="9234" width="9" style="41" bestFit="1" customWidth="1"/>
    <col min="9235" max="9474" width="9.140625" style="41"/>
    <col min="9475" max="9475" width="4.7109375" style="41" bestFit="1" customWidth="1"/>
    <col min="9476" max="9476" width="9.7109375" style="41" bestFit="1" customWidth="1"/>
    <col min="9477" max="9477" width="10" style="41" bestFit="1" customWidth="1"/>
    <col min="9478" max="9478" width="8.85546875" style="41" bestFit="1" customWidth="1"/>
    <col min="9479" max="9479" width="22.85546875" style="41" customWidth="1"/>
    <col min="9480" max="9480" width="59.7109375" style="41" bestFit="1" customWidth="1"/>
    <col min="9481" max="9481" width="57.85546875" style="41" bestFit="1" customWidth="1"/>
    <col min="9482" max="9482" width="35.28515625" style="41" bestFit="1" customWidth="1"/>
    <col min="9483" max="9483" width="28.140625" style="41" bestFit="1" customWidth="1"/>
    <col min="9484" max="9484" width="33.140625" style="41" bestFit="1" customWidth="1"/>
    <col min="9485" max="9485" width="26" style="41" bestFit="1" customWidth="1"/>
    <col min="9486" max="9486" width="19.140625" style="41" bestFit="1" customWidth="1"/>
    <col min="9487" max="9487" width="10.42578125" style="41" customWidth="1"/>
    <col min="9488" max="9488" width="11.85546875" style="41" customWidth="1"/>
    <col min="9489" max="9489" width="14.7109375" style="41" customWidth="1"/>
    <col min="9490" max="9490" width="9" style="41" bestFit="1" customWidth="1"/>
    <col min="9491" max="9730" width="9.140625" style="41"/>
    <col min="9731" max="9731" width="4.7109375" style="41" bestFit="1" customWidth="1"/>
    <col min="9732" max="9732" width="9.7109375" style="41" bestFit="1" customWidth="1"/>
    <col min="9733" max="9733" width="10" style="41" bestFit="1" customWidth="1"/>
    <col min="9734" max="9734" width="8.85546875" style="41" bestFit="1" customWidth="1"/>
    <col min="9735" max="9735" width="22.85546875" style="41" customWidth="1"/>
    <col min="9736" max="9736" width="59.7109375" style="41" bestFit="1" customWidth="1"/>
    <col min="9737" max="9737" width="57.85546875" style="41" bestFit="1" customWidth="1"/>
    <col min="9738" max="9738" width="35.28515625" style="41" bestFit="1" customWidth="1"/>
    <col min="9739" max="9739" width="28.140625" style="41" bestFit="1" customWidth="1"/>
    <col min="9740" max="9740" width="33.140625" style="41" bestFit="1" customWidth="1"/>
    <col min="9741" max="9741" width="26" style="41" bestFit="1" customWidth="1"/>
    <col min="9742" max="9742" width="19.140625" style="41" bestFit="1" customWidth="1"/>
    <col min="9743" max="9743" width="10.42578125" style="41" customWidth="1"/>
    <col min="9744" max="9744" width="11.85546875" style="41" customWidth="1"/>
    <col min="9745" max="9745" width="14.7109375" style="41" customWidth="1"/>
    <col min="9746" max="9746" width="9" style="41" bestFit="1" customWidth="1"/>
    <col min="9747" max="9986" width="9.140625" style="41"/>
    <col min="9987" max="9987" width="4.7109375" style="41" bestFit="1" customWidth="1"/>
    <col min="9988" max="9988" width="9.7109375" style="41" bestFit="1" customWidth="1"/>
    <col min="9989" max="9989" width="10" style="41" bestFit="1" customWidth="1"/>
    <col min="9990" max="9990" width="8.85546875" style="41" bestFit="1" customWidth="1"/>
    <col min="9991" max="9991" width="22.85546875" style="41" customWidth="1"/>
    <col min="9992" max="9992" width="59.7109375" style="41" bestFit="1" customWidth="1"/>
    <col min="9993" max="9993" width="57.85546875" style="41" bestFit="1" customWidth="1"/>
    <col min="9994" max="9994" width="35.28515625" style="41" bestFit="1" customWidth="1"/>
    <col min="9995" max="9995" width="28.140625" style="41" bestFit="1" customWidth="1"/>
    <col min="9996" max="9996" width="33.140625" style="41" bestFit="1" customWidth="1"/>
    <col min="9997" max="9997" width="26" style="41" bestFit="1" customWidth="1"/>
    <col min="9998" max="9998" width="19.140625" style="41" bestFit="1" customWidth="1"/>
    <col min="9999" max="9999" width="10.42578125" style="41" customWidth="1"/>
    <col min="10000" max="10000" width="11.85546875" style="41" customWidth="1"/>
    <col min="10001" max="10001" width="14.7109375" style="41" customWidth="1"/>
    <col min="10002" max="10002" width="9" style="41" bestFit="1" customWidth="1"/>
    <col min="10003" max="10242" width="9.140625" style="41"/>
    <col min="10243" max="10243" width="4.7109375" style="41" bestFit="1" customWidth="1"/>
    <col min="10244" max="10244" width="9.7109375" style="41" bestFit="1" customWidth="1"/>
    <col min="10245" max="10245" width="10" style="41" bestFit="1" customWidth="1"/>
    <col min="10246" max="10246" width="8.85546875" style="41" bestFit="1" customWidth="1"/>
    <col min="10247" max="10247" width="22.85546875" style="41" customWidth="1"/>
    <col min="10248" max="10248" width="59.7109375" style="41" bestFit="1" customWidth="1"/>
    <col min="10249" max="10249" width="57.85546875" style="41" bestFit="1" customWidth="1"/>
    <col min="10250" max="10250" width="35.28515625" style="41" bestFit="1" customWidth="1"/>
    <col min="10251" max="10251" width="28.140625" style="41" bestFit="1" customWidth="1"/>
    <col min="10252" max="10252" width="33.140625" style="41" bestFit="1" customWidth="1"/>
    <col min="10253" max="10253" width="26" style="41" bestFit="1" customWidth="1"/>
    <col min="10254" max="10254" width="19.140625" style="41" bestFit="1" customWidth="1"/>
    <col min="10255" max="10255" width="10.42578125" style="41" customWidth="1"/>
    <col min="10256" max="10256" width="11.85546875" style="41" customWidth="1"/>
    <col min="10257" max="10257" width="14.7109375" style="41" customWidth="1"/>
    <col min="10258" max="10258" width="9" style="41" bestFit="1" customWidth="1"/>
    <col min="10259" max="10498" width="9.140625" style="41"/>
    <col min="10499" max="10499" width="4.7109375" style="41" bestFit="1" customWidth="1"/>
    <col min="10500" max="10500" width="9.7109375" style="41" bestFit="1" customWidth="1"/>
    <col min="10501" max="10501" width="10" style="41" bestFit="1" customWidth="1"/>
    <col min="10502" max="10502" width="8.85546875" style="41" bestFit="1" customWidth="1"/>
    <col min="10503" max="10503" width="22.85546875" style="41" customWidth="1"/>
    <col min="10504" max="10504" width="59.7109375" style="41" bestFit="1" customWidth="1"/>
    <col min="10505" max="10505" width="57.85546875" style="41" bestFit="1" customWidth="1"/>
    <col min="10506" max="10506" width="35.28515625" style="41" bestFit="1" customWidth="1"/>
    <col min="10507" max="10507" width="28.140625" style="41" bestFit="1" customWidth="1"/>
    <col min="10508" max="10508" width="33.140625" style="41" bestFit="1" customWidth="1"/>
    <col min="10509" max="10509" width="26" style="41" bestFit="1" customWidth="1"/>
    <col min="10510" max="10510" width="19.140625" style="41" bestFit="1" customWidth="1"/>
    <col min="10511" max="10511" width="10.42578125" style="41" customWidth="1"/>
    <col min="10512" max="10512" width="11.85546875" style="41" customWidth="1"/>
    <col min="10513" max="10513" width="14.7109375" style="41" customWidth="1"/>
    <col min="10514" max="10514" width="9" style="41" bestFit="1" customWidth="1"/>
    <col min="10515" max="10754" width="9.140625" style="41"/>
    <col min="10755" max="10755" width="4.7109375" style="41" bestFit="1" customWidth="1"/>
    <col min="10756" max="10756" width="9.7109375" style="41" bestFit="1" customWidth="1"/>
    <col min="10757" max="10757" width="10" style="41" bestFit="1" customWidth="1"/>
    <col min="10758" max="10758" width="8.85546875" style="41" bestFit="1" customWidth="1"/>
    <col min="10759" max="10759" width="22.85546875" style="41" customWidth="1"/>
    <col min="10760" max="10760" width="59.7109375" style="41" bestFit="1" customWidth="1"/>
    <col min="10761" max="10761" width="57.85546875" style="41" bestFit="1" customWidth="1"/>
    <col min="10762" max="10762" width="35.28515625" style="41" bestFit="1" customWidth="1"/>
    <col min="10763" max="10763" width="28.140625" style="41" bestFit="1" customWidth="1"/>
    <col min="10764" max="10764" width="33.140625" style="41" bestFit="1" customWidth="1"/>
    <col min="10765" max="10765" width="26" style="41" bestFit="1" customWidth="1"/>
    <col min="10766" max="10766" width="19.140625" style="41" bestFit="1" customWidth="1"/>
    <col min="10767" max="10767" width="10.42578125" style="41" customWidth="1"/>
    <col min="10768" max="10768" width="11.85546875" style="41" customWidth="1"/>
    <col min="10769" max="10769" width="14.7109375" style="41" customWidth="1"/>
    <col min="10770" max="10770" width="9" style="41" bestFit="1" customWidth="1"/>
    <col min="10771" max="11010" width="9.140625" style="41"/>
    <col min="11011" max="11011" width="4.7109375" style="41" bestFit="1" customWidth="1"/>
    <col min="11012" max="11012" width="9.7109375" style="41" bestFit="1" customWidth="1"/>
    <col min="11013" max="11013" width="10" style="41" bestFit="1" customWidth="1"/>
    <col min="11014" max="11014" width="8.85546875" style="41" bestFit="1" customWidth="1"/>
    <col min="11015" max="11015" width="22.85546875" style="41" customWidth="1"/>
    <col min="11016" max="11016" width="59.7109375" style="41" bestFit="1" customWidth="1"/>
    <col min="11017" max="11017" width="57.85546875" style="41" bestFit="1" customWidth="1"/>
    <col min="11018" max="11018" width="35.28515625" style="41" bestFit="1" customWidth="1"/>
    <col min="11019" max="11019" width="28.140625" style="41" bestFit="1" customWidth="1"/>
    <col min="11020" max="11020" width="33.140625" style="41" bestFit="1" customWidth="1"/>
    <col min="11021" max="11021" width="26" style="41" bestFit="1" customWidth="1"/>
    <col min="11022" max="11022" width="19.140625" style="41" bestFit="1" customWidth="1"/>
    <col min="11023" max="11023" width="10.42578125" style="41" customWidth="1"/>
    <col min="11024" max="11024" width="11.85546875" style="41" customWidth="1"/>
    <col min="11025" max="11025" width="14.7109375" style="41" customWidth="1"/>
    <col min="11026" max="11026" width="9" style="41" bestFit="1" customWidth="1"/>
    <col min="11027" max="11266" width="9.140625" style="41"/>
    <col min="11267" max="11267" width="4.7109375" style="41" bestFit="1" customWidth="1"/>
    <col min="11268" max="11268" width="9.7109375" style="41" bestFit="1" customWidth="1"/>
    <col min="11269" max="11269" width="10" style="41" bestFit="1" customWidth="1"/>
    <col min="11270" max="11270" width="8.85546875" style="41" bestFit="1" customWidth="1"/>
    <col min="11271" max="11271" width="22.85546875" style="41" customWidth="1"/>
    <col min="11272" max="11272" width="59.7109375" style="41" bestFit="1" customWidth="1"/>
    <col min="11273" max="11273" width="57.85546875" style="41" bestFit="1" customWidth="1"/>
    <col min="11274" max="11274" width="35.28515625" style="41" bestFit="1" customWidth="1"/>
    <col min="11275" max="11275" width="28.140625" style="41" bestFit="1" customWidth="1"/>
    <col min="11276" max="11276" width="33.140625" style="41" bestFit="1" customWidth="1"/>
    <col min="11277" max="11277" width="26" style="41" bestFit="1" customWidth="1"/>
    <col min="11278" max="11278" width="19.140625" style="41" bestFit="1" customWidth="1"/>
    <col min="11279" max="11279" width="10.42578125" style="41" customWidth="1"/>
    <col min="11280" max="11280" width="11.85546875" style="41" customWidth="1"/>
    <col min="11281" max="11281" width="14.7109375" style="41" customWidth="1"/>
    <col min="11282" max="11282" width="9" style="41" bestFit="1" customWidth="1"/>
    <col min="11283" max="11522" width="9.140625" style="41"/>
    <col min="11523" max="11523" width="4.7109375" style="41" bestFit="1" customWidth="1"/>
    <col min="11524" max="11524" width="9.7109375" style="41" bestFit="1" customWidth="1"/>
    <col min="11525" max="11525" width="10" style="41" bestFit="1" customWidth="1"/>
    <col min="11526" max="11526" width="8.85546875" style="41" bestFit="1" customWidth="1"/>
    <col min="11527" max="11527" width="22.85546875" style="41" customWidth="1"/>
    <col min="11528" max="11528" width="59.7109375" style="41" bestFit="1" customWidth="1"/>
    <col min="11529" max="11529" width="57.85546875" style="41" bestFit="1" customWidth="1"/>
    <col min="11530" max="11530" width="35.28515625" style="41" bestFit="1" customWidth="1"/>
    <col min="11531" max="11531" width="28.140625" style="41" bestFit="1" customWidth="1"/>
    <col min="11532" max="11532" width="33.140625" style="41" bestFit="1" customWidth="1"/>
    <col min="11533" max="11533" width="26" style="41" bestFit="1" customWidth="1"/>
    <col min="11534" max="11534" width="19.140625" style="41" bestFit="1" customWidth="1"/>
    <col min="11535" max="11535" width="10.42578125" style="41" customWidth="1"/>
    <col min="11536" max="11536" width="11.85546875" style="41" customWidth="1"/>
    <col min="11537" max="11537" width="14.7109375" style="41" customWidth="1"/>
    <col min="11538" max="11538" width="9" style="41" bestFit="1" customWidth="1"/>
    <col min="11539" max="11778" width="9.140625" style="41"/>
    <col min="11779" max="11779" width="4.7109375" style="41" bestFit="1" customWidth="1"/>
    <col min="11780" max="11780" width="9.7109375" style="41" bestFit="1" customWidth="1"/>
    <col min="11781" max="11781" width="10" style="41" bestFit="1" customWidth="1"/>
    <col min="11782" max="11782" width="8.85546875" style="41" bestFit="1" customWidth="1"/>
    <col min="11783" max="11783" width="22.85546875" style="41" customWidth="1"/>
    <col min="11784" max="11784" width="59.7109375" style="41" bestFit="1" customWidth="1"/>
    <col min="11785" max="11785" width="57.85546875" style="41" bestFit="1" customWidth="1"/>
    <col min="11786" max="11786" width="35.28515625" style="41" bestFit="1" customWidth="1"/>
    <col min="11787" max="11787" width="28.140625" style="41" bestFit="1" customWidth="1"/>
    <col min="11788" max="11788" width="33.140625" style="41" bestFit="1" customWidth="1"/>
    <col min="11789" max="11789" width="26" style="41" bestFit="1" customWidth="1"/>
    <col min="11790" max="11790" width="19.140625" style="41" bestFit="1" customWidth="1"/>
    <col min="11791" max="11791" width="10.42578125" style="41" customWidth="1"/>
    <col min="11792" max="11792" width="11.85546875" style="41" customWidth="1"/>
    <col min="11793" max="11793" width="14.7109375" style="41" customWidth="1"/>
    <col min="11794" max="11794" width="9" style="41" bestFit="1" customWidth="1"/>
    <col min="11795" max="12034" width="9.140625" style="41"/>
    <col min="12035" max="12035" width="4.7109375" style="41" bestFit="1" customWidth="1"/>
    <col min="12036" max="12036" width="9.7109375" style="41" bestFit="1" customWidth="1"/>
    <col min="12037" max="12037" width="10" style="41" bestFit="1" customWidth="1"/>
    <col min="12038" max="12038" width="8.85546875" style="41" bestFit="1" customWidth="1"/>
    <col min="12039" max="12039" width="22.85546875" style="41" customWidth="1"/>
    <col min="12040" max="12040" width="59.7109375" style="41" bestFit="1" customWidth="1"/>
    <col min="12041" max="12041" width="57.85546875" style="41" bestFit="1" customWidth="1"/>
    <col min="12042" max="12042" width="35.28515625" style="41" bestFit="1" customWidth="1"/>
    <col min="12043" max="12043" width="28.140625" style="41" bestFit="1" customWidth="1"/>
    <col min="12044" max="12044" width="33.140625" style="41" bestFit="1" customWidth="1"/>
    <col min="12045" max="12045" width="26" style="41" bestFit="1" customWidth="1"/>
    <col min="12046" max="12046" width="19.140625" style="41" bestFit="1" customWidth="1"/>
    <col min="12047" max="12047" width="10.42578125" style="41" customWidth="1"/>
    <col min="12048" max="12048" width="11.85546875" style="41" customWidth="1"/>
    <col min="12049" max="12049" width="14.7109375" style="41" customWidth="1"/>
    <col min="12050" max="12050" width="9" style="41" bestFit="1" customWidth="1"/>
    <col min="12051" max="12290" width="9.140625" style="41"/>
    <col min="12291" max="12291" width="4.7109375" style="41" bestFit="1" customWidth="1"/>
    <col min="12292" max="12292" width="9.7109375" style="41" bestFit="1" customWidth="1"/>
    <col min="12293" max="12293" width="10" style="41" bestFit="1" customWidth="1"/>
    <col min="12294" max="12294" width="8.85546875" style="41" bestFit="1" customWidth="1"/>
    <col min="12295" max="12295" width="22.85546875" style="41" customWidth="1"/>
    <col min="12296" max="12296" width="59.7109375" style="41" bestFit="1" customWidth="1"/>
    <col min="12297" max="12297" width="57.85546875" style="41" bestFit="1" customWidth="1"/>
    <col min="12298" max="12298" width="35.28515625" style="41" bestFit="1" customWidth="1"/>
    <col min="12299" max="12299" width="28.140625" style="41" bestFit="1" customWidth="1"/>
    <col min="12300" max="12300" width="33.140625" style="41" bestFit="1" customWidth="1"/>
    <col min="12301" max="12301" width="26" style="41" bestFit="1" customWidth="1"/>
    <col min="12302" max="12302" width="19.140625" style="41" bestFit="1" customWidth="1"/>
    <col min="12303" max="12303" width="10.42578125" style="41" customWidth="1"/>
    <col min="12304" max="12304" width="11.85546875" style="41" customWidth="1"/>
    <col min="12305" max="12305" width="14.7109375" style="41" customWidth="1"/>
    <col min="12306" max="12306" width="9" style="41" bestFit="1" customWidth="1"/>
    <col min="12307" max="12546" width="9.140625" style="41"/>
    <col min="12547" max="12547" width="4.7109375" style="41" bestFit="1" customWidth="1"/>
    <col min="12548" max="12548" width="9.7109375" style="41" bestFit="1" customWidth="1"/>
    <col min="12549" max="12549" width="10" style="41" bestFit="1" customWidth="1"/>
    <col min="12550" max="12550" width="8.85546875" style="41" bestFit="1" customWidth="1"/>
    <col min="12551" max="12551" width="22.85546875" style="41" customWidth="1"/>
    <col min="12552" max="12552" width="59.7109375" style="41" bestFit="1" customWidth="1"/>
    <col min="12553" max="12553" width="57.85546875" style="41" bestFit="1" customWidth="1"/>
    <col min="12554" max="12554" width="35.28515625" style="41" bestFit="1" customWidth="1"/>
    <col min="12555" max="12555" width="28.140625" style="41" bestFit="1" customWidth="1"/>
    <col min="12556" max="12556" width="33.140625" style="41" bestFit="1" customWidth="1"/>
    <col min="12557" max="12557" width="26" style="41" bestFit="1" customWidth="1"/>
    <col min="12558" max="12558" width="19.140625" style="41" bestFit="1" customWidth="1"/>
    <col min="12559" max="12559" width="10.42578125" style="41" customWidth="1"/>
    <col min="12560" max="12560" width="11.85546875" style="41" customWidth="1"/>
    <col min="12561" max="12561" width="14.7109375" style="41" customWidth="1"/>
    <col min="12562" max="12562" width="9" style="41" bestFit="1" customWidth="1"/>
    <col min="12563" max="12802" width="9.140625" style="41"/>
    <col min="12803" max="12803" width="4.7109375" style="41" bestFit="1" customWidth="1"/>
    <col min="12804" max="12804" width="9.7109375" style="41" bestFit="1" customWidth="1"/>
    <col min="12805" max="12805" width="10" style="41" bestFit="1" customWidth="1"/>
    <col min="12806" max="12806" width="8.85546875" style="41" bestFit="1" customWidth="1"/>
    <col min="12807" max="12807" width="22.85546875" style="41" customWidth="1"/>
    <col min="12808" max="12808" width="59.7109375" style="41" bestFit="1" customWidth="1"/>
    <col min="12809" max="12809" width="57.85546875" style="41" bestFit="1" customWidth="1"/>
    <col min="12810" max="12810" width="35.28515625" style="41" bestFit="1" customWidth="1"/>
    <col min="12811" max="12811" width="28.140625" style="41" bestFit="1" customWidth="1"/>
    <col min="12812" max="12812" width="33.140625" style="41" bestFit="1" customWidth="1"/>
    <col min="12813" max="12813" width="26" style="41" bestFit="1" customWidth="1"/>
    <col min="12814" max="12814" width="19.140625" style="41" bestFit="1" customWidth="1"/>
    <col min="12815" max="12815" width="10.42578125" style="41" customWidth="1"/>
    <col min="12816" max="12816" width="11.85546875" style="41" customWidth="1"/>
    <col min="12817" max="12817" width="14.7109375" style="41" customWidth="1"/>
    <col min="12818" max="12818" width="9" style="41" bestFit="1" customWidth="1"/>
    <col min="12819" max="13058" width="9.140625" style="41"/>
    <col min="13059" max="13059" width="4.7109375" style="41" bestFit="1" customWidth="1"/>
    <col min="13060" max="13060" width="9.7109375" style="41" bestFit="1" customWidth="1"/>
    <col min="13061" max="13061" width="10" style="41" bestFit="1" customWidth="1"/>
    <col min="13062" max="13062" width="8.85546875" style="41" bestFit="1" customWidth="1"/>
    <col min="13063" max="13063" width="22.85546875" style="41" customWidth="1"/>
    <col min="13064" max="13064" width="59.7109375" style="41" bestFit="1" customWidth="1"/>
    <col min="13065" max="13065" width="57.85546875" style="41" bestFit="1" customWidth="1"/>
    <col min="13066" max="13066" width="35.28515625" style="41" bestFit="1" customWidth="1"/>
    <col min="13067" max="13067" width="28.140625" style="41" bestFit="1" customWidth="1"/>
    <col min="13068" max="13068" width="33.140625" style="41" bestFit="1" customWidth="1"/>
    <col min="13069" max="13069" width="26" style="41" bestFit="1" customWidth="1"/>
    <col min="13070" max="13070" width="19.140625" style="41" bestFit="1" customWidth="1"/>
    <col min="13071" max="13071" width="10.42578125" style="41" customWidth="1"/>
    <col min="13072" max="13072" width="11.85546875" style="41" customWidth="1"/>
    <col min="13073" max="13073" width="14.7109375" style="41" customWidth="1"/>
    <col min="13074" max="13074" width="9" style="41" bestFit="1" customWidth="1"/>
    <col min="13075" max="13314" width="9.140625" style="41"/>
    <col min="13315" max="13315" width="4.7109375" style="41" bestFit="1" customWidth="1"/>
    <col min="13316" max="13316" width="9.7109375" style="41" bestFit="1" customWidth="1"/>
    <col min="13317" max="13317" width="10" style="41" bestFit="1" customWidth="1"/>
    <col min="13318" max="13318" width="8.85546875" style="41" bestFit="1" customWidth="1"/>
    <col min="13319" max="13319" width="22.85546875" style="41" customWidth="1"/>
    <col min="13320" max="13320" width="59.7109375" style="41" bestFit="1" customWidth="1"/>
    <col min="13321" max="13321" width="57.85546875" style="41" bestFit="1" customWidth="1"/>
    <col min="13322" max="13322" width="35.28515625" style="41" bestFit="1" customWidth="1"/>
    <col min="13323" max="13323" width="28.140625" style="41" bestFit="1" customWidth="1"/>
    <col min="13324" max="13324" width="33.140625" style="41" bestFit="1" customWidth="1"/>
    <col min="13325" max="13325" width="26" style="41" bestFit="1" customWidth="1"/>
    <col min="13326" max="13326" width="19.140625" style="41" bestFit="1" customWidth="1"/>
    <col min="13327" max="13327" width="10.42578125" style="41" customWidth="1"/>
    <col min="13328" max="13328" width="11.85546875" style="41" customWidth="1"/>
    <col min="13329" max="13329" width="14.7109375" style="41" customWidth="1"/>
    <col min="13330" max="13330" width="9" style="41" bestFit="1" customWidth="1"/>
    <col min="13331" max="13570" width="9.140625" style="41"/>
    <col min="13571" max="13571" width="4.7109375" style="41" bestFit="1" customWidth="1"/>
    <col min="13572" max="13572" width="9.7109375" style="41" bestFit="1" customWidth="1"/>
    <col min="13573" max="13573" width="10" style="41" bestFit="1" customWidth="1"/>
    <col min="13574" max="13574" width="8.85546875" style="41" bestFit="1" customWidth="1"/>
    <col min="13575" max="13575" width="22.85546875" style="41" customWidth="1"/>
    <col min="13576" max="13576" width="59.7109375" style="41" bestFit="1" customWidth="1"/>
    <col min="13577" max="13577" width="57.85546875" style="41" bestFit="1" customWidth="1"/>
    <col min="13578" max="13578" width="35.28515625" style="41" bestFit="1" customWidth="1"/>
    <col min="13579" max="13579" width="28.140625" style="41" bestFit="1" customWidth="1"/>
    <col min="13580" max="13580" width="33.140625" style="41" bestFit="1" customWidth="1"/>
    <col min="13581" max="13581" width="26" style="41" bestFit="1" customWidth="1"/>
    <col min="13582" max="13582" width="19.140625" style="41" bestFit="1" customWidth="1"/>
    <col min="13583" max="13583" width="10.42578125" style="41" customWidth="1"/>
    <col min="13584" max="13584" width="11.85546875" style="41" customWidth="1"/>
    <col min="13585" max="13585" width="14.7109375" style="41" customWidth="1"/>
    <col min="13586" max="13586" width="9" style="41" bestFit="1" customWidth="1"/>
    <col min="13587" max="13826" width="9.140625" style="41"/>
    <col min="13827" max="13827" width="4.7109375" style="41" bestFit="1" customWidth="1"/>
    <col min="13828" max="13828" width="9.7109375" style="41" bestFit="1" customWidth="1"/>
    <col min="13829" max="13829" width="10" style="41" bestFit="1" customWidth="1"/>
    <col min="13830" max="13830" width="8.85546875" style="41" bestFit="1" customWidth="1"/>
    <col min="13831" max="13831" width="22.85546875" style="41" customWidth="1"/>
    <col min="13832" max="13832" width="59.7109375" style="41" bestFit="1" customWidth="1"/>
    <col min="13833" max="13833" width="57.85546875" style="41" bestFit="1" customWidth="1"/>
    <col min="13834" max="13834" width="35.28515625" style="41" bestFit="1" customWidth="1"/>
    <col min="13835" max="13835" width="28.140625" style="41" bestFit="1" customWidth="1"/>
    <col min="13836" max="13836" width="33.140625" style="41" bestFit="1" customWidth="1"/>
    <col min="13837" max="13837" width="26" style="41" bestFit="1" customWidth="1"/>
    <col min="13838" max="13838" width="19.140625" style="41" bestFit="1" customWidth="1"/>
    <col min="13839" max="13839" width="10.42578125" style="41" customWidth="1"/>
    <col min="13840" max="13840" width="11.85546875" style="41" customWidth="1"/>
    <col min="13841" max="13841" width="14.7109375" style="41" customWidth="1"/>
    <col min="13842" max="13842" width="9" style="41" bestFit="1" customWidth="1"/>
    <col min="13843" max="14082" width="9.140625" style="41"/>
    <col min="14083" max="14083" width="4.7109375" style="41" bestFit="1" customWidth="1"/>
    <col min="14084" max="14084" width="9.7109375" style="41" bestFit="1" customWidth="1"/>
    <col min="14085" max="14085" width="10" style="41" bestFit="1" customWidth="1"/>
    <col min="14086" max="14086" width="8.85546875" style="41" bestFit="1" customWidth="1"/>
    <col min="14087" max="14087" width="22.85546875" style="41" customWidth="1"/>
    <col min="14088" max="14088" width="59.7109375" style="41" bestFit="1" customWidth="1"/>
    <col min="14089" max="14089" width="57.85546875" style="41" bestFit="1" customWidth="1"/>
    <col min="14090" max="14090" width="35.28515625" style="41" bestFit="1" customWidth="1"/>
    <col min="14091" max="14091" width="28.140625" style="41" bestFit="1" customWidth="1"/>
    <col min="14092" max="14092" width="33.140625" style="41" bestFit="1" customWidth="1"/>
    <col min="14093" max="14093" width="26" style="41" bestFit="1" customWidth="1"/>
    <col min="14094" max="14094" width="19.140625" style="41" bestFit="1" customWidth="1"/>
    <col min="14095" max="14095" width="10.42578125" style="41" customWidth="1"/>
    <col min="14096" max="14096" width="11.85546875" style="41" customWidth="1"/>
    <col min="14097" max="14097" width="14.7109375" style="41" customWidth="1"/>
    <col min="14098" max="14098" width="9" style="41" bestFit="1" customWidth="1"/>
    <col min="14099" max="14338" width="9.140625" style="41"/>
    <col min="14339" max="14339" width="4.7109375" style="41" bestFit="1" customWidth="1"/>
    <col min="14340" max="14340" width="9.7109375" style="41" bestFit="1" customWidth="1"/>
    <col min="14341" max="14341" width="10" style="41" bestFit="1" customWidth="1"/>
    <col min="14342" max="14342" width="8.85546875" style="41" bestFit="1" customWidth="1"/>
    <col min="14343" max="14343" width="22.85546875" style="41" customWidth="1"/>
    <col min="14344" max="14344" width="59.7109375" style="41" bestFit="1" customWidth="1"/>
    <col min="14345" max="14345" width="57.85546875" style="41" bestFit="1" customWidth="1"/>
    <col min="14346" max="14346" width="35.28515625" style="41" bestFit="1" customWidth="1"/>
    <col min="14347" max="14347" width="28.140625" style="41" bestFit="1" customWidth="1"/>
    <col min="14348" max="14348" width="33.140625" style="41" bestFit="1" customWidth="1"/>
    <col min="14349" max="14349" width="26" style="41" bestFit="1" customWidth="1"/>
    <col min="14350" max="14350" width="19.140625" style="41" bestFit="1" customWidth="1"/>
    <col min="14351" max="14351" width="10.42578125" style="41" customWidth="1"/>
    <col min="14352" max="14352" width="11.85546875" style="41" customWidth="1"/>
    <col min="14353" max="14353" width="14.7109375" style="41" customWidth="1"/>
    <col min="14354" max="14354" width="9" style="41" bestFit="1" customWidth="1"/>
    <col min="14355" max="14594" width="9.140625" style="41"/>
    <col min="14595" max="14595" width="4.7109375" style="41" bestFit="1" customWidth="1"/>
    <col min="14596" max="14596" width="9.7109375" style="41" bestFit="1" customWidth="1"/>
    <col min="14597" max="14597" width="10" style="41" bestFit="1" customWidth="1"/>
    <col min="14598" max="14598" width="8.85546875" style="41" bestFit="1" customWidth="1"/>
    <col min="14599" max="14599" width="22.85546875" style="41" customWidth="1"/>
    <col min="14600" max="14600" width="59.7109375" style="41" bestFit="1" customWidth="1"/>
    <col min="14601" max="14601" width="57.85546875" style="41" bestFit="1" customWidth="1"/>
    <col min="14602" max="14602" width="35.28515625" style="41" bestFit="1" customWidth="1"/>
    <col min="14603" max="14603" width="28.140625" style="41" bestFit="1" customWidth="1"/>
    <col min="14604" max="14604" width="33.140625" style="41" bestFit="1" customWidth="1"/>
    <col min="14605" max="14605" width="26" style="41" bestFit="1" customWidth="1"/>
    <col min="14606" max="14606" width="19.140625" style="41" bestFit="1" customWidth="1"/>
    <col min="14607" max="14607" width="10.42578125" style="41" customWidth="1"/>
    <col min="14608" max="14608" width="11.85546875" style="41" customWidth="1"/>
    <col min="14609" max="14609" width="14.7109375" style="41" customWidth="1"/>
    <col min="14610" max="14610" width="9" style="41" bestFit="1" customWidth="1"/>
    <col min="14611" max="14850" width="9.140625" style="41"/>
    <col min="14851" max="14851" width="4.7109375" style="41" bestFit="1" customWidth="1"/>
    <col min="14852" max="14852" width="9.7109375" style="41" bestFit="1" customWidth="1"/>
    <col min="14853" max="14853" width="10" style="41" bestFit="1" customWidth="1"/>
    <col min="14854" max="14854" width="8.85546875" style="41" bestFit="1" customWidth="1"/>
    <col min="14855" max="14855" width="22.85546875" style="41" customWidth="1"/>
    <col min="14856" max="14856" width="59.7109375" style="41" bestFit="1" customWidth="1"/>
    <col min="14857" max="14857" width="57.85546875" style="41" bestFit="1" customWidth="1"/>
    <col min="14858" max="14858" width="35.28515625" style="41" bestFit="1" customWidth="1"/>
    <col min="14859" max="14859" width="28.140625" style="41" bestFit="1" customWidth="1"/>
    <col min="14860" max="14860" width="33.140625" style="41" bestFit="1" customWidth="1"/>
    <col min="14861" max="14861" width="26" style="41" bestFit="1" customWidth="1"/>
    <col min="14862" max="14862" width="19.140625" style="41" bestFit="1" customWidth="1"/>
    <col min="14863" max="14863" width="10.42578125" style="41" customWidth="1"/>
    <col min="14864" max="14864" width="11.85546875" style="41" customWidth="1"/>
    <col min="14865" max="14865" width="14.7109375" style="41" customWidth="1"/>
    <col min="14866" max="14866" width="9" style="41" bestFit="1" customWidth="1"/>
    <col min="14867" max="15106" width="9.140625" style="41"/>
    <col min="15107" max="15107" width="4.7109375" style="41" bestFit="1" customWidth="1"/>
    <col min="15108" max="15108" width="9.7109375" style="41" bestFit="1" customWidth="1"/>
    <col min="15109" max="15109" width="10" style="41" bestFit="1" customWidth="1"/>
    <col min="15110" max="15110" width="8.85546875" style="41" bestFit="1" customWidth="1"/>
    <col min="15111" max="15111" width="22.85546875" style="41" customWidth="1"/>
    <col min="15112" max="15112" width="59.7109375" style="41" bestFit="1" customWidth="1"/>
    <col min="15113" max="15113" width="57.85546875" style="41" bestFit="1" customWidth="1"/>
    <col min="15114" max="15114" width="35.28515625" style="41" bestFit="1" customWidth="1"/>
    <col min="15115" max="15115" width="28.140625" style="41" bestFit="1" customWidth="1"/>
    <col min="15116" max="15116" width="33.140625" style="41" bestFit="1" customWidth="1"/>
    <col min="15117" max="15117" width="26" style="41" bestFit="1" customWidth="1"/>
    <col min="15118" max="15118" width="19.140625" style="41" bestFit="1" customWidth="1"/>
    <col min="15119" max="15119" width="10.42578125" style="41" customWidth="1"/>
    <col min="15120" max="15120" width="11.85546875" style="41" customWidth="1"/>
    <col min="15121" max="15121" width="14.7109375" style="41" customWidth="1"/>
    <col min="15122" max="15122" width="9" style="41" bestFit="1" customWidth="1"/>
    <col min="15123" max="15362" width="9.140625" style="41"/>
    <col min="15363" max="15363" width="4.7109375" style="41" bestFit="1" customWidth="1"/>
    <col min="15364" max="15364" width="9.7109375" style="41" bestFit="1" customWidth="1"/>
    <col min="15365" max="15365" width="10" style="41" bestFit="1" customWidth="1"/>
    <col min="15366" max="15366" width="8.85546875" style="41" bestFit="1" customWidth="1"/>
    <col min="15367" max="15367" width="22.85546875" style="41" customWidth="1"/>
    <col min="15368" max="15368" width="59.7109375" style="41" bestFit="1" customWidth="1"/>
    <col min="15369" max="15369" width="57.85546875" style="41" bestFit="1" customWidth="1"/>
    <col min="15370" max="15370" width="35.28515625" style="41" bestFit="1" customWidth="1"/>
    <col min="15371" max="15371" width="28.140625" style="41" bestFit="1" customWidth="1"/>
    <col min="15372" max="15372" width="33.140625" style="41" bestFit="1" customWidth="1"/>
    <col min="15373" max="15373" width="26" style="41" bestFit="1" customWidth="1"/>
    <col min="15374" max="15374" width="19.140625" style="41" bestFit="1" customWidth="1"/>
    <col min="15375" max="15375" width="10.42578125" style="41" customWidth="1"/>
    <col min="15376" max="15376" width="11.85546875" style="41" customWidth="1"/>
    <col min="15377" max="15377" width="14.7109375" style="41" customWidth="1"/>
    <col min="15378" max="15378" width="9" style="41" bestFit="1" customWidth="1"/>
    <col min="15379" max="15618" width="9.140625" style="41"/>
    <col min="15619" max="15619" width="4.7109375" style="41" bestFit="1" customWidth="1"/>
    <col min="15620" max="15620" width="9.7109375" style="41" bestFit="1" customWidth="1"/>
    <col min="15621" max="15621" width="10" style="41" bestFit="1" customWidth="1"/>
    <col min="15622" max="15622" width="8.85546875" style="41" bestFit="1" customWidth="1"/>
    <col min="15623" max="15623" width="22.85546875" style="41" customWidth="1"/>
    <col min="15624" max="15624" width="59.7109375" style="41" bestFit="1" customWidth="1"/>
    <col min="15625" max="15625" width="57.85546875" style="41" bestFit="1" customWidth="1"/>
    <col min="15626" max="15626" width="35.28515625" style="41" bestFit="1" customWidth="1"/>
    <col min="15627" max="15627" width="28.140625" style="41" bestFit="1" customWidth="1"/>
    <col min="15628" max="15628" width="33.140625" style="41" bestFit="1" customWidth="1"/>
    <col min="15629" max="15629" width="26" style="41" bestFit="1" customWidth="1"/>
    <col min="15630" max="15630" width="19.140625" style="41" bestFit="1" customWidth="1"/>
    <col min="15631" max="15631" width="10.42578125" style="41" customWidth="1"/>
    <col min="15632" max="15632" width="11.85546875" style="41" customWidth="1"/>
    <col min="15633" max="15633" width="14.7109375" style="41" customWidth="1"/>
    <col min="15634" max="15634" width="9" style="41" bestFit="1" customWidth="1"/>
    <col min="15635" max="15874" width="9.140625" style="41"/>
    <col min="15875" max="15875" width="4.7109375" style="41" bestFit="1" customWidth="1"/>
    <col min="15876" max="15876" width="9.7109375" style="41" bestFit="1" customWidth="1"/>
    <col min="15877" max="15877" width="10" style="41" bestFit="1" customWidth="1"/>
    <col min="15878" max="15878" width="8.85546875" style="41" bestFit="1" customWidth="1"/>
    <col min="15879" max="15879" width="22.85546875" style="41" customWidth="1"/>
    <col min="15880" max="15880" width="59.7109375" style="41" bestFit="1" customWidth="1"/>
    <col min="15881" max="15881" width="57.85546875" style="41" bestFit="1" customWidth="1"/>
    <col min="15882" max="15882" width="35.28515625" style="41" bestFit="1" customWidth="1"/>
    <col min="15883" max="15883" width="28.140625" style="41" bestFit="1" customWidth="1"/>
    <col min="15884" max="15884" width="33.140625" style="41" bestFit="1" customWidth="1"/>
    <col min="15885" max="15885" width="26" style="41" bestFit="1" customWidth="1"/>
    <col min="15886" max="15886" width="19.140625" style="41" bestFit="1" customWidth="1"/>
    <col min="15887" max="15887" width="10.42578125" style="41" customWidth="1"/>
    <col min="15888" max="15888" width="11.85546875" style="41" customWidth="1"/>
    <col min="15889" max="15889" width="14.7109375" style="41" customWidth="1"/>
    <col min="15890" max="15890" width="9" style="41" bestFit="1" customWidth="1"/>
    <col min="15891" max="16130" width="9.140625" style="41"/>
    <col min="16131" max="16131" width="4.7109375" style="41" bestFit="1" customWidth="1"/>
    <col min="16132" max="16132" width="9.7109375" style="41" bestFit="1" customWidth="1"/>
    <col min="16133" max="16133" width="10" style="41" bestFit="1" customWidth="1"/>
    <col min="16134" max="16134" width="8.85546875" style="41" bestFit="1" customWidth="1"/>
    <col min="16135" max="16135" width="22.85546875" style="41" customWidth="1"/>
    <col min="16136" max="16136" width="59.7109375" style="41" bestFit="1" customWidth="1"/>
    <col min="16137" max="16137" width="57.85546875" style="41" bestFit="1" customWidth="1"/>
    <col min="16138" max="16138" width="35.28515625" style="41" bestFit="1" customWidth="1"/>
    <col min="16139" max="16139" width="28.140625" style="41" bestFit="1" customWidth="1"/>
    <col min="16140" max="16140" width="33.140625" style="41" bestFit="1" customWidth="1"/>
    <col min="16141" max="16141" width="26" style="41" bestFit="1" customWidth="1"/>
    <col min="16142" max="16142" width="19.140625" style="41" bestFit="1" customWidth="1"/>
    <col min="16143" max="16143" width="10.42578125" style="41" customWidth="1"/>
    <col min="16144" max="16144" width="11.85546875" style="41" customWidth="1"/>
    <col min="16145" max="16145" width="14.7109375" style="41" customWidth="1"/>
    <col min="16146" max="16146" width="9" style="41" bestFit="1" customWidth="1"/>
    <col min="16147" max="16384" width="9.140625" style="41"/>
  </cols>
  <sheetData>
    <row r="2" spans="1:19" x14ac:dyDescent="0.25">
      <c r="A2" s="49" t="s">
        <v>1243</v>
      </c>
    </row>
    <row r="3" spans="1:19" x14ac:dyDescent="0.25">
      <c r="M3" s="2"/>
      <c r="N3" s="2"/>
      <c r="O3" s="2"/>
      <c r="P3" s="2"/>
    </row>
    <row r="4" spans="1:19" s="4" customFormat="1" x14ac:dyDescent="0.2">
      <c r="A4" s="626" t="s">
        <v>0</v>
      </c>
      <c r="B4" s="628" t="s">
        <v>1</v>
      </c>
      <c r="C4" s="628" t="s">
        <v>2</v>
      </c>
      <c r="D4" s="628" t="s">
        <v>3</v>
      </c>
      <c r="E4" s="626" t="s">
        <v>4</v>
      </c>
      <c r="F4" s="626" t="s">
        <v>5</v>
      </c>
      <c r="G4" s="626" t="s">
        <v>6</v>
      </c>
      <c r="H4" s="644" t="s">
        <v>7</v>
      </c>
      <c r="I4" s="644"/>
      <c r="J4" s="626" t="s">
        <v>8</v>
      </c>
      <c r="K4" s="649" t="s">
        <v>9</v>
      </c>
      <c r="L4" s="712"/>
      <c r="M4" s="713" t="s">
        <v>10</v>
      </c>
      <c r="N4" s="714"/>
      <c r="O4" s="713" t="s">
        <v>11</v>
      </c>
      <c r="P4" s="714"/>
      <c r="Q4" s="626" t="s">
        <v>12</v>
      </c>
      <c r="R4" s="628" t="s">
        <v>13</v>
      </c>
      <c r="S4" s="3"/>
    </row>
    <row r="5" spans="1:19" s="4" customFormat="1" x14ac:dyDescent="0.2">
      <c r="A5" s="627"/>
      <c r="B5" s="629"/>
      <c r="C5" s="629"/>
      <c r="D5" s="629"/>
      <c r="E5" s="627"/>
      <c r="F5" s="627"/>
      <c r="G5" s="627"/>
      <c r="H5" s="45" t="s">
        <v>14</v>
      </c>
      <c r="I5" s="45" t="s">
        <v>15</v>
      </c>
      <c r="J5" s="627"/>
      <c r="K5" s="46">
        <v>2020</v>
      </c>
      <c r="L5" s="46">
        <v>2021</v>
      </c>
      <c r="M5" s="5">
        <v>2020</v>
      </c>
      <c r="N5" s="5">
        <v>2021</v>
      </c>
      <c r="O5" s="5">
        <v>2020</v>
      </c>
      <c r="P5" s="5">
        <v>2021</v>
      </c>
      <c r="Q5" s="627"/>
      <c r="R5" s="629"/>
      <c r="S5" s="3"/>
    </row>
    <row r="6" spans="1:19" s="4" customFormat="1" x14ac:dyDescent="0.2">
      <c r="A6" s="43" t="s">
        <v>16</v>
      </c>
      <c r="B6" s="45" t="s">
        <v>17</v>
      </c>
      <c r="C6" s="45" t="s">
        <v>18</v>
      </c>
      <c r="D6" s="45" t="s">
        <v>19</v>
      </c>
      <c r="E6" s="43" t="s">
        <v>20</v>
      </c>
      <c r="F6" s="43" t="s">
        <v>21</v>
      </c>
      <c r="G6" s="43" t="s">
        <v>22</v>
      </c>
      <c r="H6" s="45" t="s">
        <v>23</v>
      </c>
      <c r="I6" s="45" t="s">
        <v>24</v>
      </c>
      <c r="J6" s="43" t="s">
        <v>25</v>
      </c>
      <c r="K6" s="46" t="s">
        <v>26</v>
      </c>
      <c r="L6" s="46" t="s">
        <v>27</v>
      </c>
      <c r="M6" s="47" t="s">
        <v>28</v>
      </c>
      <c r="N6" s="47" t="s">
        <v>29</v>
      </c>
      <c r="O6" s="47" t="s">
        <v>30</v>
      </c>
      <c r="P6" s="47" t="s">
        <v>31</v>
      </c>
      <c r="Q6" s="43" t="s">
        <v>32</v>
      </c>
      <c r="R6" s="45" t="s">
        <v>33</v>
      </c>
      <c r="S6" s="3"/>
    </row>
    <row r="7" spans="1:19" s="8" customFormat="1" ht="45" x14ac:dyDescent="0.25">
      <c r="A7" s="312">
        <v>1</v>
      </c>
      <c r="B7" s="311">
        <v>2.2999999999999998</v>
      </c>
      <c r="C7" s="311">
        <v>1</v>
      </c>
      <c r="D7" s="311">
        <v>3</v>
      </c>
      <c r="E7" s="307" t="s">
        <v>303</v>
      </c>
      <c r="F7" s="307" t="s">
        <v>209</v>
      </c>
      <c r="G7" s="309" t="s">
        <v>304</v>
      </c>
      <c r="H7" s="307" t="s">
        <v>124</v>
      </c>
      <c r="I7" s="307">
        <v>3000</v>
      </c>
      <c r="J7" s="309" t="s">
        <v>125</v>
      </c>
      <c r="K7" s="311" t="s">
        <v>40</v>
      </c>
      <c r="L7" s="311"/>
      <c r="M7" s="340">
        <v>19152</v>
      </c>
      <c r="N7" s="340"/>
      <c r="O7" s="340">
        <v>19152</v>
      </c>
      <c r="P7" s="340"/>
      <c r="Q7" s="341" t="s">
        <v>122</v>
      </c>
      <c r="R7" s="311" t="s">
        <v>123</v>
      </c>
      <c r="S7" s="12"/>
    </row>
    <row r="8" spans="1:19" s="8" customFormat="1" ht="135" x14ac:dyDescent="0.25">
      <c r="A8" s="312">
        <v>2</v>
      </c>
      <c r="B8" s="311">
        <v>6</v>
      </c>
      <c r="C8" s="311">
        <v>1</v>
      </c>
      <c r="D8" s="311">
        <v>9</v>
      </c>
      <c r="E8" s="307" t="s">
        <v>126</v>
      </c>
      <c r="F8" s="311" t="s">
        <v>127</v>
      </c>
      <c r="G8" s="312" t="s">
        <v>54</v>
      </c>
      <c r="H8" s="311" t="s">
        <v>128</v>
      </c>
      <c r="I8" s="311">
        <v>335</v>
      </c>
      <c r="J8" s="311" t="s">
        <v>129</v>
      </c>
      <c r="K8" s="311" t="s">
        <v>162</v>
      </c>
      <c r="L8" s="311"/>
      <c r="M8" s="340">
        <v>172846</v>
      </c>
      <c r="N8" s="340"/>
      <c r="O8" s="340">
        <v>172846</v>
      </c>
      <c r="P8" s="340"/>
      <c r="Q8" s="341" t="s">
        <v>122</v>
      </c>
      <c r="R8" s="311" t="s">
        <v>123</v>
      </c>
      <c r="S8" s="12"/>
    </row>
    <row r="9" spans="1:19" s="8" customFormat="1" ht="135" x14ac:dyDescent="0.25">
      <c r="A9" s="311">
        <v>3</v>
      </c>
      <c r="B9" s="307">
        <v>3</v>
      </c>
      <c r="C9" s="307">
        <v>1</v>
      </c>
      <c r="D9" s="307">
        <v>9</v>
      </c>
      <c r="E9" s="307" t="s">
        <v>176</v>
      </c>
      <c r="F9" s="311" t="s">
        <v>130</v>
      </c>
      <c r="G9" s="309" t="s">
        <v>121</v>
      </c>
      <c r="H9" s="307" t="s">
        <v>58</v>
      </c>
      <c r="I9" s="307">
        <v>2</v>
      </c>
      <c r="J9" s="307" t="s">
        <v>131</v>
      </c>
      <c r="K9" s="311" t="s">
        <v>47</v>
      </c>
      <c r="L9" s="311"/>
      <c r="M9" s="340">
        <v>30000</v>
      </c>
      <c r="N9" s="340"/>
      <c r="O9" s="340">
        <v>30000</v>
      </c>
      <c r="P9" s="340"/>
      <c r="Q9" s="341" t="s">
        <v>122</v>
      </c>
      <c r="R9" s="311" t="s">
        <v>123</v>
      </c>
      <c r="S9" s="12"/>
    </row>
    <row r="10" spans="1:19" s="8" customFormat="1" ht="147.75" customHeight="1" x14ac:dyDescent="0.25">
      <c r="A10" s="312">
        <v>4</v>
      </c>
      <c r="B10" s="311">
        <v>6</v>
      </c>
      <c r="C10" s="311">
        <v>1</v>
      </c>
      <c r="D10" s="311">
        <v>13</v>
      </c>
      <c r="E10" s="311" t="s">
        <v>132</v>
      </c>
      <c r="F10" s="311" t="s">
        <v>305</v>
      </c>
      <c r="G10" s="311" t="s">
        <v>177</v>
      </c>
      <c r="H10" s="311" t="s">
        <v>178</v>
      </c>
      <c r="I10" s="311" t="s">
        <v>179</v>
      </c>
      <c r="J10" s="311" t="s">
        <v>133</v>
      </c>
      <c r="K10" s="311" t="s">
        <v>40</v>
      </c>
      <c r="L10" s="311"/>
      <c r="M10" s="340">
        <v>53000</v>
      </c>
      <c r="N10" s="340"/>
      <c r="O10" s="340">
        <v>53000</v>
      </c>
      <c r="P10" s="340"/>
      <c r="Q10" s="341" t="s">
        <v>122</v>
      </c>
      <c r="R10" s="311" t="s">
        <v>123</v>
      </c>
      <c r="S10" s="12"/>
    </row>
    <row r="11" spans="1:19" s="8" customFormat="1" ht="121.5" customHeight="1" x14ac:dyDescent="0.25">
      <c r="A11" s="312">
        <v>5</v>
      </c>
      <c r="B11" s="312">
        <v>1</v>
      </c>
      <c r="C11" s="312">
        <v>1</v>
      </c>
      <c r="D11" s="312">
        <v>6</v>
      </c>
      <c r="E11" s="311" t="s">
        <v>306</v>
      </c>
      <c r="F11" s="311" t="s">
        <v>134</v>
      </c>
      <c r="G11" s="312" t="s">
        <v>55</v>
      </c>
      <c r="H11" s="337" t="s">
        <v>135</v>
      </c>
      <c r="I11" s="312">
        <v>3000</v>
      </c>
      <c r="J11" s="307" t="s">
        <v>131</v>
      </c>
      <c r="K11" s="312" t="s">
        <v>40</v>
      </c>
      <c r="L11" s="337"/>
      <c r="M11" s="76">
        <v>20000</v>
      </c>
      <c r="N11" s="337"/>
      <c r="O11" s="76">
        <v>20000</v>
      </c>
      <c r="P11" s="337"/>
      <c r="Q11" s="341" t="s">
        <v>122</v>
      </c>
      <c r="R11" s="311" t="s">
        <v>123</v>
      </c>
      <c r="S11" s="12"/>
    </row>
    <row r="12" spans="1:19" ht="145.5" customHeight="1" x14ac:dyDescent="0.25">
      <c r="A12" s="312">
        <v>6</v>
      </c>
      <c r="B12" s="312">
        <v>6</v>
      </c>
      <c r="C12" s="312">
        <v>1</v>
      </c>
      <c r="D12" s="312">
        <v>6</v>
      </c>
      <c r="E12" s="312" t="s">
        <v>163</v>
      </c>
      <c r="F12" s="311" t="s">
        <v>307</v>
      </c>
      <c r="G12" s="312" t="s">
        <v>164</v>
      </c>
      <c r="H12" s="312" t="s">
        <v>56</v>
      </c>
      <c r="I12" s="312">
        <v>25</v>
      </c>
      <c r="J12" s="311" t="s">
        <v>165</v>
      </c>
      <c r="K12" s="312" t="s">
        <v>162</v>
      </c>
      <c r="L12" s="312"/>
      <c r="M12" s="76">
        <v>31449</v>
      </c>
      <c r="N12" s="312"/>
      <c r="O12" s="76">
        <v>31449</v>
      </c>
      <c r="P12" s="312"/>
      <c r="Q12" s="311" t="s">
        <v>122</v>
      </c>
      <c r="R12" s="311" t="s">
        <v>123</v>
      </c>
    </row>
    <row r="13" spans="1:19" ht="90" customHeight="1" x14ac:dyDescent="0.25">
      <c r="A13" s="312">
        <v>7</v>
      </c>
      <c r="B13" s="312">
        <v>3</v>
      </c>
      <c r="C13" s="312">
        <v>1</v>
      </c>
      <c r="D13" s="312">
        <v>9</v>
      </c>
      <c r="E13" s="312" t="s">
        <v>166</v>
      </c>
      <c r="F13" s="311" t="s">
        <v>167</v>
      </c>
      <c r="G13" s="312" t="s">
        <v>164</v>
      </c>
      <c r="H13" s="312" t="s">
        <v>56</v>
      </c>
      <c r="I13" s="312">
        <v>150</v>
      </c>
      <c r="J13" s="312" t="s">
        <v>308</v>
      </c>
      <c r="K13" s="312" t="s">
        <v>162</v>
      </c>
      <c r="L13" s="312"/>
      <c r="M13" s="76">
        <v>47848</v>
      </c>
      <c r="N13" s="312"/>
      <c r="O13" s="76">
        <v>47848</v>
      </c>
      <c r="P13" s="312"/>
      <c r="Q13" s="311" t="s">
        <v>122</v>
      </c>
      <c r="R13" s="311" t="s">
        <v>123</v>
      </c>
    </row>
    <row r="14" spans="1:19" ht="69.75" customHeight="1" x14ac:dyDescent="0.25">
      <c r="A14" s="636">
        <v>8</v>
      </c>
      <c r="B14" s="636">
        <v>6</v>
      </c>
      <c r="C14" s="636">
        <v>5</v>
      </c>
      <c r="D14" s="636">
        <v>11</v>
      </c>
      <c r="E14" s="630" t="s">
        <v>309</v>
      </c>
      <c r="F14" s="630" t="s">
        <v>127</v>
      </c>
      <c r="G14" s="636" t="s">
        <v>310</v>
      </c>
      <c r="H14" s="312" t="s">
        <v>58</v>
      </c>
      <c r="I14" s="312">
        <v>1</v>
      </c>
      <c r="J14" s="630" t="s">
        <v>129</v>
      </c>
      <c r="K14" s="636" t="s">
        <v>311</v>
      </c>
      <c r="L14" s="636"/>
      <c r="M14" s="693">
        <v>34237.199999999997</v>
      </c>
      <c r="N14" s="636"/>
      <c r="O14" s="693">
        <v>34237.199999999997</v>
      </c>
      <c r="P14" s="636"/>
      <c r="Q14" s="630" t="s">
        <v>122</v>
      </c>
      <c r="R14" s="630" t="s">
        <v>123</v>
      </c>
    </row>
    <row r="15" spans="1:19" ht="76.5" customHeight="1" x14ac:dyDescent="0.25">
      <c r="A15" s="637"/>
      <c r="B15" s="637"/>
      <c r="C15" s="637"/>
      <c r="D15" s="637"/>
      <c r="E15" s="631"/>
      <c r="F15" s="631"/>
      <c r="G15" s="637"/>
      <c r="H15" s="312" t="s">
        <v>312</v>
      </c>
      <c r="I15" s="312">
        <v>85</v>
      </c>
      <c r="J15" s="631"/>
      <c r="K15" s="637"/>
      <c r="L15" s="637"/>
      <c r="M15" s="695"/>
      <c r="N15" s="637"/>
      <c r="O15" s="695"/>
      <c r="P15" s="637"/>
      <c r="Q15" s="631"/>
      <c r="R15" s="631"/>
    </row>
    <row r="16" spans="1:19" ht="131.25" customHeight="1" x14ac:dyDescent="0.25">
      <c r="A16" s="312">
        <v>9</v>
      </c>
      <c r="B16" s="312">
        <v>2.2999999999999998</v>
      </c>
      <c r="C16" s="312">
        <v>1</v>
      </c>
      <c r="D16" s="312">
        <v>3</v>
      </c>
      <c r="E16" s="342" t="s">
        <v>313</v>
      </c>
      <c r="F16" s="307" t="s">
        <v>209</v>
      </c>
      <c r="G16" s="312" t="s">
        <v>180</v>
      </c>
      <c r="H16" s="312" t="s">
        <v>124</v>
      </c>
      <c r="I16" s="312">
        <v>2000</v>
      </c>
      <c r="J16" s="307" t="s">
        <v>314</v>
      </c>
      <c r="K16" s="312" t="s">
        <v>53</v>
      </c>
      <c r="L16" s="327"/>
      <c r="M16" s="76">
        <v>90000</v>
      </c>
      <c r="N16" s="327"/>
      <c r="O16" s="76">
        <v>90000</v>
      </c>
      <c r="P16" s="327"/>
      <c r="Q16" s="311" t="s">
        <v>122</v>
      </c>
      <c r="R16" s="311" t="s">
        <v>123</v>
      </c>
    </row>
    <row r="17" spans="1:18" ht="75" customHeight="1" x14ac:dyDescent="0.25">
      <c r="A17" s="636">
        <v>10</v>
      </c>
      <c r="B17" s="636">
        <v>6</v>
      </c>
      <c r="C17" s="630">
        <v>5</v>
      </c>
      <c r="D17" s="630">
        <v>11</v>
      </c>
      <c r="E17" s="630" t="s">
        <v>315</v>
      </c>
      <c r="F17" s="630" t="s">
        <v>316</v>
      </c>
      <c r="G17" s="636" t="s">
        <v>196</v>
      </c>
      <c r="H17" s="311" t="s">
        <v>58</v>
      </c>
      <c r="I17" s="311">
        <v>1</v>
      </c>
      <c r="J17" s="630" t="s">
        <v>129</v>
      </c>
      <c r="K17" s="715"/>
      <c r="L17" s="630" t="s">
        <v>317</v>
      </c>
      <c r="M17" s="715"/>
      <c r="N17" s="717">
        <v>190000</v>
      </c>
      <c r="O17" s="715"/>
      <c r="P17" s="717">
        <v>190000</v>
      </c>
      <c r="Q17" s="630" t="s">
        <v>122</v>
      </c>
      <c r="R17" s="630" t="s">
        <v>123</v>
      </c>
    </row>
    <row r="18" spans="1:18" ht="198.6" customHeight="1" x14ac:dyDescent="0.25">
      <c r="A18" s="637"/>
      <c r="B18" s="637"/>
      <c r="C18" s="631"/>
      <c r="D18" s="631"/>
      <c r="E18" s="631"/>
      <c r="F18" s="631"/>
      <c r="G18" s="637"/>
      <c r="H18" s="311" t="s">
        <v>318</v>
      </c>
      <c r="I18" s="311" t="s">
        <v>319</v>
      </c>
      <c r="J18" s="631"/>
      <c r="K18" s="716"/>
      <c r="L18" s="631"/>
      <c r="M18" s="716"/>
      <c r="N18" s="718"/>
      <c r="O18" s="716"/>
      <c r="P18" s="718"/>
      <c r="Q18" s="631"/>
      <c r="R18" s="631"/>
    </row>
    <row r="19" spans="1:18" ht="32.450000000000003" customHeight="1" x14ac:dyDescent="0.25">
      <c r="A19" s="636">
        <v>11</v>
      </c>
      <c r="B19" s="630">
        <v>6</v>
      </c>
      <c r="C19" s="630">
        <v>5</v>
      </c>
      <c r="D19" s="630">
        <v>11</v>
      </c>
      <c r="E19" s="630" t="s">
        <v>320</v>
      </c>
      <c r="F19" s="630" t="s">
        <v>127</v>
      </c>
      <c r="G19" s="636" t="s">
        <v>321</v>
      </c>
      <c r="H19" s="311" t="s">
        <v>58</v>
      </c>
      <c r="I19" s="311">
        <v>1</v>
      </c>
      <c r="J19" s="630" t="s">
        <v>322</v>
      </c>
      <c r="K19" s="715"/>
      <c r="L19" s="630" t="s">
        <v>162</v>
      </c>
      <c r="M19" s="715"/>
      <c r="N19" s="717">
        <v>250000</v>
      </c>
      <c r="O19" s="715"/>
      <c r="P19" s="717">
        <v>250000</v>
      </c>
      <c r="Q19" s="630" t="s">
        <v>122</v>
      </c>
      <c r="R19" s="630" t="s">
        <v>123</v>
      </c>
    </row>
    <row r="20" spans="1:18" ht="90" customHeight="1" x14ac:dyDescent="0.25">
      <c r="A20" s="637"/>
      <c r="B20" s="631"/>
      <c r="C20" s="631"/>
      <c r="D20" s="631"/>
      <c r="E20" s="631"/>
      <c r="F20" s="631"/>
      <c r="G20" s="637"/>
      <c r="H20" s="311" t="s">
        <v>56</v>
      </c>
      <c r="I20" s="311" t="s">
        <v>323</v>
      </c>
      <c r="J20" s="631"/>
      <c r="K20" s="716"/>
      <c r="L20" s="631"/>
      <c r="M20" s="716"/>
      <c r="N20" s="718"/>
      <c r="O20" s="716"/>
      <c r="P20" s="718"/>
      <c r="Q20" s="631"/>
      <c r="R20" s="631"/>
    </row>
    <row r="21" spans="1:18" ht="63.75" customHeight="1" x14ac:dyDescent="0.25">
      <c r="A21" s="630">
        <v>12</v>
      </c>
      <c r="B21" s="630">
        <v>3</v>
      </c>
      <c r="C21" s="630">
        <v>1</v>
      </c>
      <c r="D21" s="630">
        <v>13</v>
      </c>
      <c r="E21" s="630" t="s">
        <v>176</v>
      </c>
      <c r="F21" s="630" t="s">
        <v>130</v>
      </c>
      <c r="G21" s="636" t="s">
        <v>324</v>
      </c>
      <c r="H21" s="311" t="s">
        <v>58</v>
      </c>
      <c r="I21" s="311">
        <v>2</v>
      </c>
      <c r="J21" s="630" t="s">
        <v>131</v>
      </c>
      <c r="K21" s="715"/>
      <c r="L21" s="630" t="s">
        <v>43</v>
      </c>
      <c r="M21" s="715"/>
      <c r="N21" s="717">
        <v>30000</v>
      </c>
      <c r="O21" s="715"/>
      <c r="P21" s="717">
        <v>30000</v>
      </c>
      <c r="Q21" s="630" t="s">
        <v>122</v>
      </c>
      <c r="R21" s="630" t="s">
        <v>123</v>
      </c>
    </row>
    <row r="22" spans="1:18" ht="82.5" customHeight="1" x14ac:dyDescent="0.25">
      <c r="A22" s="631"/>
      <c r="B22" s="631"/>
      <c r="C22" s="631"/>
      <c r="D22" s="631"/>
      <c r="E22" s="631"/>
      <c r="F22" s="631"/>
      <c r="G22" s="637"/>
      <c r="H22" s="311" t="s">
        <v>160</v>
      </c>
      <c r="I22" s="311" t="s">
        <v>325</v>
      </c>
      <c r="J22" s="631"/>
      <c r="K22" s="716"/>
      <c r="L22" s="631"/>
      <c r="M22" s="716"/>
      <c r="N22" s="718"/>
      <c r="O22" s="716"/>
      <c r="P22" s="718"/>
      <c r="Q22" s="631"/>
      <c r="R22" s="631"/>
    </row>
    <row r="23" spans="1:18" ht="126" customHeight="1" x14ac:dyDescent="0.25">
      <c r="A23" s="308">
        <v>13</v>
      </c>
      <c r="B23" s="306">
        <v>6</v>
      </c>
      <c r="C23" s="306">
        <v>1</v>
      </c>
      <c r="D23" s="306">
        <v>13</v>
      </c>
      <c r="E23" s="306" t="s">
        <v>326</v>
      </c>
      <c r="F23" s="306" t="s">
        <v>327</v>
      </c>
      <c r="G23" s="306" t="s">
        <v>196</v>
      </c>
      <c r="H23" s="311" t="s">
        <v>58</v>
      </c>
      <c r="I23" s="311">
        <v>1</v>
      </c>
      <c r="J23" s="306" t="s">
        <v>328</v>
      </c>
      <c r="K23" s="308"/>
      <c r="L23" s="306" t="s">
        <v>53</v>
      </c>
      <c r="M23" s="308"/>
      <c r="N23" s="343">
        <v>50000</v>
      </c>
      <c r="O23" s="308"/>
      <c r="P23" s="343">
        <v>50000</v>
      </c>
      <c r="Q23" s="306" t="s">
        <v>122</v>
      </c>
      <c r="R23" s="306" t="s">
        <v>123</v>
      </c>
    </row>
    <row r="24" spans="1:18" ht="168" customHeight="1" x14ac:dyDescent="0.25">
      <c r="A24" s="312">
        <v>14</v>
      </c>
      <c r="B24" s="311">
        <v>1</v>
      </c>
      <c r="C24" s="311">
        <v>1</v>
      </c>
      <c r="D24" s="311">
        <v>6</v>
      </c>
      <c r="E24" s="311" t="s">
        <v>329</v>
      </c>
      <c r="F24" s="311" t="s">
        <v>330</v>
      </c>
      <c r="G24" s="311" t="s">
        <v>331</v>
      </c>
      <c r="H24" s="311" t="s">
        <v>332</v>
      </c>
      <c r="I24" s="311">
        <v>100</v>
      </c>
      <c r="J24" s="311" t="s">
        <v>333</v>
      </c>
      <c r="K24" s="327"/>
      <c r="L24" s="311" t="s">
        <v>47</v>
      </c>
      <c r="M24" s="327"/>
      <c r="N24" s="340">
        <v>40000</v>
      </c>
      <c r="O24" s="327"/>
      <c r="P24" s="340">
        <v>40000</v>
      </c>
      <c r="Q24" s="311" t="s">
        <v>122</v>
      </c>
      <c r="R24" s="311" t="s">
        <v>123</v>
      </c>
    </row>
    <row r="25" spans="1:18" ht="141" customHeight="1" x14ac:dyDescent="0.25">
      <c r="A25" s="312">
        <v>15</v>
      </c>
      <c r="B25" s="311">
        <v>6</v>
      </c>
      <c r="C25" s="311">
        <v>3</v>
      </c>
      <c r="D25" s="311">
        <v>13</v>
      </c>
      <c r="E25" s="311" t="s">
        <v>334</v>
      </c>
      <c r="F25" s="311" t="s">
        <v>335</v>
      </c>
      <c r="G25" s="311" t="s">
        <v>336</v>
      </c>
      <c r="H25" s="311" t="s">
        <v>199</v>
      </c>
      <c r="I25" s="311">
        <v>1</v>
      </c>
      <c r="J25" s="311" t="s">
        <v>322</v>
      </c>
      <c r="K25" s="327"/>
      <c r="L25" s="311" t="s">
        <v>43</v>
      </c>
      <c r="M25" s="327"/>
      <c r="N25" s="340">
        <v>30000</v>
      </c>
      <c r="O25" s="327"/>
      <c r="P25" s="340">
        <v>30000</v>
      </c>
      <c r="Q25" s="311" t="s">
        <v>122</v>
      </c>
      <c r="R25" s="311" t="s">
        <v>123</v>
      </c>
    </row>
    <row r="26" spans="1:18" ht="289.5" customHeight="1" x14ac:dyDescent="0.25">
      <c r="A26" s="312">
        <v>16</v>
      </c>
      <c r="B26" s="312">
        <v>1</v>
      </c>
      <c r="C26" s="312">
        <v>1</v>
      </c>
      <c r="D26" s="312">
        <v>6</v>
      </c>
      <c r="E26" s="311" t="s">
        <v>337</v>
      </c>
      <c r="F26" s="311" t="s">
        <v>338</v>
      </c>
      <c r="G26" s="312" t="s">
        <v>339</v>
      </c>
      <c r="H26" s="312" t="s">
        <v>229</v>
      </c>
      <c r="I26" s="312">
        <v>2</v>
      </c>
      <c r="J26" s="311" t="s">
        <v>340</v>
      </c>
      <c r="K26" s="327"/>
      <c r="L26" s="312" t="s">
        <v>228</v>
      </c>
      <c r="M26" s="327"/>
      <c r="N26" s="76">
        <v>40000</v>
      </c>
      <c r="O26" s="327"/>
      <c r="P26" s="76">
        <v>40000</v>
      </c>
      <c r="Q26" s="311" t="s">
        <v>122</v>
      </c>
      <c r="R26" s="311" t="s">
        <v>123</v>
      </c>
    </row>
    <row r="27" spans="1:18" ht="156" customHeight="1" x14ac:dyDescent="0.25">
      <c r="A27" s="312">
        <v>17</v>
      </c>
      <c r="B27" s="312">
        <v>1.5</v>
      </c>
      <c r="C27" s="312">
        <v>1</v>
      </c>
      <c r="D27" s="312">
        <v>6</v>
      </c>
      <c r="E27" s="311" t="s">
        <v>341</v>
      </c>
      <c r="F27" s="311" t="s">
        <v>342</v>
      </c>
      <c r="G27" s="312" t="s">
        <v>339</v>
      </c>
      <c r="H27" s="312" t="s">
        <v>229</v>
      </c>
      <c r="I27" s="312">
        <v>1</v>
      </c>
      <c r="J27" s="311" t="s">
        <v>340</v>
      </c>
      <c r="K27" s="327"/>
      <c r="L27" s="312" t="s">
        <v>228</v>
      </c>
      <c r="M27" s="327"/>
      <c r="N27" s="76">
        <v>30000</v>
      </c>
      <c r="O27" s="327"/>
      <c r="P27" s="76">
        <v>30000</v>
      </c>
      <c r="Q27" s="311" t="s">
        <v>122</v>
      </c>
      <c r="R27" s="311" t="s">
        <v>123</v>
      </c>
    </row>
    <row r="28" spans="1:18" ht="31.5" customHeight="1" x14ac:dyDescent="0.25">
      <c r="A28" s="720">
        <v>18</v>
      </c>
      <c r="B28" s="720">
        <v>6</v>
      </c>
      <c r="C28" s="720">
        <v>1</v>
      </c>
      <c r="D28" s="720">
        <v>13</v>
      </c>
      <c r="E28" s="720" t="s">
        <v>166</v>
      </c>
      <c r="F28" s="719" t="s">
        <v>167</v>
      </c>
      <c r="G28" s="720" t="s">
        <v>164</v>
      </c>
      <c r="H28" s="312" t="s">
        <v>343</v>
      </c>
      <c r="I28" s="311">
        <v>1</v>
      </c>
      <c r="J28" s="636" t="s">
        <v>308</v>
      </c>
      <c r="K28" s="715"/>
      <c r="L28" s="636" t="s">
        <v>43</v>
      </c>
      <c r="M28" s="715"/>
      <c r="N28" s="693">
        <v>25000</v>
      </c>
      <c r="O28" s="715"/>
      <c r="P28" s="693">
        <v>25000</v>
      </c>
      <c r="Q28" s="630" t="s">
        <v>122</v>
      </c>
      <c r="R28" s="630" t="s">
        <v>123</v>
      </c>
    </row>
    <row r="29" spans="1:18" ht="30" x14ac:dyDescent="0.25">
      <c r="A29" s="720"/>
      <c r="B29" s="720"/>
      <c r="C29" s="720"/>
      <c r="D29" s="720"/>
      <c r="E29" s="720"/>
      <c r="F29" s="719"/>
      <c r="G29" s="720"/>
      <c r="H29" s="311" t="s">
        <v>56</v>
      </c>
      <c r="I29" s="311" t="s">
        <v>344</v>
      </c>
      <c r="J29" s="637"/>
      <c r="K29" s="716"/>
      <c r="L29" s="637"/>
      <c r="M29" s="716"/>
      <c r="N29" s="695"/>
      <c r="O29" s="716"/>
      <c r="P29" s="695"/>
      <c r="Q29" s="631"/>
      <c r="R29" s="631"/>
    </row>
    <row r="30" spans="1:18" ht="99" customHeight="1" x14ac:dyDescent="0.25">
      <c r="A30" s="312">
        <v>19</v>
      </c>
      <c r="B30" s="312">
        <v>6</v>
      </c>
      <c r="C30" s="312">
        <v>3</v>
      </c>
      <c r="D30" s="312">
        <v>13</v>
      </c>
      <c r="E30" s="312" t="s">
        <v>313</v>
      </c>
      <c r="F30" s="311" t="s">
        <v>209</v>
      </c>
      <c r="G30" s="312" t="s">
        <v>180</v>
      </c>
      <c r="H30" s="312" t="s">
        <v>205</v>
      </c>
      <c r="I30" s="312">
        <v>2000</v>
      </c>
      <c r="J30" s="311" t="s">
        <v>314</v>
      </c>
      <c r="K30" s="327"/>
      <c r="L30" s="312" t="s">
        <v>345</v>
      </c>
      <c r="M30" s="327"/>
      <c r="N30" s="76">
        <v>90000</v>
      </c>
      <c r="O30" s="327"/>
      <c r="P30" s="76">
        <v>90000</v>
      </c>
      <c r="Q30" s="311" t="s">
        <v>122</v>
      </c>
      <c r="R30" s="311" t="s">
        <v>123</v>
      </c>
    </row>
    <row r="31" spans="1:18" ht="99.75" customHeight="1" x14ac:dyDescent="0.25">
      <c r="A31" s="342">
        <v>20</v>
      </c>
      <c r="B31" s="312">
        <v>1</v>
      </c>
      <c r="C31" s="312">
        <v>1</v>
      </c>
      <c r="D31" s="312">
        <v>13</v>
      </c>
      <c r="E31" s="312" t="s">
        <v>346</v>
      </c>
      <c r="F31" s="311" t="s">
        <v>347</v>
      </c>
      <c r="G31" s="312" t="s">
        <v>196</v>
      </c>
      <c r="H31" s="312" t="s">
        <v>58</v>
      </c>
      <c r="I31" s="312">
        <v>4</v>
      </c>
      <c r="J31" s="312" t="s">
        <v>308</v>
      </c>
      <c r="K31" s="312"/>
      <c r="L31" s="312" t="s">
        <v>228</v>
      </c>
      <c r="M31" s="312"/>
      <c r="N31" s="76">
        <v>25000</v>
      </c>
      <c r="O31" s="312"/>
      <c r="P31" s="76">
        <v>25000</v>
      </c>
      <c r="Q31" s="311" t="s">
        <v>348</v>
      </c>
      <c r="R31" s="311" t="s">
        <v>123</v>
      </c>
    </row>
    <row r="32" spans="1:18" x14ac:dyDescent="0.25">
      <c r="P32" s="2"/>
    </row>
    <row r="33" spans="13:16" x14ac:dyDescent="0.25">
      <c r="M33" s="699"/>
      <c r="N33" s="702" t="s">
        <v>35</v>
      </c>
      <c r="O33" s="702"/>
      <c r="P33" s="702"/>
    </row>
    <row r="34" spans="13:16" x14ac:dyDescent="0.25">
      <c r="M34" s="700"/>
      <c r="N34" s="305" t="s">
        <v>36</v>
      </c>
      <c r="O34" s="702" t="s">
        <v>37</v>
      </c>
      <c r="P34" s="702"/>
    </row>
    <row r="35" spans="13:16" x14ac:dyDescent="0.25">
      <c r="M35" s="48" t="s">
        <v>2931</v>
      </c>
      <c r="N35" s="55">
        <v>20</v>
      </c>
      <c r="O35" s="109">
        <f>O7+O8+O9+O10+O11+O12+O13+O14+O16</f>
        <v>498532.2</v>
      </c>
      <c r="P35" s="31">
        <f>P31+P30+P28+P27+P26+P25+P24+P21+P23+P19+P17</f>
        <v>800000</v>
      </c>
    </row>
  </sheetData>
  <mergeCells count="97">
    <mergeCell ref="M33:M34"/>
    <mergeCell ref="N33:P33"/>
    <mergeCell ref="O34:P34"/>
    <mergeCell ref="Q28:Q29"/>
    <mergeCell ref="R28:R29"/>
    <mergeCell ref="M28:M29"/>
    <mergeCell ref="N28:N29"/>
    <mergeCell ref="O28:O29"/>
    <mergeCell ref="P28:P29"/>
    <mergeCell ref="A28:A29"/>
    <mergeCell ref="B28:B29"/>
    <mergeCell ref="C28:C29"/>
    <mergeCell ref="D28:D29"/>
    <mergeCell ref="E28:E29"/>
    <mergeCell ref="F28:F29"/>
    <mergeCell ref="G28:G29"/>
    <mergeCell ref="J28:J29"/>
    <mergeCell ref="K28:K29"/>
    <mergeCell ref="L28:L29"/>
    <mergeCell ref="A14:A15"/>
    <mergeCell ref="P14:P15"/>
    <mergeCell ref="R21:R22"/>
    <mergeCell ref="M21:M22"/>
    <mergeCell ref="N21:N22"/>
    <mergeCell ref="O21:O22"/>
    <mergeCell ref="P21:P22"/>
    <mergeCell ref="Q21:Q22"/>
    <mergeCell ref="F21:F22"/>
    <mergeCell ref="G21:G22"/>
    <mergeCell ref="J21:J22"/>
    <mergeCell ref="K21:K22"/>
    <mergeCell ref="L21:L22"/>
    <mergeCell ref="A21:A22"/>
    <mergeCell ref="B21:B22"/>
    <mergeCell ref="C21:C22"/>
    <mergeCell ref="D21:D22"/>
    <mergeCell ref="E21:E22"/>
    <mergeCell ref="O19:O20"/>
    <mergeCell ref="P19:P20"/>
    <mergeCell ref="P17:P18"/>
    <mergeCell ref="G17:G18"/>
    <mergeCell ref="J17:J18"/>
    <mergeCell ref="K17:K18"/>
    <mergeCell ref="L17:L18"/>
    <mergeCell ref="M17:M18"/>
    <mergeCell ref="N17:N18"/>
    <mergeCell ref="O17:O18"/>
    <mergeCell ref="M19:M20"/>
    <mergeCell ref="N19:N20"/>
    <mergeCell ref="E17:E18"/>
    <mergeCell ref="F17:F18"/>
    <mergeCell ref="R19:R20"/>
    <mergeCell ref="Q19:Q20"/>
    <mergeCell ref="A17:A18"/>
    <mergeCell ref="F19:F20"/>
    <mergeCell ref="G19:G20"/>
    <mergeCell ref="J19:J20"/>
    <mergeCell ref="K19:K20"/>
    <mergeCell ref="L19:L20"/>
    <mergeCell ref="A19:A20"/>
    <mergeCell ref="B19:B20"/>
    <mergeCell ref="C19:C20"/>
    <mergeCell ref="D19:D20"/>
    <mergeCell ref="E19:E20"/>
    <mergeCell ref="B17:B18"/>
    <mergeCell ref="C17:C18"/>
    <mergeCell ref="D17:D18"/>
    <mergeCell ref="Q17:Q18"/>
    <mergeCell ref="O14:O15"/>
    <mergeCell ref="K4:L4"/>
    <mergeCell ref="Q4:Q5"/>
    <mergeCell ref="R4:R5"/>
    <mergeCell ref="O4:P4"/>
    <mergeCell ref="M4:N4"/>
    <mergeCell ref="Q14:Q15"/>
    <mergeCell ref="R14:R15"/>
    <mergeCell ref="M14:M15"/>
    <mergeCell ref="N14:N15"/>
    <mergeCell ref="K14:K15"/>
    <mergeCell ref="L14:L15"/>
    <mergeCell ref="R17:R18"/>
    <mergeCell ref="A4:A5"/>
    <mergeCell ref="B4:B5"/>
    <mergeCell ref="C4:C5"/>
    <mergeCell ref="D4:D5"/>
    <mergeCell ref="E4:E5"/>
    <mergeCell ref="F4:F5"/>
    <mergeCell ref="G4:G5"/>
    <mergeCell ref="H4:I4"/>
    <mergeCell ref="J4:J5"/>
    <mergeCell ref="B14:B15"/>
    <mergeCell ref="E14:E15"/>
    <mergeCell ref="F14:F15"/>
    <mergeCell ref="G14:G15"/>
    <mergeCell ref="J14:J15"/>
    <mergeCell ref="C14:C15"/>
    <mergeCell ref="D14:D1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X21"/>
  <sheetViews>
    <sheetView zoomScale="70" zoomScaleNormal="70" workbookViewId="0">
      <selection activeCell="F25" sqref="F25"/>
    </sheetView>
  </sheetViews>
  <sheetFormatPr defaultRowHeight="15" x14ac:dyDescent="0.25"/>
  <cols>
    <col min="1" max="1" width="4.7109375" style="41" customWidth="1"/>
    <col min="2" max="2" width="8.85546875" style="41" customWidth="1"/>
    <col min="3" max="3" width="11.42578125" style="41" customWidth="1"/>
    <col min="4" max="4" width="9.7109375" style="41" customWidth="1"/>
    <col min="5" max="5" width="45.7109375" style="41" customWidth="1"/>
    <col min="6" max="6" width="61.42578125" style="41" customWidth="1"/>
    <col min="7" max="7" width="35.7109375" style="41" customWidth="1"/>
    <col min="8" max="8" width="20.42578125" style="41" customWidth="1"/>
    <col min="9" max="9" width="12.140625" style="41" customWidth="1"/>
    <col min="10" max="10" width="32.140625" style="41" customWidth="1"/>
    <col min="11" max="11" width="12.140625" style="41" customWidth="1"/>
    <col min="12" max="12" width="18.5703125" style="41" customWidth="1"/>
    <col min="13" max="13" width="17.85546875" style="41" customWidth="1"/>
    <col min="14" max="14" width="17.28515625" style="41" customWidth="1"/>
    <col min="15" max="16" width="18" style="41" customWidth="1"/>
    <col min="17" max="17" width="21.28515625" style="41" customWidth="1"/>
    <col min="18" max="18" width="23.5703125" style="41" customWidth="1"/>
    <col min="19" max="19" width="19.5703125" style="41" customWidth="1"/>
    <col min="20" max="258" width="9.140625" style="41"/>
    <col min="259" max="259" width="4.7109375" style="41" bestFit="1" customWidth="1"/>
    <col min="260" max="260" width="9.7109375" style="41" bestFit="1" customWidth="1"/>
    <col min="261" max="261" width="10" style="41" bestFit="1" customWidth="1"/>
    <col min="262" max="262" width="8.85546875" style="41" bestFit="1" customWidth="1"/>
    <col min="263" max="263" width="22.85546875" style="41" customWidth="1"/>
    <col min="264" max="264" width="59.7109375" style="41" bestFit="1" customWidth="1"/>
    <col min="265" max="265" width="57.85546875" style="41" bestFit="1" customWidth="1"/>
    <col min="266" max="266" width="35.28515625" style="41" bestFit="1" customWidth="1"/>
    <col min="267" max="267" width="28.140625" style="41" bestFit="1" customWidth="1"/>
    <col min="268" max="268" width="33.140625" style="41" bestFit="1" customWidth="1"/>
    <col min="269" max="269" width="26" style="41" bestFit="1" customWidth="1"/>
    <col min="270" max="270" width="19.140625" style="41" bestFit="1" customWidth="1"/>
    <col min="271" max="271" width="10.42578125" style="41" customWidth="1"/>
    <col min="272" max="272" width="11.85546875" style="41" customWidth="1"/>
    <col min="273" max="273" width="14.7109375" style="41" customWidth="1"/>
    <col min="274" max="274" width="9" style="41" bestFit="1" customWidth="1"/>
    <col min="275" max="514" width="9.140625" style="41"/>
    <col min="515" max="515" width="4.7109375" style="41" bestFit="1" customWidth="1"/>
    <col min="516" max="516" width="9.7109375" style="41" bestFit="1" customWidth="1"/>
    <col min="517" max="517" width="10" style="41" bestFit="1" customWidth="1"/>
    <col min="518" max="518" width="8.85546875" style="41" bestFit="1" customWidth="1"/>
    <col min="519" max="519" width="22.85546875" style="41" customWidth="1"/>
    <col min="520" max="520" width="59.7109375" style="41" bestFit="1" customWidth="1"/>
    <col min="521" max="521" width="57.85546875" style="41" bestFit="1" customWidth="1"/>
    <col min="522" max="522" width="35.28515625" style="41" bestFit="1" customWidth="1"/>
    <col min="523" max="523" width="28.140625" style="41" bestFit="1" customWidth="1"/>
    <col min="524" max="524" width="33.140625" style="41" bestFit="1" customWidth="1"/>
    <col min="525" max="525" width="26" style="41" bestFit="1" customWidth="1"/>
    <col min="526" max="526" width="19.140625" style="41" bestFit="1" customWidth="1"/>
    <col min="527" max="527" width="10.42578125" style="41" customWidth="1"/>
    <col min="528" max="528" width="11.85546875" style="41" customWidth="1"/>
    <col min="529" max="529" width="14.7109375" style="41" customWidth="1"/>
    <col min="530" max="530" width="9" style="41" bestFit="1" customWidth="1"/>
    <col min="531" max="770" width="9.140625" style="41"/>
    <col min="771" max="771" width="4.7109375" style="41" bestFit="1" customWidth="1"/>
    <col min="772" max="772" width="9.7109375" style="41" bestFit="1" customWidth="1"/>
    <col min="773" max="773" width="10" style="41" bestFit="1" customWidth="1"/>
    <col min="774" max="774" width="8.85546875" style="41" bestFit="1" customWidth="1"/>
    <col min="775" max="775" width="22.85546875" style="41" customWidth="1"/>
    <col min="776" max="776" width="59.7109375" style="41" bestFit="1" customWidth="1"/>
    <col min="777" max="777" width="57.85546875" style="41" bestFit="1" customWidth="1"/>
    <col min="778" max="778" width="35.28515625" style="41" bestFit="1" customWidth="1"/>
    <col min="779" max="779" width="28.140625" style="41" bestFit="1" customWidth="1"/>
    <col min="780" max="780" width="33.140625" style="41" bestFit="1" customWidth="1"/>
    <col min="781" max="781" width="26" style="41" bestFit="1" customWidth="1"/>
    <col min="782" max="782" width="19.140625" style="41" bestFit="1" customWidth="1"/>
    <col min="783" max="783" width="10.42578125" style="41" customWidth="1"/>
    <col min="784" max="784" width="11.85546875" style="41" customWidth="1"/>
    <col min="785" max="785" width="14.7109375" style="41" customWidth="1"/>
    <col min="786" max="786" width="9" style="41" bestFit="1" customWidth="1"/>
    <col min="787" max="1026" width="9.140625" style="41"/>
    <col min="1027" max="1027" width="4.7109375" style="41" bestFit="1" customWidth="1"/>
    <col min="1028" max="1028" width="9.7109375" style="41" bestFit="1" customWidth="1"/>
    <col min="1029" max="1029" width="10" style="41" bestFit="1" customWidth="1"/>
    <col min="1030" max="1030" width="8.85546875" style="41" bestFit="1" customWidth="1"/>
    <col min="1031" max="1031" width="22.85546875" style="41" customWidth="1"/>
    <col min="1032" max="1032" width="59.7109375" style="41" bestFit="1" customWidth="1"/>
    <col min="1033" max="1033" width="57.85546875" style="41" bestFit="1" customWidth="1"/>
    <col min="1034" max="1034" width="35.28515625" style="41" bestFit="1" customWidth="1"/>
    <col min="1035" max="1035" width="28.140625" style="41" bestFit="1" customWidth="1"/>
    <col min="1036" max="1036" width="33.140625" style="41" bestFit="1" customWidth="1"/>
    <col min="1037" max="1037" width="26" style="41" bestFit="1" customWidth="1"/>
    <col min="1038" max="1038" width="19.140625" style="41" bestFit="1" customWidth="1"/>
    <col min="1039" max="1039" width="10.42578125" style="41" customWidth="1"/>
    <col min="1040" max="1040" width="11.85546875" style="41" customWidth="1"/>
    <col min="1041" max="1041" width="14.7109375" style="41" customWidth="1"/>
    <col min="1042" max="1042" width="9" style="41" bestFit="1" customWidth="1"/>
    <col min="1043" max="1282" width="9.140625" style="41"/>
    <col min="1283" max="1283" width="4.7109375" style="41" bestFit="1" customWidth="1"/>
    <col min="1284" max="1284" width="9.7109375" style="41" bestFit="1" customWidth="1"/>
    <col min="1285" max="1285" width="10" style="41" bestFit="1" customWidth="1"/>
    <col min="1286" max="1286" width="8.85546875" style="41" bestFit="1" customWidth="1"/>
    <col min="1287" max="1287" width="22.85546875" style="41" customWidth="1"/>
    <col min="1288" max="1288" width="59.7109375" style="41" bestFit="1" customWidth="1"/>
    <col min="1289" max="1289" width="57.85546875" style="41" bestFit="1" customWidth="1"/>
    <col min="1290" max="1290" width="35.28515625" style="41" bestFit="1" customWidth="1"/>
    <col min="1291" max="1291" width="28.140625" style="41" bestFit="1" customWidth="1"/>
    <col min="1292" max="1292" width="33.140625" style="41" bestFit="1" customWidth="1"/>
    <col min="1293" max="1293" width="26" style="41" bestFit="1" customWidth="1"/>
    <col min="1294" max="1294" width="19.140625" style="41" bestFit="1" customWidth="1"/>
    <col min="1295" max="1295" width="10.42578125" style="41" customWidth="1"/>
    <col min="1296" max="1296" width="11.85546875" style="41" customWidth="1"/>
    <col min="1297" max="1297" width="14.7109375" style="41" customWidth="1"/>
    <col min="1298" max="1298" width="9" style="41" bestFit="1" customWidth="1"/>
    <col min="1299" max="1538" width="9.140625" style="41"/>
    <col min="1539" max="1539" width="4.7109375" style="41" bestFit="1" customWidth="1"/>
    <col min="1540" max="1540" width="9.7109375" style="41" bestFit="1" customWidth="1"/>
    <col min="1541" max="1541" width="10" style="41" bestFit="1" customWidth="1"/>
    <col min="1542" max="1542" width="8.85546875" style="41" bestFit="1" customWidth="1"/>
    <col min="1543" max="1543" width="22.85546875" style="41" customWidth="1"/>
    <col min="1544" max="1544" width="59.7109375" style="41" bestFit="1" customWidth="1"/>
    <col min="1545" max="1545" width="57.85546875" style="41" bestFit="1" customWidth="1"/>
    <col min="1546" max="1546" width="35.28515625" style="41" bestFit="1" customWidth="1"/>
    <col min="1547" max="1547" width="28.140625" style="41" bestFit="1" customWidth="1"/>
    <col min="1548" max="1548" width="33.140625" style="41" bestFit="1" customWidth="1"/>
    <col min="1549" max="1549" width="26" style="41" bestFit="1" customWidth="1"/>
    <col min="1550" max="1550" width="19.140625" style="41" bestFit="1" customWidth="1"/>
    <col min="1551" max="1551" width="10.42578125" style="41" customWidth="1"/>
    <col min="1552" max="1552" width="11.85546875" style="41" customWidth="1"/>
    <col min="1553" max="1553" width="14.7109375" style="41" customWidth="1"/>
    <col min="1554" max="1554" width="9" style="41" bestFit="1" customWidth="1"/>
    <col min="1555" max="1794" width="9.140625" style="41"/>
    <col min="1795" max="1795" width="4.7109375" style="41" bestFit="1" customWidth="1"/>
    <col min="1796" max="1796" width="9.7109375" style="41" bestFit="1" customWidth="1"/>
    <col min="1797" max="1797" width="10" style="41" bestFit="1" customWidth="1"/>
    <col min="1798" max="1798" width="8.85546875" style="41" bestFit="1" customWidth="1"/>
    <col min="1799" max="1799" width="22.85546875" style="41" customWidth="1"/>
    <col min="1800" max="1800" width="59.7109375" style="41" bestFit="1" customWidth="1"/>
    <col min="1801" max="1801" width="57.85546875" style="41" bestFit="1" customWidth="1"/>
    <col min="1802" max="1802" width="35.28515625" style="41" bestFit="1" customWidth="1"/>
    <col min="1803" max="1803" width="28.140625" style="41" bestFit="1" customWidth="1"/>
    <col min="1804" max="1804" width="33.140625" style="41" bestFit="1" customWidth="1"/>
    <col min="1805" max="1805" width="26" style="41" bestFit="1" customWidth="1"/>
    <col min="1806" max="1806" width="19.140625" style="41" bestFit="1" customWidth="1"/>
    <col min="1807" max="1807" width="10.42578125" style="41" customWidth="1"/>
    <col min="1808" max="1808" width="11.85546875" style="41" customWidth="1"/>
    <col min="1809" max="1809" width="14.7109375" style="41" customWidth="1"/>
    <col min="1810" max="1810" width="9" style="41" bestFit="1" customWidth="1"/>
    <col min="1811" max="2050" width="9.140625" style="41"/>
    <col min="2051" max="2051" width="4.7109375" style="41" bestFit="1" customWidth="1"/>
    <col min="2052" max="2052" width="9.7109375" style="41" bestFit="1" customWidth="1"/>
    <col min="2053" max="2053" width="10" style="41" bestFit="1" customWidth="1"/>
    <col min="2054" max="2054" width="8.85546875" style="41" bestFit="1" customWidth="1"/>
    <col min="2055" max="2055" width="22.85546875" style="41" customWidth="1"/>
    <col min="2056" max="2056" width="59.7109375" style="41" bestFit="1" customWidth="1"/>
    <col min="2057" max="2057" width="57.85546875" style="41" bestFit="1" customWidth="1"/>
    <col min="2058" max="2058" width="35.28515625" style="41" bestFit="1" customWidth="1"/>
    <col min="2059" max="2059" width="28.140625" style="41" bestFit="1" customWidth="1"/>
    <col min="2060" max="2060" width="33.140625" style="41" bestFit="1" customWidth="1"/>
    <col min="2061" max="2061" width="26" style="41" bestFit="1" customWidth="1"/>
    <col min="2062" max="2062" width="19.140625" style="41" bestFit="1" customWidth="1"/>
    <col min="2063" max="2063" width="10.42578125" style="41" customWidth="1"/>
    <col min="2064" max="2064" width="11.85546875" style="41" customWidth="1"/>
    <col min="2065" max="2065" width="14.7109375" style="41" customWidth="1"/>
    <col min="2066" max="2066" width="9" style="41" bestFit="1" customWidth="1"/>
    <col min="2067" max="2306" width="9.140625" style="41"/>
    <col min="2307" max="2307" width="4.7109375" style="41" bestFit="1" customWidth="1"/>
    <col min="2308" max="2308" width="9.7109375" style="41" bestFit="1" customWidth="1"/>
    <col min="2309" max="2309" width="10" style="41" bestFit="1" customWidth="1"/>
    <col min="2310" max="2310" width="8.85546875" style="41" bestFit="1" customWidth="1"/>
    <col min="2311" max="2311" width="22.85546875" style="41" customWidth="1"/>
    <col min="2312" max="2312" width="59.7109375" style="41" bestFit="1" customWidth="1"/>
    <col min="2313" max="2313" width="57.85546875" style="41" bestFit="1" customWidth="1"/>
    <col min="2314" max="2314" width="35.28515625" style="41" bestFit="1" customWidth="1"/>
    <col min="2315" max="2315" width="28.140625" style="41" bestFit="1" customWidth="1"/>
    <col min="2316" max="2316" width="33.140625" style="41" bestFit="1" customWidth="1"/>
    <col min="2317" max="2317" width="26" style="41" bestFit="1" customWidth="1"/>
    <col min="2318" max="2318" width="19.140625" style="41" bestFit="1" customWidth="1"/>
    <col min="2319" max="2319" width="10.42578125" style="41" customWidth="1"/>
    <col min="2320" max="2320" width="11.85546875" style="41" customWidth="1"/>
    <col min="2321" max="2321" width="14.7109375" style="41" customWidth="1"/>
    <col min="2322" max="2322" width="9" style="41" bestFit="1" customWidth="1"/>
    <col min="2323" max="2562" width="9.140625" style="41"/>
    <col min="2563" max="2563" width="4.7109375" style="41" bestFit="1" customWidth="1"/>
    <col min="2564" max="2564" width="9.7109375" style="41" bestFit="1" customWidth="1"/>
    <col min="2565" max="2565" width="10" style="41" bestFit="1" customWidth="1"/>
    <col min="2566" max="2566" width="8.85546875" style="41" bestFit="1" customWidth="1"/>
    <col min="2567" max="2567" width="22.85546875" style="41" customWidth="1"/>
    <col min="2568" max="2568" width="59.7109375" style="41" bestFit="1" customWidth="1"/>
    <col min="2569" max="2569" width="57.85546875" style="41" bestFit="1" customWidth="1"/>
    <col min="2570" max="2570" width="35.28515625" style="41" bestFit="1" customWidth="1"/>
    <col min="2571" max="2571" width="28.140625" style="41" bestFit="1" customWidth="1"/>
    <col min="2572" max="2572" width="33.140625" style="41" bestFit="1" customWidth="1"/>
    <col min="2573" max="2573" width="26" style="41" bestFit="1" customWidth="1"/>
    <col min="2574" max="2574" width="19.140625" style="41" bestFit="1" customWidth="1"/>
    <col min="2575" max="2575" width="10.42578125" style="41" customWidth="1"/>
    <col min="2576" max="2576" width="11.85546875" style="41" customWidth="1"/>
    <col min="2577" max="2577" width="14.7109375" style="41" customWidth="1"/>
    <col min="2578" max="2578" width="9" style="41" bestFit="1" customWidth="1"/>
    <col min="2579" max="2818" width="9.140625" style="41"/>
    <col min="2819" max="2819" width="4.7109375" style="41" bestFit="1" customWidth="1"/>
    <col min="2820" max="2820" width="9.7109375" style="41" bestFit="1" customWidth="1"/>
    <col min="2821" max="2821" width="10" style="41" bestFit="1" customWidth="1"/>
    <col min="2822" max="2822" width="8.85546875" style="41" bestFit="1" customWidth="1"/>
    <col min="2823" max="2823" width="22.85546875" style="41" customWidth="1"/>
    <col min="2824" max="2824" width="59.7109375" style="41" bestFit="1" customWidth="1"/>
    <col min="2825" max="2825" width="57.85546875" style="41" bestFit="1" customWidth="1"/>
    <col min="2826" max="2826" width="35.28515625" style="41" bestFit="1" customWidth="1"/>
    <col min="2827" max="2827" width="28.140625" style="41" bestFit="1" customWidth="1"/>
    <col min="2828" max="2828" width="33.140625" style="41" bestFit="1" customWidth="1"/>
    <col min="2829" max="2829" width="26" style="41" bestFit="1" customWidth="1"/>
    <col min="2830" max="2830" width="19.140625" style="41" bestFit="1" customWidth="1"/>
    <col min="2831" max="2831" width="10.42578125" style="41" customWidth="1"/>
    <col min="2832" max="2832" width="11.85546875" style="41" customWidth="1"/>
    <col min="2833" max="2833" width="14.7109375" style="41" customWidth="1"/>
    <col min="2834" max="2834" width="9" style="41" bestFit="1" customWidth="1"/>
    <col min="2835" max="3074" width="9.140625" style="41"/>
    <col min="3075" max="3075" width="4.7109375" style="41" bestFit="1" customWidth="1"/>
    <col min="3076" max="3076" width="9.7109375" style="41" bestFit="1" customWidth="1"/>
    <col min="3077" max="3077" width="10" style="41" bestFit="1" customWidth="1"/>
    <col min="3078" max="3078" width="8.85546875" style="41" bestFit="1" customWidth="1"/>
    <col min="3079" max="3079" width="22.85546875" style="41" customWidth="1"/>
    <col min="3080" max="3080" width="59.7109375" style="41" bestFit="1" customWidth="1"/>
    <col min="3081" max="3081" width="57.85546875" style="41" bestFit="1" customWidth="1"/>
    <col min="3082" max="3082" width="35.28515625" style="41" bestFit="1" customWidth="1"/>
    <col min="3083" max="3083" width="28.140625" style="41" bestFit="1" customWidth="1"/>
    <col min="3084" max="3084" width="33.140625" style="41" bestFit="1" customWidth="1"/>
    <col min="3085" max="3085" width="26" style="41" bestFit="1" customWidth="1"/>
    <col min="3086" max="3086" width="19.140625" style="41" bestFit="1" customWidth="1"/>
    <col min="3087" max="3087" width="10.42578125" style="41" customWidth="1"/>
    <col min="3088" max="3088" width="11.85546875" style="41" customWidth="1"/>
    <col min="3089" max="3089" width="14.7109375" style="41" customWidth="1"/>
    <col min="3090" max="3090" width="9" style="41" bestFit="1" customWidth="1"/>
    <col min="3091" max="3330" width="9.140625" style="41"/>
    <col min="3331" max="3331" width="4.7109375" style="41" bestFit="1" customWidth="1"/>
    <col min="3332" max="3332" width="9.7109375" style="41" bestFit="1" customWidth="1"/>
    <col min="3333" max="3333" width="10" style="41" bestFit="1" customWidth="1"/>
    <col min="3334" max="3334" width="8.85546875" style="41" bestFit="1" customWidth="1"/>
    <col min="3335" max="3335" width="22.85546875" style="41" customWidth="1"/>
    <col min="3336" max="3336" width="59.7109375" style="41" bestFit="1" customWidth="1"/>
    <col min="3337" max="3337" width="57.85546875" style="41" bestFit="1" customWidth="1"/>
    <col min="3338" max="3338" width="35.28515625" style="41" bestFit="1" customWidth="1"/>
    <col min="3339" max="3339" width="28.140625" style="41" bestFit="1" customWidth="1"/>
    <col min="3340" max="3340" width="33.140625" style="41" bestFit="1" customWidth="1"/>
    <col min="3341" max="3341" width="26" style="41" bestFit="1" customWidth="1"/>
    <col min="3342" max="3342" width="19.140625" style="41" bestFit="1" customWidth="1"/>
    <col min="3343" max="3343" width="10.42578125" style="41" customWidth="1"/>
    <col min="3344" max="3344" width="11.85546875" style="41" customWidth="1"/>
    <col min="3345" max="3345" width="14.7109375" style="41" customWidth="1"/>
    <col min="3346" max="3346" width="9" style="41" bestFit="1" customWidth="1"/>
    <col min="3347" max="3586" width="9.140625" style="41"/>
    <col min="3587" max="3587" width="4.7109375" style="41" bestFit="1" customWidth="1"/>
    <col min="3588" max="3588" width="9.7109375" style="41" bestFit="1" customWidth="1"/>
    <col min="3589" max="3589" width="10" style="41" bestFit="1" customWidth="1"/>
    <col min="3590" max="3590" width="8.85546875" style="41" bestFit="1" customWidth="1"/>
    <col min="3591" max="3591" width="22.85546875" style="41" customWidth="1"/>
    <col min="3592" max="3592" width="59.7109375" style="41" bestFit="1" customWidth="1"/>
    <col min="3593" max="3593" width="57.85546875" style="41" bestFit="1" customWidth="1"/>
    <col min="3594" max="3594" width="35.28515625" style="41" bestFit="1" customWidth="1"/>
    <col min="3595" max="3595" width="28.140625" style="41" bestFit="1" customWidth="1"/>
    <col min="3596" max="3596" width="33.140625" style="41" bestFit="1" customWidth="1"/>
    <col min="3597" max="3597" width="26" style="41" bestFit="1" customWidth="1"/>
    <col min="3598" max="3598" width="19.140625" style="41" bestFit="1" customWidth="1"/>
    <col min="3599" max="3599" width="10.42578125" style="41" customWidth="1"/>
    <col min="3600" max="3600" width="11.85546875" style="41" customWidth="1"/>
    <col min="3601" max="3601" width="14.7109375" style="41" customWidth="1"/>
    <col min="3602" max="3602" width="9" style="41" bestFit="1" customWidth="1"/>
    <col min="3603" max="3842" width="9.140625" style="41"/>
    <col min="3843" max="3843" width="4.7109375" style="41" bestFit="1" customWidth="1"/>
    <col min="3844" max="3844" width="9.7109375" style="41" bestFit="1" customWidth="1"/>
    <col min="3845" max="3845" width="10" style="41" bestFit="1" customWidth="1"/>
    <col min="3846" max="3846" width="8.85546875" style="41" bestFit="1" customWidth="1"/>
    <col min="3847" max="3847" width="22.85546875" style="41" customWidth="1"/>
    <col min="3848" max="3848" width="59.7109375" style="41" bestFit="1" customWidth="1"/>
    <col min="3849" max="3849" width="57.85546875" style="41" bestFit="1" customWidth="1"/>
    <col min="3850" max="3850" width="35.28515625" style="41" bestFit="1" customWidth="1"/>
    <col min="3851" max="3851" width="28.140625" style="41" bestFit="1" customWidth="1"/>
    <col min="3852" max="3852" width="33.140625" style="41" bestFit="1" customWidth="1"/>
    <col min="3853" max="3853" width="26" style="41" bestFit="1" customWidth="1"/>
    <col min="3854" max="3854" width="19.140625" style="41" bestFit="1" customWidth="1"/>
    <col min="3855" max="3855" width="10.42578125" style="41" customWidth="1"/>
    <col min="3856" max="3856" width="11.85546875" style="41" customWidth="1"/>
    <col min="3857" max="3857" width="14.7109375" style="41" customWidth="1"/>
    <col min="3858" max="3858" width="9" style="41" bestFit="1" customWidth="1"/>
    <col min="3859" max="4098" width="9.140625" style="41"/>
    <col min="4099" max="4099" width="4.7109375" style="41" bestFit="1" customWidth="1"/>
    <col min="4100" max="4100" width="9.7109375" style="41" bestFit="1" customWidth="1"/>
    <col min="4101" max="4101" width="10" style="41" bestFit="1" customWidth="1"/>
    <col min="4102" max="4102" width="8.85546875" style="41" bestFit="1" customWidth="1"/>
    <col min="4103" max="4103" width="22.85546875" style="41" customWidth="1"/>
    <col min="4104" max="4104" width="59.7109375" style="41" bestFit="1" customWidth="1"/>
    <col min="4105" max="4105" width="57.85546875" style="41" bestFit="1" customWidth="1"/>
    <col min="4106" max="4106" width="35.28515625" style="41" bestFit="1" customWidth="1"/>
    <col min="4107" max="4107" width="28.140625" style="41" bestFit="1" customWidth="1"/>
    <col min="4108" max="4108" width="33.140625" style="41" bestFit="1" customWidth="1"/>
    <col min="4109" max="4109" width="26" style="41" bestFit="1" customWidth="1"/>
    <col min="4110" max="4110" width="19.140625" style="41" bestFit="1" customWidth="1"/>
    <col min="4111" max="4111" width="10.42578125" style="41" customWidth="1"/>
    <col min="4112" max="4112" width="11.85546875" style="41" customWidth="1"/>
    <col min="4113" max="4113" width="14.7109375" style="41" customWidth="1"/>
    <col min="4114" max="4114" width="9" style="41" bestFit="1" customWidth="1"/>
    <col min="4115" max="4354" width="9.140625" style="41"/>
    <col min="4355" max="4355" width="4.7109375" style="41" bestFit="1" customWidth="1"/>
    <col min="4356" max="4356" width="9.7109375" style="41" bestFit="1" customWidth="1"/>
    <col min="4357" max="4357" width="10" style="41" bestFit="1" customWidth="1"/>
    <col min="4358" max="4358" width="8.85546875" style="41" bestFit="1" customWidth="1"/>
    <col min="4359" max="4359" width="22.85546875" style="41" customWidth="1"/>
    <col min="4360" max="4360" width="59.7109375" style="41" bestFit="1" customWidth="1"/>
    <col min="4361" max="4361" width="57.85546875" style="41" bestFit="1" customWidth="1"/>
    <col min="4362" max="4362" width="35.28515625" style="41" bestFit="1" customWidth="1"/>
    <col min="4363" max="4363" width="28.140625" style="41" bestFit="1" customWidth="1"/>
    <col min="4364" max="4364" width="33.140625" style="41" bestFit="1" customWidth="1"/>
    <col min="4365" max="4365" width="26" style="41" bestFit="1" customWidth="1"/>
    <col min="4366" max="4366" width="19.140625" style="41" bestFit="1" customWidth="1"/>
    <col min="4367" max="4367" width="10.42578125" style="41" customWidth="1"/>
    <col min="4368" max="4368" width="11.85546875" style="41" customWidth="1"/>
    <col min="4369" max="4369" width="14.7109375" style="41" customWidth="1"/>
    <col min="4370" max="4370" width="9" style="41" bestFit="1" customWidth="1"/>
    <col min="4371" max="4610" width="9.140625" style="41"/>
    <col min="4611" max="4611" width="4.7109375" style="41" bestFit="1" customWidth="1"/>
    <col min="4612" max="4612" width="9.7109375" style="41" bestFit="1" customWidth="1"/>
    <col min="4613" max="4613" width="10" style="41" bestFit="1" customWidth="1"/>
    <col min="4614" max="4614" width="8.85546875" style="41" bestFit="1" customWidth="1"/>
    <col min="4615" max="4615" width="22.85546875" style="41" customWidth="1"/>
    <col min="4616" max="4616" width="59.7109375" style="41" bestFit="1" customWidth="1"/>
    <col min="4617" max="4617" width="57.85546875" style="41" bestFit="1" customWidth="1"/>
    <col min="4618" max="4618" width="35.28515625" style="41" bestFit="1" customWidth="1"/>
    <col min="4619" max="4619" width="28.140625" style="41" bestFit="1" customWidth="1"/>
    <col min="4620" max="4620" width="33.140625" style="41" bestFit="1" customWidth="1"/>
    <col min="4621" max="4621" width="26" style="41" bestFit="1" customWidth="1"/>
    <col min="4622" max="4622" width="19.140625" style="41" bestFit="1" customWidth="1"/>
    <col min="4623" max="4623" width="10.42578125" style="41" customWidth="1"/>
    <col min="4624" max="4624" width="11.85546875" style="41" customWidth="1"/>
    <col min="4625" max="4625" width="14.7109375" style="41" customWidth="1"/>
    <col min="4626" max="4626" width="9" style="41" bestFit="1" customWidth="1"/>
    <col min="4627" max="4866" width="9.140625" style="41"/>
    <col min="4867" max="4867" width="4.7109375" style="41" bestFit="1" customWidth="1"/>
    <col min="4868" max="4868" width="9.7109375" style="41" bestFit="1" customWidth="1"/>
    <col min="4869" max="4869" width="10" style="41" bestFit="1" customWidth="1"/>
    <col min="4870" max="4870" width="8.85546875" style="41" bestFit="1" customWidth="1"/>
    <col min="4871" max="4871" width="22.85546875" style="41" customWidth="1"/>
    <col min="4872" max="4872" width="59.7109375" style="41" bestFit="1" customWidth="1"/>
    <col min="4873" max="4873" width="57.85546875" style="41" bestFit="1" customWidth="1"/>
    <col min="4874" max="4874" width="35.28515625" style="41" bestFit="1" customWidth="1"/>
    <col min="4875" max="4875" width="28.140625" style="41" bestFit="1" customWidth="1"/>
    <col min="4876" max="4876" width="33.140625" style="41" bestFit="1" customWidth="1"/>
    <col min="4877" max="4877" width="26" style="41" bestFit="1" customWidth="1"/>
    <col min="4878" max="4878" width="19.140625" style="41" bestFit="1" customWidth="1"/>
    <col min="4879" max="4879" width="10.42578125" style="41" customWidth="1"/>
    <col min="4880" max="4880" width="11.85546875" style="41" customWidth="1"/>
    <col min="4881" max="4881" width="14.7109375" style="41" customWidth="1"/>
    <col min="4882" max="4882" width="9" style="41" bestFit="1" customWidth="1"/>
    <col min="4883" max="5122" width="9.140625" style="41"/>
    <col min="5123" max="5123" width="4.7109375" style="41" bestFit="1" customWidth="1"/>
    <col min="5124" max="5124" width="9.7109375" style="41" bestFit="1" customWidth="1"/>
    <col min="5125" max="5125" width="10" style="41" bestFit="1" customWidth="1"/>
    <col min="5126" max="5126" width="8.85546875" style="41" bestFit="1" customWidth="1"/>
    <col min="5127" max="5127" width="22.85546875" style="41" customWidth="1"/>
    <col min="5128" max="5128" width="59.7109375" style="41" bestFit="1" customWidth="1"/>
    <col min="5129" max="5129" width="57.85546875" style="41" bestFit="1" customWidth="1"/>
    <col min="5130" max="5130" width="35.28515625" style="41" bestFit="1" customWidth="1"/>
    <col min="5131" max="5131" width="28.140625" style="41" bestFit="1" customWidth="1"/>
    <col min="5132" max="5132" width="33.140625" style="41" bestFit="1" customWidth="1"/>
    <col min="5133" max="5133" width="26" style="41" bestFit="1" customWidth="1"/>
    <col min="5134" max="5134" width="19.140625" style="41" bestFit="1" customWidth="1"/>
    <col min="5135" max="5135" width="10.42578125" style="41" customWidth="1"/>
    <col min="5136" max="5136" width="11.85546875" style="41" customWidth="1"/>
    <col min="5137" max="5137" width="14.7109375" style="41" customWidth="1"/>
    <col min="5138" max="5138" width="9" style="41" bestFit="1" customWidth="1"/>
    <col min="5139" max="5378" width="9.140625" style="41"/>
    <col min="5379" max="5379" width="4.7109375" style="41" bestFit="1" customWidth="1"/>
    <col min="5380" max="5380" width="9.7109375" style="41" bestFit="1" customWidth="1"/>
    <col min="5381" max="5381" width="10" style="41" bestFit="1" customWidth="1"/>
    <col min="5382" max="5382" width="8.85546875" style="41" bestFit="1" customWidth="1"/>
    <col min="5383" max="5383" width="22.85546875" style="41" customWidth="1"/>
    <col min="5384" max="5384" width="59.7109375" style="41" bestFit="1" customWidth="1"/>
    <col min="5385" max="5385" width="57.85546875" style="41" bestFit="1" customWidth="1"/>
    <col min="5386" max="5386" width="35.28515625" style="41" bestFit="1" customWidth="1"/>
    <col min="5387" max="5387" width="28.140625" style="41" bestFit="1" customWidth="1"/>
    <col min="5388" max="5388" width="33.140625" style="41" bestFit="1" customWidth="1"/>
    <col min="5389" max="5389" width="26" style="41" bestFit="1" customWidth="1"/>
    <col min="5390" max="5390" width="19.140625" style="41" bestFit="1" customWidth="1"/>
    <col min="5391" max="5391" width="10.42578125" style="41" customWidth="1"/>
    <col min="5392" max="5392" width="11.85546875" style="41" customWidth="1"/>
    <col min="5393" max="5393" width="14.7109375" style="41" customWidth="1"/>
    <col min="5394" max="5394" width="9" style="41" bestFit="1" customWidth="1"/>
    <col min="5395" max="5634" width="9.140625" style="41"/>
    <col min="5635" max="5635" width="4.7109375" style="41" bestFit="1" customWidth="1"/>
    <col min="5636" max="5636" width="9.7109375" style="41" bestFit="1" customWidth="1"/>
    <col min="5637" max="5637" width="10" style="41" bestFit="1" customWidth="1"/>
    <col min="5638" max="5638" width="8.85546875" style="41" bestFit="1" customWidth="1"/>
    <col min="5639" max="5639" width="22.85546875" style="41" customWidth="1"/>
    <col min="5640" max="5640" width="59.7109375" style="41" bestFit="1" customWidth="1"/>
    <col min="5641" max="5641" width="57.85546875" style="41" bestFit="1" customWidth="1"/>
    <col min="5642" max="5642" width="35.28515625" style="41" bestFit="1" customWidth="1"/>
    <col min="5643" max="5643" width="28.140625" style="41" bestFit="1" customWidth="1"/>
    <col min="5644" max="5644" width="33.140625" style="41" bestFit="1" customWidth="1"/>
    <col min="5645" max="5645" width="26" style="41" bestFit="1" customWidth="1"/>
    <col min="5646" max="5646" width="19.140625" style="41" bestFit="1" customWidth="1"/>
    <col min="5647" max="5647" width="10.42578125" style="41" customWidth="1"/>
    <col min="5648" max="5648" width="11.85546875" style="41" customWidth="1"/>
    <col min="5649" max="5649" width="14.7109375" style="41" customWidth="1"/>
    <col min="5650" max="5650" width="9" style="41" bestFit="1" customWidth="1"/>
    <col min="5651" max="5890" width="9.140625" style="41"/>
    <col min="5891" max="5891" width="4.7109375" style="41" bestFit="1" customWidth="1"/>
    <col min="5892" max="5892" width="9.7109375" style="41" bestFit="1" customWidth="1"/>
    <col min="5893" max="5893" width="10" style="41" bestFit="1" customWidth="1"/>
    <col min="5894" max="5894" width="8.85546875" style="41" bestFit="1" customWidth="1"/>
    <col min="5895" max="5895" width="22.85546875" style="41" customWidth="1"/>
    <col min="5896" max="5896" width="59.7109375" style="41" bestFit="1" customWidth="1"/>
    <col min="5897" max="5897" width="57.85546875" style="41" bestFit="1" customWidth="1"/>
    <col min="5898" max="5898" width="35.28515625" style="41" bestFit="1" customWidth="1"/>
    <col min="5899" max="5899" width="28.140625" style="41" bestFit="1" customWidth="1"/>
    <col min="5900" max="5900" width="33.140625" style="41" bestFit="1" customWidth="1"/>
    <col min="5901" max="5901" width="26" style="41" bestFit="1" customWidth="1"/>
    <col min="5902" max="5902" width="19.140625" style="41" bestFit="1" customWidth="1"/>
    <col min="5903" max="5903" width="10.42578125" style="41" customWidth="1"/>
    <col min="5904" max="5904" width="11.85546875" style="41" customWidth="1"/>
    <col min="5905" max="5905" width="14.7109375" style="41" customWidth="1"/>
    <col min="5906" max="5906" width="9" style="41" bestFit="1" customWidth="1"/>
    <col min="5907" max="6146" width="9.140625" style="41"/>
    <col min="6147" max="6147" width="4.7109375" style="41" bestFit="1" customWidth="1"/>
    <col min="6148" max="6148" width="9.7109375" style="41" bestFit="1" customWidth="1"/>
    <col min="6149" max="6149" width="10" style="41" bestFit="1" customWidth="1"/>
    <col min="6150" max="6150" width="8.85546875" style="41" bestFit="1" customWidth="1"/>
    <col min="6151" max="6151" width="22.85546875" style="41" customWidth="1"/>
    <col min="6152" max="6152" width="59.7109375" style="41" bestFit="1" customWidth="1"/>
    <col min="6153" max="6153" width="57.85546875" style="41" bestFit="1" customWidth="1"/>
    <col min="6154" max="6154" width="35.28515625" style="41" bestFit="1" customWidth="1"/>
    <col min="6155" max="6155" width="28.140625" style="41" bestFit="1" customWidth="1"/>
    <col min="6156" max="6156" width="33.140625" style="41" bestFit="1" customWidth="1"/>
    <col min="6157" max="6157" width="26" style="41" bestFit="1" customWidth="1"/>
    <col min="6158" max="6158" width="19.140625" style="41" bestFit="1" customWidth="1"/>
    <col min="6159" max="6159" width="10.42578125" style="41" customWidth="1"/>
    <col min="6160" max="6160" width="11.85546875" style="41" customWidth="1"/>
    <col min="6161" max="6161" width="14.7109375" style="41" customWidth="1"/>
    <col min="6162" max="6162" width="9" style="41" bestFit="1" customWidth="1"/>
    <col min="6163" max="6402" width="9.140625" style="41"/>
    <col min="6403" max="6403" width="4.7109375" style="41" bestFit="1" customWidth="1"/>
    <col min="6404" max="6404" width="9.7109375" style="41" bestFit="1" customWidth="1"/>
    <col min="6405" max="6405" width="10" style="41" bestFit="1" customWidth="1"/>
    <col min="6406" max="6406" width="8.85546875" style="41" bestFit="1" customWidth="1"/>
    <col min="6407" max="6407" width="22.85546875" style="41" customWidth="1"/>
    <col min="6408" max="6408" width="59.7109375" style="41" bestFit="1" customWidth="1"/>
    <col min="6409" max="6409" width="57.85546875" style="41" bestFit="1" customWidth="1"/>
    <col min="6410" max="6410" width="35.28515625" style="41" bestFit="1" customWidth="1"/>
    <col min="6411" max="6411" width="28.140625" style="41" bestFit="1" customWidth="1"/>
    <col min="6412" max="6412" width="33.140625" style="41" bestFit="1" customWidth="1"/>
    <col min="6413" max="6413" width="26" style="41" bestFit="1" customWidth="1"/>
    <col min="6414" max="6414" width="19.140625" style="41" bestFit="1" customWidth="1"/>
    <col min="6415" max="6415" width="10.42578125" style="41" customWidth="1"/>
    <col min="6416" max="6416" width="11.85546875" style="41" customWidth="1"/>
    <col min="6417" max="6417" width="14.7109375" style="41" customWidth="1"/>
    <col min="6418" max="6418" width="9" style="41" bestFit="1" customWidth="1"/>
    <col min="6419" max="6658" width="9.140625" style="41"/>
    <col min="6659" max="6659" width="4.7109375" style="41" bestFit="1" customWidth="1"/>
    <col min="6660" max="6660" width="9.7109375" style="41" bestFit="1" customWidth="1"/>
    <col min="6661" max="6661" width="10" style="41" bestFit="1" customWidth="1"/>
    <col min="6662" max="6662" width="8.85546875" style="41" bestFit="1" customWidth="1"/>
    <col min="6663" max="6663" width="22.85546875" style="41" customWidth="1"/>
    <col min="6664" max="6664" width="59.7109375" style="41" bestFit="1" customWidth="1"/>
    <col min="6665" max="6665" width="57.85546875" style="41" bestFit="1" customWidth="1"/>
    <col min="6666" max="6666" width="35.28515625" style="41" bestFit="1" customWidth="1"/>
    <col min="6667" max="6667" width="28.140625" style="41" bestFit="1" customWidth="1"/>
    <col min="6668" max="6668" width="33.140625" style="41" bestFit="1" customWidth="1"/>
    <col min="6669" max="6669" width="26" style="41" bestFit="1" customWidth="1"/>
    <col min="6670" max="6670" width="19.140625" style="41" bestFit="1" customWidth="1"/>
    <col min="6671" max="6671" width="10.42578125" style="41" customWidth="1"/>
    <col min="6672" max="6672" width="11.85546875" style="41" customWidth="1"/>
    <col min="6673" max="6673" width="14.7109375" style="41" customWidth="1"/>
    <col min="6674" max="6674" width="9" style="41" bestFit="1" customWidth="1"/>
    <col min="6675" max="6914" width="9.140625" style="41"/>
    <col min="6915" max="6915" width="4.7109375" style="41" bestFit="1" customWidth="1"/>
    <col min="6916" max="6916" width="9.7109375" style="41" bestFit="1" customWidth="1"/>
    <col min="6917" max="6917" width="10" style="41" bestFit="1" customWidth="1"/>
    <col min="6918" max="6918" width="8.85546875" style="41" bestFit="1" customWidth="1"/>
    <col min="6919" max="6919" width="22.85546875" style="41" customWidth="1"/>
    <col min="6920" max="6920" width="59.7109375" style="41" bestFit="1" customWidth="1"/>
    <col min="6921" max="6921" width="57.85546875" style="41" bestFit="1" customWidth="1"/>
    <col min="6922" max="6922" width="35.28515625" style="41" bestFit="1" customWidth="1"/>
    <col min="6923" max="6923" width="28.140625" style="41" bestFit="1" customWidth="1"/>
    <col min="6924" max="6924" width="33.140625" style="41" bestFit="1" customWidth="1"/>
    <col min="6925" max="6925" width="26" style="41" bestFit="1" customWidth="1"/>
    <col min="6926" max="6926" width="19.140625" style="41" bestFit="1" customWidth="1"/>
    <col min="6927" max="6927" width="10.42578125" style="41" customWidth="1"/>
    <col min="6928" max="6928" width="11.85546875" style="41" customWidth="1"/>
    <col min="6929" max="6929" width="14.7109375" style="41" customWidth="1"/>
    <col min="6930" max="6930" width="9" style="41" bestFit="1" customWidth="1"/>
    <col min="6931" max="7170" width="9.140625" style="41"/>
    <col min="7171" max="7171" width="4.7109375" style="41" bestFit="1" customWidth="1"/>
    <col min="7172" max="7172" width="9.7109375" style="41" bestFit="1" customWidth="1"/>
    <col min="7173" max="7173" width="10" style="41" bestFit="1" customWidth="1"/>
    <col min="7174" max="7174" width="8.85546875" style="41" bestFit="1" customWidth="1"/>
    <col min="7175" max="7175" width="22.85546875" style="41" customWidth="1"/>
    <col min="7176" max="7176" width="59.7109375" style="41" bestFit="1" customWidth="1"/>
    <col min="7177" max="7177" width="57.85546875" style="41" bestFit="1" customWidth="1"/>
    <col min="7178" max="7178" width="35.28515625" style="41" bestFit="1" customWidth="1"/>
    <col min="7179" max="7179" width="28.140625" style="41" bestFit="1" customWidth="1"/>
    <col min="7180" max="7180" width="33.140625" style="41" bestFit="1" customWidth="1"/>
    <col min="7181" max="7181" width="26" style="41" bestFit="1" customWidth="1"/>
    <col min="7182" max="7182" width="19.140625" style="41" bestFit="1" customWidth="1"/>
    <col min="7183" max="7183" width="10.42578125" style="41" customWidth="1"/>
    <col min="7184" max="7184" width="11.85546875" style="41" customWidth="1"/>
    <col min="7185" max="7185" width="14.7109375" style="41" customWidth="1"/>
    <col min="7186" max="7186" width="9" style="41" bestFit="1" customWidth="1"/>
    <col min="7187" max="7426" width="9.140625" style="41"/>
    <col min="7427" max="7427" width="4.7109375" style="41" bestFit="1" customWidth="1"/>
    <col min="7428" max="7428" width="9.7109375" style="41" bestFit="1" customWidth="1"/>
    <col min="7429" max="7429" width="10" style="41" bestFit="1" customWidth="1"/>
    <col min="7430" max="7430" width="8.85546875" style="41" bestFit="1" customWidth="1"/>
    <col min="7431" max="7431" width="22.85546875" style="41" customWidth="1"/>
    <col min="7432" max="7432" width="59.7109375" style="41" bestFit="1" customWidth="1"/>
    <col min="7433" max="7433" width="57.85546875" style="41" bestFit="1" customWidth="1"/>
    <col min="7434" max="7434" width="35.28515625" style="41" bestFit="1" customWidth="1"/>
    <col min="7435" max="7435" width="28.140625" style="41" bestFit="1" customWidth="1"/>
    <col min="7436" max="7436" width="33.140625" style="41" bestFit="1" customWidth="1"/>
    <col min="7437" max="7437" width="26" style="41" bestFit="1" customWidth="1"/>
    <col min="7438" max="7438" width="19.140625" style="41" bestFit="1" customWidth="1"/>
    <col min="7439" max="7439" width="10.42578125" style="41" customWidth="1"/>
    <col min="7440" max="7440" width="11.85546875" style="41" customWidth="1"/>
    <col min="7441" max="7441" width="14.7109375" style="41" customWidth="1"/>
    <col min="7442" max="7442" width="9" style="41" bestFit="1" customWidth="1"/>
    <col min="7443" max="7682" width="9.140625" style="41"/>
    <col min="7683" max="7683" width="4.7109375" style="41" bestFit="1" customWidth="1"/>
    <col min="7684" max="7684" width="9.7109375" style="41" bestFit="1" customWidth="1"/>
    <col min="7685" max="7685" width="10" style="41" bestFit="1" customWidth="1"/>
    <col min="7686" max="7686" width="8.85546875" style="41" bestFit="1" customWidth="1"/>
    <col min="7687" max="7687" width="22.85546875" style="41" customWidth="1"/>
    <col min="7688" max="7688" width="59.7109375" style="41" bestFit="1" customWidth="1"/>
    <col min="7689" max="7689" width="57.85546875" style="41" bestFit="1" customWidth="1"/>
    <col min="7690" max="7690" width="35.28515625" style="41" bestFit="1" customWidth="1"/>
    <col min="7691" max="7691" width="28.140625" style="41" bestFit="1" customWidth="1"/>
    <col min="7692" max="7692" width="33.140625" style="41" bestFit="1" customWidth="1"/>
    <col min="7693" max="7693" width="26" style="41" bestFit="1" customWidth="1"/>
    <col min="7694" max="7694" width="19.140625" style="41" bestFit="1" customWidth="1"/>
    <col min="7695" max="7695" width="10.42578125" style="41" customWidth="1"/>
    <col min="7696" max="7696" width="11.85546875" style="41" customWidth="1"/>
    <col min="7697" max="7697" width="14.7109375" style="41" customWidth="1"/>
    <col min="7698" max="7698" width="9" style="41" bestFit="1" customWidth="1"/>
    <col min="7699" max="7938" width="9.140625" style="41"/>
    <col min="7939" max="7939" width="4.7109375" style="41" bestFit="1" customWidth="1"/>
    <col min="7940" max="7940" width="9.7109375" style="41" bestFit="1" customWidth="1"/>
    <col min="7941" max="7941" width="10" style="41" bestFit="1" customWidth="1"/>
    <col min="7942" max="7942" width="8.85546875" style="41" bestFit="1" customWidth="1"/>
    <col min="7943" max="7943" width="22.85546875" style="41" customWidth="1"/>
    <col min="7944" max="7944" width="59.7109375" style="41" bestFit="1" customWidth="1"/>
    <col min="7945" max="7945" width="57.85546875" style="41" bestFit="1" customWidth="1"/>
    <col min="7946" max="7946" width="35.28515625" style="41" bestFit="1" customWidth="1"/>
    <col min="7947" max="7947" width="28.140625" style="41" bestFit="1" customWidth="1"/>
    <col min="7948" max="7948" width="33.140625" style="41" bestFit="1" customWidth="1"/>
    <col min="7949" max="7949" width="26" style="41" bestFit="1" customWidth="1"/>
    <col min="7950" max="7950" width="19.140625" style="41" bestFit="1" customWidth="1"/>
    <col min="7951" max="7951" width="10.42578125" style="41" customWidth="1"/>
    <col min="7952" max="7952" width="11.85546875" style="41" customWidth="1"/>
    <col min="7953" max="7953" width="14.7109375" style="41" customWidth="1"/>
    <col min="7954" max="7954" width="9" style="41" bestFit="1" customWidth="1"/>
    <col min="7955" max="8194" width="9.140625" style="41"/>
    <col min="8195" max="8195" width="4.7109375" style="41" bestFit="1" customWidth="1"/>
    <col min="8196" max="8196" width="9.7109375" style="41" bestFit="1" customWidth="1"/>
    <col min="8197" max="8197" width="10" style="41" bestFit="1" customWidth="1"/>
    <col min="8198" max="8198" width="8.85546875" style="41" bestFit="1" customWidth="1"/>
    <col min="8199" max="8199" width="22.85546875" style="41" customWidth="1"/>
    <col min="8200" max="8200" width="59.7109375" style="41" bestFit="1" customWidth="1"/>
    <col min="8201" max="8201" width="57.85546875" style="41" bestFit="1" customWidth="1"/>
    <col min="8202" max="8202" width="35.28515625" style="41" bestFit="1" customWidth="1"/>
    <col min="8203" max="8203" width="28.140625" style="41" bestFit="1" customWidth="1"/>
    <col min="8204" max="8204" width="33.140625" style="41" bestFit="1" customWidth="1"/>
    <col min="8205" max="8205" width="26" style="41" bestFit="1" customWidth="1"/>
    <col min="8206" max="8206" width="19.140625" style="41" bestFit="1" customWidth="1"/>
    <col min="8207" max="8207" width="10.42578125" style="41" customWidth="1"/>
    <col min="8208" max="8208" width="11.85546875" style="41" customWidth="1"/>
    <col min="8209" max="8209" width="14.7109375" style="41" customWidth="1"/>
    <col min="8210" max="8210" width="9" style="41" bestFit="1" customWidth="1"/>
    <col min="8211" max="8450" width="9.140625" style="41"/>
    <col min="8451" max="8451" width="4.7109375" style="41" bestFit="1" customWidth="1"/>
    <col min="8452" max="8452" width="9.7109375" style="41" bestFit="1" customWidth="1"/>
    <col min="8453" max="8453" width="10" style="41" bestFit="1" customWidth="1"/>
    <col min="8454" max="8454" width="8.85546875" style="41" bestFit="1" customWidth="1"/>
    <col min="8455" max="8455" width="22.85546875" style="41" customWidth="1"/>
    <col min="8456" max="8456" width="59.7109375" style="41" bestFit="1" customWidth="1"/>
    <col min="8457" max="8457" width="57.85546875" style="41" bestFit="1" customWidth="1"/>
    <col min="8458" max="8458" width="35.28515625" style="41" bestFit="1" customWidth="1"/>
    <col min="8459" max="8459" width="28.140625" style="41" bestFit="1" customWidth="1"/>
    <col min="8460" max="8460" width="33.140625" style="41" bestFit="1" customWidth="1"/>
    <col min="8461" max="8461" width="26" style="41" bestFit="1" customWidth="1"/>
    <col min="8462" max="8462" width="19.140625" style="41" bestFit="1" customWidth="1"/>
    <col min="8463" max="8463" width="10.42578125" style="41" customWidth="1"/>
    <col min="8464" max="8464" width="11.85546875" style="41" customWidth="1"/>
    <col min="8465" max="8465" width="14.7109375" style="41" customWidth="1"/>
    <col min="8466" max="8466" width="9" style="41" bestFit="1" customWidth="1"/>
    <col min="8467" max="8706" width="9.140625" style="41"/>
    <col min="8707" max="8707" width="4.7109375" style="41" bestFit="1" customWidth="1"/>
    <col min="8708" max="8708" width="9.7109375" style="41" bestFit="1" customWidth="1"/>
    <col min="8709" max="8709" width="10" style="41" bestFit="1" customWidth="1"/>
    <col min="8710" max="8710" width="8.85546875" style="41" bestFit="1" customWidth="1"/>
    <col min="8711" max="8711" width="22.85546875" style="41" customWidth="1"/>
    <col min="8712" max="8712" width="59.7109375" style="41" bestFit="1" customWidth="1"/>
    <col min="8713" max="8713" width="57.85546875" style="41" bestFit="1" customWidth="1"/>
    <col min="8714" max="8714" width="35.28515625" style="41" bestFit="1" customWidth="1"/>
    <col min="8715" max="8715" width="28.140625" style="41" bestFit="1" customWidth="1"/>
    <col min="8716" max="8716" width="33.140625" style="41" bestFit="1" customWidth="1"/>
    <col min="8717" max="8717" width="26" style="41" bestFit="1" customWidth="1"/>
    <col min="8718" max="8718" width="19.140625" style="41" bestFit="1" customWidth="1"/>
    <col min="8719" max="8719" width="10.42578125" style="41" customWidth="1"/>
    <col min="8720" max="8720" width="11.85546875" style="41" customWidth="1"/>
    <col min="8721" max="8721" width="14.7109375" style="41" customWidth="1"/>
    <col min="8722" max="8722" width="9" style="41" bestFit="1" customWidth="1"/>
    <col min="8723" max="8962" width="9.140625" style="41"/>
    <col min="8963" max="8963" width="4.7109375" style="41" bestFit="1" customWidth="1"/>
    <col min="8964" max="8964" width="9.7109375" style="41" bestFit="1" customWidth="1"/>
    <col min="8965" max="8965" width="10" style="41" bestFit="1" customWidth="1"/>
    <col min="8966" max="8966" width="8.85546875" style="41" bestFit="1" customWidth="1"/>
    <col min="8967" max="8967" width="22.85546875" style="41" customWidth="1"/>
    <col min="8968" max="8968" width="59.7109375" style="41" bestFit="1" customWidth="1"/>
    <col min="8969" max="8969" width="57.85546875" style="41" bestFit="1" customWidth="1"/>
    <col min="8970" max="8970" width="35.28515625" style="41" bestFit="1" customWidth="1"/>
    <col min="8971" max="8971" width="28.140625" style="41" bestFit="1" customWidth="1"/>
    <col min="8972" max="8972" width="33.140625" style="41" bestFit="1" customWidth="1"/>
    <col min="8973" max="8973" width="26" style="41" bestFit="1" customWidth="1"/>
    <col min="8974" max="8974" width="19.140625" style="41" bestFit="1" customWidth="1"/>
    <col min="8975" max="8975" width="10.42578125" style="41" customWidth="1"/>
    <col min="8976" max="8976" width="11.85546875" style="41" customWidth="1"/>
    <col min="8977" max="8977" width="14.7109375" style="41" customWidth="1"/>
    <col min="8978" max="8978" width="9" style="41" bestFit="1" customWidth="1"/>
    <col min="8979" max="9218" width="9.140625" style="41"/>
    <col min="9219" max="9219" width="4.7109375" style="41" bestFit="1" customWidth="1"/>
    <col min="9220" max="9220" width="9.7109375" style="41" bestFit="1" customWidth="1"/>
    <col min="9221" max="9221" width="10" style="41" bestFit="1" customWidth="1"/>
    <col min="9222" max="9222" width="8.85546875" style="41" bestFit="1" customWidth="1"/>
    <col min="9223" max="9223" width="22.85546875" style="41" customWidth="1"/>
    <col min="9224" max="9224" width="59.7109375" style="41" bestFit="1" customWidth="1"/>
    <col min="9225" max="9225" width="57.85546875" style="41" bestFit="1" customWidth="1"/>
    <col min="9226" max="9226" width="35.28515625" style="41" bestFit="1" customWidth="1"/>
    <col min="9227" max="9227" width="28.140625" style="41" bestFit="1" customWidth="1"/>
    <col min="9228" max="9228" width="33.140625" style="41" bestFit="1" customWidth="1"/>
    <col min="9229" max="9229" width="26" style="41" bestFit="1" customWidth="1"/>
    <col min="9230" max="9230" width="19.140625" style="41" bestFit="1" customWidth="1"/>
    <col min="9231" max="9231" width="10.42578125" style="41" customWidth="1"/>
    <col min="9232" max="9232" width="11.85546875" style="41" customWidth="1"/>
    <col min="9233" max="9233" width="14.7109375" style="41" customWidth="1"/>
    <col min="9234" max="9234" width="9" style="41" bestFit="1" customWidth="1"/>
    <col min="9235" max="9474" width="9.140625" style="41"/>
    <col min="9475" max="9475" width="4.7109375" style="41" bestFit="1" customWidth="1"/>
    <col min="9476" max="9476" width="9.7109375" style="41" bestFit="1" customWidth="1"/>
    <col min="9477" max="9477" width="10" style="41" bestFit="1" customWidth="1"/>
    <col min="9478" max="9478" width="8.85546875" style="41" bestFit="1" customWidth="1"/>
    <col min="9479" max="9479" width="22.85546875" style="41" customWidth="1"/>
    <col min="9480" max="9480" width="59.7109375" style="41" bestFit="1" customWidth="1"/>
    <col min="9481" max="9481" width="57.85546875" style="41" bestFit="1" customWidth="1"/>
    <col min="9482" max="9482" width="35.28515625" style="41" bestFit="1" customWidth="1"/>
    <col min="9483" max="9483" width="28.140625" style="41" bestFit="1" customWidth="1"/>
    <col min="9484" max="9484" width="33.140625" style="41" bestFit="1" customWidth="1"/>
    <col min="9485" max="9485" width="26" style="41" bestFit="1" customWidth="1"/>
    <col min="9486" max="9486" width="19.140625" style="41" bestFit="1" customWidth="1"/>
    <col min="9487" max="9487" width="10.42578125" style="41" customWidth="1"/>
    <col min="9488" max="9488" width="11.85546875" style="41" customWidth="1"/>
    <col min="9489" max="9489" width="14.7109375" style="41" customWidth="1"/>
    <col min="9490" max="9490" width="9" style="41" bestFit="1" customWidth="1"/>
    <col min="9491" max="9730" width="9.140625" style="41"/>
    <col min="9731" max="9731" width="4.7109375" style="41" bestFit="1" customWidth="1"/>
    <col min="9732" max="9732" width="9.7109375" style="41" bestFit="1" customWidth="1"/>
    <col min="9733" max="9733" width="10" style="41" bestFit="1" customWidth="1"/>
    <col min="9734" max="9734" width="8.85546875" style="41" bestFit="1" customWidth="1"/>
    <col min="9735" max="9735" width="22.85546875" style="41" customWidth="1"/>
    <col min="9736" max="9736" width="59.7109375" style="41" bestFit="1" customWidth="1"/>
    <col min="9737" max="9737" width="57.85546875" style="41" bestFit="1" customWidth="1"/>
    <col min="9738" max="9738" width="35.28515625" style="41" bestFit="1" customWidth="1"/>
    <col min="9739" max="9739" width="28.140625" style="41" bestFit="1" customWidth="1"/>
    <col min="9740" max="9740" width="33.140625" style="41" bestFit="1" customWidth="1"/>
    <col min="9741" max="9741" width="26" style="41" bestFit="1" customWidth="1"/>
    <col min="9742" max="9742" width="19.140625" style="41" bestFit="1" customWidth="1"/>
    <col min="9743" max="9743" width="10.42578125" style="41" customWidth="1"/>
    <col min="9744" max="9744" width="11.85546875" style="41" customWidth="1"/>
    <col min="9745" max="9745" width="14.7109375" style="41" customWidth="1"/>
    <col min="9746" max="9746" width="9" style="41" bestFit="1" customWidth="1"/>
    <col min="9747" max="9986" width="9.140625" style="41"/>
    <col min="9987" max="9987" width="4.7109375" style="41" bestFit="1" customWidth="1"/>
    <col min="9988" max="9988" width="9.7109375" style="41" bestFit="1" customWidth="1"/>
    <col min="9989" max="9989" width="10" style="41" bestFit="1" customWidth="1"/>
    <col min="9990" max="9990" width="8.85546875" style="41" bestFit="1" customWidth="1"/>
    <col min="9991" max="9991" width="22.85546875" style="41" customWidth="1"/>
    <col min="9992" max="9992" width="59.7109375" style="41" bestFit="1" customWidth="1"/>
    <col min="9993" max="9993" width="57.85546875" style="41" bestFit="1" customWidth="1"/>
    <col min="9994" max="9994" width="35.28515625" style="41" bestFit="1" customWidth="1"/>
    <col min="9995" max="9995" width="28.140625" style="41" bestFit="1" customWidth="1"/>
    <col min="9996" max="9996" width="33.140625" style="41" bestFit="1" customWidth="1"/>
    <col min="9997" max="9997" width="26" style="41" bestFit="1" customWidth="1"/>
    <col min="9998" max="9998" width="19.140625" style="41" bestFit="1" customWidth="1"/>
    <col min="9999" max="9999" width="10.42578125" style="41" customWidth="1"/>
    <col min="10000" max="10000" width="11.85546875" style="41" customWidth="1"/>
    <col min="10001" max="10001" width="14.7109375" style="41" customWidth="1"/>
    <col min="10002" max="10002" width="9" style="41" bestFit="1" customWidth="1"/>
    <col min="10003" max="10242" width="9.140625" style="41"/>
    <col min="10243" max="10243" width="4.7109375" style="41" bestFit="1" customWidth="1"/>
    <col min="10244" max="10244" width="9.7109375" style="41" bestFit="1" customWidth="1"/>
    <col min="10245" max="10245" width="10" style="41" bestFit="1" customWidth="1"/>
    <col min="10246" max="10246" width="8.85546875" style="41" bestFit="1" customWidth="1"/>
    <col min="10247" max="10247" width="22.85546875" style="41" customWidth="1"/>
    <col min="10248" max="10248" width="59.7109375" style="41" bestFit="1" customWidth="1"/>
    <col min="10249" max="10249" width="57.85546875" style="41" bestFit="1" customWidth="1"/>
    <col min="10250" max="10250" width="35.28515625" style="41" bestFit="1" customWidth="1"/>
    <col min="10251" max="10251" width="28.140625" style="41" bestFit="1" customWidth="1"/>
    <col min="10252" max="10252" width="33.140625" style="41" bestFit="1" customWidth="1"/>
    <col min="10253" max="10253" width="26" style="41" bestFit="1" customWidth="1"/>
    <col min="10254" max="10254" width="19.140625" style="41" bestFit="1" customWidth="1"/>
    <col min="10255" max="10255" width="10.42578125" style="41" customWidth="1"/>
    <col min="10256" max="10256" width="11.85546875" style="41" customWidth="1"/>
    <col min="10257" max="10257" width="14.7109375" style="41" customWidth="1"/>
    <col min="10258" max="10258" width="9" style="41" bestFit="1" customWidth="1"/>
    <col min="10259" max="10498" width="9.140625" style="41"/>
    <col min="10499" max="10499" width="4.7109375" style="41" bestFit="1" customWidth="1"/>
    <col min="10500" max="10500" width="9.7109375" style="41" bestFit="1" customWidth="1"/>
    <col min="10501" max="10501" width="10" style="41" bestFit="1" customWidth="1"/>
    <col min="10502" max="10502" width="8.85546875" style="41" bestFit="1" customWidth="1"/>
    <col min="10503" max="10503" width="22.85546875" style="41" customWidth="1"/>
    <col min="10504" max="10504" width="59.7109375" style="41" bestFit="1" customWidth="1"/>
    <col min="10505" max="10505" width="57.85546875" style="41" bestFit="1" customWidth="1"/>
    <col min="10506" max="10506" width="35.28515625" style="41" bestFit="1" customWidth="1"/>
    <col min="10507" max="10507" width="28.140625" style="41" bestFit="1" customWidth="1"/>
    <col min="10508" max="10508" width="33.140625" style="41" bestFit="1" customWidth="1"/>
    <col min="10509" max="10509" width="26" style="41" bestFit="1" customWidth="1"/>
    <col min="10510" max="10510" width="19.140625" style="41" bestFit="1" customWidth="1"/>
    <col min="10511" max="10511" width="10.42578125" style="41" customWidth="1"/>
    <col min="10512" max="10512" width="11.85546875" style="41" customWidth="1"/>
    <col min="10513" max="10513" width="14.7109375" style="41" customWidth="1"/>
    <col min="10514" max="10514" width="9" style="41" bestFit="1" customWidth="1"/>
    <col min="10515" max="10754" width="9.140625" style="41"/>
    <col min="10755" max="10755" width="4.7109375" style="41" bestFit="1" customWidth="1"/>
    <col min="10756" max="10756" width="9.7109375" style="41" bestFit="1" customWidth="1"/>
    <col min="10757" max="10757" width="10" style="41" bestFit="1" customWidth="1"/>
    <col min="10758" max="10758" width="8.85546875" style="41" bestFit="1" customWidth="1"/>
    <col min="10759" max="10759" width="22.85546875" style="41" customWidth="1"/>
    <col min="10760" max="10760" width="59.7109375" style="41" bestFit="1" customWidth="1"/>
    <col min="10761" max="10761" width="57.85546875" style="41" bestFit="1" customWidth="1"/>
    <col min="10762" max="10762" width="35.28515625" style="41" bestFit="1" customWidth="1"/>
    <col min="10763" max="10763" width="28.140625" style="41" bestFit="1" customWidth="1"/>
    <col min="10764" max="10764" width="33.140625" style="41" bestFit="1" customWidth="1"/>
    <col min="10765" max="10765" width="26" style="41" bestFit="1" customWidth="1"/>
    <col min="10766" max="10766" width="19.140625" style="41" bestFit="1" customWidth="1"/>
    <col min="10767" max="10767" width="10.42578125" style="41" customWidth="1"/>
    <col min="10768" max="10768" width="11.85546875" style="41" customWidth="1"/>
    <col min="10769" max="10769" width="14.7109375" style="41" customWidth="1"/>
    <col min="10770" max="10770" width="9" style="41" bestFit="1" customWidth="1"/>
    <col min="10771" max="11010" width="9.140625" style="41"/>
    <col min="11011" max="11011" width="4.7109375" style="41" bestFit="1" customWidth="1"/>
    <col min="11012" max="11012" width="9.7109375" style="41" bestFit="1" customWidth="1"/>
    <col min="11013" max="11013" width="10" style="41" bestFit="1" customWidth="1"/>
    <col min="11014" max="11014" width="8.85546875" style="41" bestFit="1" customWidth="1"/>
    <col min="11015" max="11015" width="22.85546875" style="41" customWidth="1"/>
    <col min="11016" max="11016" width="59.7109375" style="41" bestFit="1" customWidth="1"/>
    <col min="11017" max="11017" width="57.85546875" style="41" bestFit="1" customWidth="1"/>
    <col min="11018" max="11018" width="35.28515625" style="41" bestFit="1" customWidth="1"/>
    <col min="11019" max="11019" width="28.140625" style="41" bestFit="1" customWidth="1"/>
    <col min="11020" max="11020" width="33.140625" style="41" bestFit="1" customWidth="1"/>
    <col min="11021" max="11021" width="26" style="41" bestFit="1" customWidth="1"/>
    <col min="11022" max="11022" width="19.140625" style="41" bestFit="1" customWidth="1"/>
    <col min="11023" max="11023" width="10.42578125" style="41" customWidth="1"/>
    <col min="11024" max="11024" width="11.85546875" style="41" customWidth="1"/>
    <col min="11025" max="11025" width="14.7109375" style="41" customWidth="1"/>
    <col min="11026" max="11026" width="9" style="41" bestFit="1" customWidth="1"/>
    <col min="11027" max="11266" width="9.140625" style="41"/>
    <col min="11267" max="11267" width="4.7109375" style="41" bestFit="1" customWidth="1"/>
    <col min="11268" max="11268" width="9.7109375" style="41" bestFit="1" customWidth="1"/>
    <col min="11269" max="11269" width="10" style="41" bestFit="1" customWidth="1"/>
    <col min="11270" max="11270" width="8.85546875" style="41" bestFit="1" customWidth="1"/>
    <col min="11271" max="11271" width="22.85546875" style="41" customWidth="1"/>
    <col min="11272" max="11272" width="59.7109375" style="41" bestFit="1" customWidth="1"/>
    <col min="11273" max="11273" width="57.85546875" style="41" bestFit="1" customWidth="1"/>
    <col min="11274" max="11274" width="35.28515625" style="41" bestFit="1" customWidth="1"/>
    <col min="11275" max="11275" width="28.140625" style="41" bestFit="1" customWidth="1"/>
    <col min="11276" max="11276" width="33.140625" style="41" bestFit="1" customWidth="1"/>
    <col min="11277" max="11277" width="26" style="41" bestFit="1" customWidth="1"/>
    <col min="11278" max="11278" width="19.140625" style="41" bestFit="1" customWidth="1"/>
    <col min="11279" max="11279" width="10.42578125" style="41" customWidth="1"/>
    <col min="11280" max="11280" width="11.85546875" style="41" customWidth="1"/>
    <col min="11281" max="11281" width="14.7109375" style="41" customWidth="1"/>
    <col min="11282" max="11282" width="9" style="41" bestFit="1" customWidth="1"/>
    <col min="11283" max="11522" width="9.140625" style="41"/>
    <col min="11523" max="11523" width="4.7109375" style="41" bestFit="1" customWidth="1"/>
    <col min="11524" max="11524" width="9.7109375" style="41" bestFit="1" customWidth="1"/>
    <col min="11525" max="11525" width="10" style="41" bestFit="1" customWidth="1"/>
    <col min="11526" max="11526" width="8.85546875" style="41" bestFit="1" customWidth="1"/>
    <col min="11527" max="11527" width="22.85546875" style="41" customWidth="1"/>
    <col min="11528" max="11528" width="59.7109375" style="41" bestFit="1" customWidth="1"/>
    <col min="11529" max="11529" width="57.85546875" style="41" bestFit="1" customWidth="1"/>
    <col min="11530" max="11530" width="35.28515625" style="41" bestFit="1" customWidth="1"/>
    <col min="11531" max="11531" width="28.140625" style="41" bestFit="1" customWidth="1"/>
    <col min="11532" max="11532" width="33.140625" style="41" bestFit="1" customWidth="1"/>
    <col min="11533" max="11533" width="26" style="41" bestFit="1" customWidth="1"/>
    <col min="11534" max="11534" width="19.140625" style="41" bestFit="1" customWidth="1"/>
    <col min="11535" max="11535" width="10.42578125" style="41" customWidth="1"/>
    <col min="11536" max="11536" width="11.85546875" style="41" customWidth="1"/>
    <col min="11537" max="11537" width="14.7109375" style="41" customWidth="1"/>
    <col min="11538" max="11538" width="9" style="41" bestFit="1" customWidth="1"/>
    <col min="11539" max="11778" width="9.140625" style="41"/>
    <col min="11779" max="11779" width="4.7109375" style="41" bestFit="1" customWidth="1"/>
    <col min="11780" max="11780" width="9.7109375" style="41" bestFit="1" customWidth="1"/>
    <col min="11781" max="11781" width="10" style="41" bestFit="1" customWidth="1"/>
    <col min="11782" max="11782" width="8.85546875" style="41" bestFit="1" customWidth="1"/>
    <col min="11783" max="11783" width="22.85546875" style="41" customWidth="1"/>
    <col min="11784" max="11784" width="59.7109375" style="41" bestFit="1" customWidth="1"/>
    <col min="11785" max="11785" width="57.85546875" style="41" bestFit="1" customWidth="1"/>
    <col min="11786" max="11786" width="35.28515625" style="41" bestFit="1" customWidth="1"/>
    <col min="11787" max="11787" width="28.140625" style="41" bestFit="1" customWidth="1"/>
    <col min="11788" max="11788" width="33.140625" style="41" bestFit="1" customWidth="1"/>
    <col min="11789" max="11789" width="26" style="41" bestFit="1" customWidth="1"/>
    <col min="11790" max="11790" width="19.140625" style="41" bestFit="1" customWidth="1"/>
    <col min="11791" max="11791" width="10.42578125" style="41" customWidth="1"/>
    <col min="11792" max="11792" width="11.85546875" style="41" customWidth="1"/>
    <col min="11793" max="11793" width="14.7109375" style="41" customWidth="1"/>
    <col min="11794" max="11794" width="9" style="41" bestFit="1" customWidth="1"/>
    <col min="11795" max="12034" width="9.140625" style="41"/>
    <col min="12035" max="12035" width="4.7109375" style="41" bestFit="1" customWidth="1"/>
    <col min="12036" max="12036" width="9.7109375" style="41" bestFit="1" customWidth="1"/>
    <col min="12037" max="12037" width="10" style="41" bestFit="1" customWidth="1"/>
    <col min="12038" max="12038" width="8.85546875" style="41" bestFit="1" customWidth="1"/>
    <col min="12039" max="12039" width="22.85546875" style="41" customWidth="1"/>
    <col min="12040" max="12040" width="59.7109375" style="41" bestFit="1" customWidth="1"/>
    <col min="12041" max="12041" width="57.85546875" style="41" bestFit="1" customWidth="1"/>
    <col min="12042" max="12042" width="35.28515625" style="41" bestFit="1" customWidth="1"/>
    <col min="12043" max="12043" width="28.140625" style="41" bestFit="1" customWidth="1"/>
    <col min="12044" max="12044" width="33.140625" style="41" bestFit="1" customWidth="1"/>
    <col min="12045" max="12045" width="26" style="41" bestFit="1" customWidth="1"/>
    <col min="12046" max="12046" width="19.140625" style="41" bestFit="1" customWidth="1"/>
    <col min="12047" max="12047" width="10.42578125" style="41" customWidth="1"/>
    <col min="12048" max="12048" width="11.85546875" style="41" customWidth="1"/>
    <col min="12049" max="12049" width="14.7109375" style="41" customWidth="1"/>
    <col min="12050" max="12050" width="9" style="41" bestFit="1" customWidth="1"/>
    <col min="12051" max="12290" width="9.140625" style="41"/>
    <col min="12291" max="12291" width="4.7109375" style="41" bestFit="1" customWidth="1"/>
    <col min="12292" max="12292" width="9.7109375" style="41" bestFit="1" customWidth="1"/>
    <col min="12293" max="12293" width="10" style="41" bestFit="1" customWidth="1"/>
    <col min="12294" max="12294" width="8.85546875" style="41" bestFit="1" customWidth="1"/>
    <col min="12295" max="12295" width="22.85546875" style="41" customWidth="1"/>
    <col min="12296" max="12296" width="59.7109375" style="41" bestFit="1" customWidth="1"/>
    <col min="12297" max="12297" width="57.85546875" style="41" bestFit="1" customWidth="1"/>
    <col min="12298" max="12298" width="35.28515625" style="41" bestFit="1" customWidth="1"/>
    <col min="12299" max="12299" width="28.140625" style="41" bestFit="1" customWidth="1"/>
    <col min="12300" max="12300" width="33.140625" style="41" bestFit="1" customWidth="1"/>
    <col min="12301" max="12301" width="26" style="41" bestFit="1" customWidth="1"/>
    <col min="12302" max="12302" width="19.140625" style="41" bestFit="1" customWidth="1"/>
    <col min="12303" max="12303" width="10.42578125" style="41" customWidth="1"/>
    <col min="12304" max="12304" width="11.85546875" style="41" customWidth="1"/>
    <col min="12305" max="12305" width="14.7109375" style="41" customWidth="1"/>
    <col min="12306" max="12306" width="9" style="41" bestFit="1" customWidth="1"/>
    <col min="12307" max="12546" width="9.140625" style="41"/>
    <col min="12547" max="12547" width="4.7109375" style="41" bestFit="1" customWidth="1"/>
    <col min="12548" max="12548" width="9.7109375" style="41" bestFit="1" customWidth="1"/>
    <col min="12549" max="12549" width="10" style="41" bestFit="1" customWidth="1"/>
    <col min="12550" max="12550" width="8.85546875" style="41" bestFit="1" customWidth="1"/>
    <col min="12551" max="12551" width="22.85546875" style="41" customWidth="1"/>
    <col min="12552" max="12552" width="59.7109375" style="41" bestFit="1" customWidth="1"/>
    <col min="12553" max="12553" width="57.85546875" style="41" bestFit="1" customWidth="1"/>
    <col min="12554" max="12554" width="35.28515625" style="41" bestFit="1" customWidth="1"/>
    <col min="12555" max="12555" width="28.140625" style="41" bestFit="1" customWidth="1"/>
    <col min="12556" max="12556" width="33.140625" style="41" bestFit="1" customWidth="1"/>
    <col min="12557" max="12557" width="26" style="41" bestFit="1" customWidth="1"/>
    <col min="12558" max="12558" width="19.140625" style="41" bestFit="1" customWidth="1"/>
    <col min="12559" max="12559" width="10.42578125" style="41" customWidth="1"/>
    <col min="12560" max="12560" width="11.85546875" style="41" customWidth="1"/>
    <col min="12561" max="12561" width="14.7109375" style="41" customWidth="1"/>
    <col min="12562" max="12562" width="9" style="41" bestFit="1" customWidth="1"/>
    <col min="12563" max="12802" width="9.140625" style="41"/>
    <col min="12803" max="12803" width="4.7109375" style="41" bestFit="1" customWidth="1"/>
    <col min="12804" max="12804" width="9.7109375" style="41" bestFit="1" customWidth="1"/>
    <col min="12805" max="12805" width="10" style="41" bestFit="1" customWidth="1"/>
    <col min="12806" max="12806" width="8.85546875" style="41" bestFit="1" customWidth="1"/>
    <col min="12807" max="12807" width="22.85546875" style="41" customWidth="1"/>
    <col min="12808" max="12808" width="59.7109375" style="41" bestFit="1" customWidth="1"/>
    <col min="12809" max="12809" width="57.85546875" style="41" bestFit="1" customWidth="1"/>
    <col min="12810" max="12810" width="35.28515625" style="41" bestFit="1" customWidth="1"/>
    <col min="12811" max="12811" width="28.140625" style="41" bestFit="1" customWidth="1"/>
    <col min="12812" max="12812" width="33.140625" style="41" bestFit="1" customWidth="1"/>
    <col min="12813" max="12813" width="26" style="41" bestFit="1" customWidth="1"/>
    <col min="12814" max="12814" width="19.140625" style="41" bestFit="1" customWidth="1"/>
    <col min="12815" max="12815" width="10.42578125" style="41" customWidth="1"/>
    <col min="12816" max="12816" width="11.85546875" style="41" customWidth="1"/>
    <col min="12817" max="12817" width="14.7109375" style="41" customWidth="1"/>
    <col min="12818" max="12818" width="9" style="41" bestFit="1" customWidth="1"/>
    <col min="12819" max="13058" width="9.140625" style="41"/>
    <col min="13059" max="13059" width="4.7109375" style="41" bestFit="1" customWidth="1"/>
    <col min="13060" max="13060" width="9.7109375" style="41" bestFit="1" customWidth="1"/>
    <col min="13061" max="13061" width="10" style="41" bestFit="1" customWidth="1"/>
    <col min="13062" max="13062" width="8.85546875" style="41" bestFit="1" customWidth="1"/>
    <col min="13063" max="13063" width="22.85546875" style="41" customWidth="1"/>
    <col min="13064" max="13064" width="59.7109375" style="41" bestFit="1" customWidth="1"/>
    <col min="13065" max="13065" width="57.85546875" style="41" bestFit="1" customWidth="1"/>
    <col min="13066" max="13066" width="35.28515625" style="41" bestFit="1" customWidth="1"/>
    <col min="13067" max="13067" width="28.140625" style="41" bestFit="1" customWidth="1"/>
    <col min="13068" max="13068" width="33.140625" style="41" bestFit="1" customWidth="1"/>
    <col min="13069" max="13069" width="26" style="41" bestFit="1" customWidth="1"/>
    <col min="13070" max="13070" width="19.140625" style="41" bestFit="1" customWidth="1"/>
    <col min="13071" max="13071" width="10.42578125" style="41" customWidth="1"/>
    <col min="13072" max="13072" width="11.85546875" style="41" customWidth="1"/>
    <col min="13073" max="13073" width="14.7109375" style="41" customWidth="1"/>
    <col min="13074" max="13074" width="9" style="41" bestFit="1" customWidth="1"/>
    <col min="13075" max="13314" width="9.140625" style="41"/>
    <col min="13315" max="13315" width="4.7109375" style="41" bestFit="1" customWidth="1"/>
    <col min="13316" max="13316" width="9.7109375" style="41" bestFit="1" customWidth="1"/>
    <col min="13317" max="13317" width="10" style="41" bestFit="1" customWidth="1"/>
    <col min="13318" max="13318" width="8.85546875" style="41" bestFit="1" customWidth="1"/>
    <col min="13319" max="13319" width="22.85546875" style="41" customWidth="1"/>
    <col min="13320" max="13320" width="59.7109375" style="41" bestFit="1" customWidth="1"/>
    <col min="13321" max="13321" width="57.85546875" style="41" bestFit="1" customWidth="1"/>
    <col min="13322" max="13322" width="35.28515625" style="41" bestFit="1" customWidth="1"/>
    <col min="13323" max="13323" width="28.140625" style="41" bestFit="1" customWidth="1"/>
    <col min="13324" max="13324" width="33.140625" style="41" bestFit="1" customWidth="1"/>
    <col min="13325" max="13325" width="26" style="41" bestFit="1" customWidth="1"/>
    <col min="13326" max="13326" width="19.140625" style="41" bestFit="1" customWidth="1"/>
    <col min="13327" max="13327" width="10.42578125" style="41" customWidth="1"/>
    <col min="13328" max="13328" width="11.85546875" style="41" customWidth="1"/>
    <col min="13329" max="13329" width="14.7109375" style="41" customWidth="1"/>
    <col min="13330" max="13330" width="9" style="41" bestFit="1" customWidth="1"/>
    <col min="13331" max="13570" width="9.140625" style="41"/>
    <col min="13571" max="13571" width="4.7109375" style="41" bestFit="1" customWidth="1"/>
    <col min="13572" max="13572" width="9.7109375" style="41" bestFit="1" customWidth="1"/>
    <col min="13573" max="13573" width="10" style="41" bestFit="1" customWidth="1"/>
    <col min="13574" max="13574" width="8.85546875" style="41" bestFit="1" customWidth="1"/>
    <col min="13575" max="13575" width="22.85546875" style="41" customWidth="1"/>
    <col min="13576" max="13576" width="59.7109375" style="41" bestFit="1" customWidth="1"/>
    <col min="13577" max="13577" width="57.85546875" style="41" bestFit="1" customWidth="1"/>
    <col min="13578" max="13578" width="35.28515625" style="41" bestFit="1" customWidth="1"/>
    <col min="13579" max="13579" width="28.140625" style="41" bestFit="1" customWidth="1"/>
    <col min="13580" max="13580" width="33.140625" style="41" bestFit="1" customWidth="1"/>
    <col min="13581" max="13581" width="26" style="41" bestFit="1" customWidth="1"/>
    <col min="13582" max="13582" width="19.140625" style="41" bestFit="1" customWidth="1"/>
    <col min="13583" max="13583" width="10.42578125" style="41" customWidth="1"/>
    <col min="13584" max="13584" width="11.85546875" style="41" customWidth="1"/>
    <col min="13585" max="13585" width="14.7109375" style="41" customWidth="1"/>
    <col min="13586" max="13586" width="9" style="41" bestFit="1" customWidth="1"/>
    <col min="13587" max="13826" width="9.140625" style="41"/>
    <col min="13827" max="13827" width="4.7109375" style="41" bestFit="1" customWidth="1"/>
    <col min="13828" max="13828" width="9.7109375" style="41" bestFit="1" customWidth="1"/>
    <col min="13829" max="13829" width="10" style="41" bestFit="1" customWidth="1"/>
    <col min="13830" max="13830" width="8.85546875" style="41" bestFit="1" customWidth="1"/>
    <col min="13831" max="13831" width="22.85546875" style="41" customWidth="1"/>
    <col min="13832" max="13832" width="59.7109375" style="41" bestFit="1" customWidth="1"/>
    <col min="13833" max="13833" width="57.85546875" style="41" bestFit="1" customWidth="1"/>
    <col min="13834" max="13834" width="35.28515625" style="41" bestFit="1" customWidth="1"/>
    <col min="13835" max="13835" width="28.140625" style="41" bestFit="1" customWidth="1"/>
    <col min="13836" max="13836" width="33.140625" style="41" bestFit="1" customWidth="1"/>
    <col min="13837" max="13837" width="26" style="41" bestFit="1" customWidth="1"/>
    <col min="13838" max="13838" width="19.140625" style="41" bestFit="1" customWidth="1"/>
    <col min="13839" max="13839" width="10.42578125" style="41" customWidth="1"/>
    <col min="13840" max="13840" width="11.85546875" style="41" customWidth="1"/>
    <col min="13841" max="13841" width="14.7109375" style="41" customWidth="1"/>
    <col min="13842" max="13842" width="9" style="41" bestFit="1" customWidth="1"/>
    <col min="13843" max="14082" width="9.140625" style="41"/>
    <col min="14083" max="14083" width="4.7109375" style="41" bestFit="1" customWidth="1"/>
    <col min="14084" max="14084" width="9.7109375" style="41" bestFit="1" customWidth="1"/>
    <col min="14085" max="14085" width="10" style="41" bestFit="1" customWidth="1"/>
    <col min="14086" max="14086" width="8.85546875" style="41" bestFit="1" customWidth="1"/>
    <col min="14087" max="14087" width="22.85546875" style="41" customWidth="1"/>
    <col min="14088" max="14088" width="59.7109375" style="41" bestFit="1" customWidth="1"/>
    <col min="14089" max="14089" width="57.85546875" style="41" bestFit="1" customWidth="1"/>
    <col min="14090" max="14090" width="35.28515625" style="41" bestFit="1" customWidth="1"/>
    <col min="14091" max="14091" width="28.140625" style="41" bestFit="1" customWidth="1"/>
    <col min="14092" max="14092" width="33.140625" style="41" bestFit="1" customWidth="1"/>
    <col min="14093" max="14093" width="26" style="41" bestFit="1" customWidth="1"/>
    <col min="14094" max="14094" width="19.140625" style="41" bestFit="1" customWidth="1"/>
    <col min="14095" max="14095" width="10.42578125" style="41" customWidth="1"/>
    <col min="14096" max="14096" width="11.85546875" style="41" customWidth="1"/>
    <col min="14097" max="14097" width="14.7109375" style="41" customWidth="1"/>
    <col min="14098" max="14098" width="9" style="41" bestFit="1" customWidth="1"/>
    <col min="14099" max="14338" width="9.140625" style="41"/>
    <col min="14339" max="14339" width="4.7109375" style="41" bestFit="1" customWidth="1"/>
    <col min="14340" max="14340" width="9.7109375" style="41" bestFit="1" customWidth="1"/>
    <col min="14341" max="14341" width="10" style="41" bestFit="1" customWidth="1"/>
    <col min="14342" max="14342" width="8.85546875" style="41" bestFit="1" customWidth="1"/>
    <col min="14343" max="14343" width="22.85546875" style="41" customWidth="1"/>
    <col min="14344" max="14344" width="59.7109375" style="41" bestFit="1" customWidth="1"/>
    <col min="14345" max="14345" width="57.85546875" style="41" bestFit="1" customWidth="1"/>
    <col min="14346" max="14346" width="35.28515625" style="41" bestFit="1" customWidth="1"/>
    <col min="14347" max="14347" width="28.140625" style="41" bestFit="1" customWidth="1"/>
    <col min="14348" max="14348" width="33.140625" style="41" bestFit="1" customWidth="1"/>
    <col min="14349" max="14349" width="26" style="41" bestFit="1" customWidth="1"/>
    <col min="14350" max="14350" width="19.140625" style="41" bestFit="1" customWidth="1"/>
    <col min="14351" max="14351" width="10.42578125" style="41" customWidth="1"/>
    <col min="14352" max="14352" width="11.85546875" style="41" customWidth="1"/>
    <col min="14353" max="14353" width="14.7109375" style="41" customWidth="1"/>
    <col min="14354" max="14354" width="9" style="41" bestFit="1" customWidth="1"/>
    <col min="14355" max="14594" width="9.140625" style="41"/>
    <col min="14595" max="14595" width="4.7109375" style="41" bestFit="1" customWidth="1"/>
    <col min="14596" max="14596" width="9.7109375" style="41" bestFit="1" customWidth="1"/>
    <col min="14597" max="14597" width="10" style="41" bestFit="1" customWidth="1"/>
    <col min="14598" max="14598" width="8.85546875" style="41" bestFit="1" customWidth="1"/>
    <col min="14599" max="14599" width="22.85546875" style="41" customWidth="1"/>
    <col min="14600" max="14600" width="59.7109375" style="41" bestFit="1" customWidth="1"/>
    <col min="14601" max="14601" width="57.85546875" style="41" bestFit="1" customWidth="1"/>
    <col min="14602" max="14602" width="35.28515625" style="41" bestFit="1" customWidth="1"/>
    <col min="14603" max="14603" width="28.140625" style="41" bestFit="1" customWidth="1"/>
    <col min="14604" max="14604" width="33.140625" style="41" bestFit="1" customWidth="1"/>
    <col min="14605" max="14605" width="26" style="41" bestFit="1" customWidth="1"/>
    <col min="14606" max="14606" width="19.140625" style="41" bestFit="1" customWidth="1"/>
    <col min="14607" max="14607" width="10.42578125" style="41" customWidth="1"/>
    <col min="14608" max="14608" width="11.85546875" style="41" customWidth="1"/>
    <col min="14609" max="14609" width="14.7109375" style="41" customWidth="1"/>
    <col min="14610" max="14610" width="9" style="41" bestFit="1" customWidth="1"/>
    <col min="14611" max="14850" width="9.140625" style="41"/>
    <col min="14851" max="14851" width="4.7109375" style="41" bestFit="1" customWidth="1"/>
    <col min="14852" max="14852" width="9.7109375" style="41" bestFit="1" customWidth="1"/>
    <col min="14853" max="14853" width="10" style="41" bestFit="1" customWidth="1"/>
    <col min="14854" max="14854" width="8.85546875" style="41" bestFit="1" customWidth="1"/>
    <col min="14855" max="14855" width="22.85546875" style="41" customWidth="1"/>
    <col min="14856" max="14856" width="59.7109375" style="41" bestFit="1" customWidth="1"/>
    <col min="14857" max="14857" width="57.85546875" style="41" bestFit="1" customWidth="1"/>
    <col min="14858" max="14858" width="35.28515625" style="41" bestFit="1" customWidth="1"/>
    <col min="14859" max="14859" width="28.140625" style="41" bestFit="1" customWidth="1"/>
    <col min="14860" max="14860" width="33.140625" style="41" bestFit="1" customWidth="1"/>
    <col min="14861" max="14861" width="26" style="41" bestFit="1" customWidth="1"/>
    <col min="14862" max="14862" width="19.140625" style="41" bestFit="1" customWidth="1"/>
    <col min="14863" max="14863" width="10.42578125" style="41" customWidth="1"/>
    <col min="14864" max="14864" width="11.85546875" style="41" customWidth="1"/>
    <col min="14865" max="14865" width="14.7109375" style="41" customWidth="1"/>
    <col min="14866" max="14866" width="9" style="41" bestFit="1" customWidth="1"/>
    <col min="14867" max="15106" width="9.140625" style="41"/>
    <col min="15107" max="15107" width="4.7109375" style="41" bestFit="1" customWidth="1"/>
    <col min="15108" max="15108" width="9.7109375" style="41" bestFit="1" customWidth="1"/>
    <col min="15109" max="15109" width="10" style="41" bestFit="1" customWidth="1"/>
    <col min="15110" max="15110" width="8.85546875" style="41" bestFit="1" customWidth="1"/>
    <col min="15111" max="15111" width="22.85546875" style="41" customWidth="1"/>
    <col min="15112" max="15112" width="59.7109375" style="41" bestFit="1" customWidth="1"/>
    <col min="15113" max="15113" width="57.85546875" style="41" bestFit="1" customWidth="1"/>
    <col min="15114" max="15114" width="35.28515625" style="41" bestFit="1" customWidth="1"/>
    <col min="15115" max="15115" width="28.140625" style="41" bestFit="1" customWidth="1"/>
    <col min="15116" max="15116" width="33.140625" style="41" bestFit="1" customWidth="1"/>
    <col min="15117" max="15117" width="26" style="41" bestFit="1" customWidth="1"/>
    <col min="15118" max="15118" width="19.140625" style="41" bestFit="1" customWidth="1"/>
    <col min="15119" max="15119" width="10.42578125" style="41" customWidth="1"/>
    <col min="15120" max="15120" width="11.85546875" style="41" customWidth="1"/>
    <col min="15121" max="15121" width="14.7109375" style="41" customWidth="1"/>
    <col min="15122" max="15122" width="9" style="41" bestFit="1" customWidth="1"/>
    <col min="15123" max="15362" width="9.140625" style="41"/>
    <col min="15363" max="15363" width="4.7109375" style="41" bestFit="1" customWidth="1"/>
    <col min="15364" max="15364" width="9.7109375" style="41" bestFit="1" customWidth="1"/>
    <col min="15365" max="15365" width="10" style="41" bestFit="1" customWidth="1"/>
    <col min="15366" max="15366" width="8.85546875" style="41" bestFit="1" customWidth="1"/>
    <col min="15367" max="15367" width="22.85546875" style="41" customWidth="1"/>
    <col min="15368" max="15368" width="59.7109375" style="41" bestFit="1" customWidth="1"/>
    <col min="15369" max="15369" width="57.85546875" style="41" bestFit="1" customWidth="1"/>
    <col min="15370" max="15370" width="35.28515625" style="41" bestFit="1" customWidth="1"/>
    <col min="15371" max="15371" width="28.140625" style="41" bestFit="1" customWidth="1"/>
    <col min="15372" max="15372" width="33.140625" style="41" bestFit="1" customWidth="1"/>
    <col min="15373" max="15373" width="26" style="41" bestFit="1" customWidth="1"/>
    <col min="15374" max="15374" width="19.140625" style="41" bestFit="1" customWidth="1"/>
    <col min="15375" max="15375" width="10.42578125" style="41" customWidth="1"/>
    <col min="15376" max="15376" width="11.85546875" style="41" customWidth="1"/>
    <col min="15377" max="15377" width="14.7109375" style="41" customWidth="1"/>
    <col min="15378" max="15378" width="9" style="41" bestFit="1" customWidth="1"/>
    <col min="15379" max="15618" width="9.140625" style="41"/>
    <col min="15619" max="15619" width="4.7109375" style="41" bestFit="1" customWidth="1"/>
    <col min="15620" max="15620" width="9.7109375" style="41" bestFit="1" customWidth="1"/>
    <col min="15621" max="15621" width="10" style="41" bestFit="1" customWidth="1"/>
    <col min="15622" max="15622" width="8.85546875" style="41" bestFit="1" customWidth="1"/>
    <col min="15623" max="15623" width="22.85546875" style="41" customWidth="1"/>
    <col min="15624" max="15624" width="59.7109375" style="41" bestFit="1" customWidth="1"/>
    <col min="15625" max="15625" width="57.85546875" style="41" bestFit="1" customWidth="1"/>
    <col min="15626" max="15626" width="35.28515625" style="41" bestFit="1" customWidth="1"/>
    <col min="15627" max="15627" width="28.140625" style="41" bestFit="1" customWidth="1"/>
    <col min="15628" max="15628" width="33.140625" style="41" bestFit="1" customWidth="1"/>
    <col min="15629" max="15629" width="26" style="41" bestFit="1" customWidth="1"/>
    <col min="15630" max="15630" width="19.140625" style="41" bestFit="1" customWidth="1"/>
    <col min="15631" max="15631" width="10.42578125" style="41" customWidth="1"/>
    <col min="15632" max="15632" width="11.85546875" style="41" customWidth="1"/>
    <col min="15633" max="15633" width="14.7109375" style="41" customWidth="1"/>
    <col min="15634" max="15634" width="9" style="41" bestFit="1" customWidth="1"/>
    <col min="15635" max="15874" width="9.140625" style="41"/>
    <col min="15875" max="15875" width="4.7109375" style="41" bestFit="1" customWidth="1"/>
    <col min="15876" max="15876" width="9.7109375" style="41" bestFit="1" customWidth="1"/>
    <col min="15877" max="15877" width="10" style="41" bestFit="1" customWidth="1"/>
    <col min="15878" max="15878" width="8.85546875" style="41" bestFit="1" customWidth="1"/>
    <col min="15879" max="15879" width="22.85546875" style="41" customWidth="1"/>
    <col min="15880" max="15880" width="59.7109375" style="41" bestFit="1" customWidth="1"/>
    <col min="15881" max="15881" width="57.85546875" style="41" bestFit="1" customWidth="1"/>
    <col min="15882" max="15882" width="35.28515625" style="41" bestFit="1" customWidth="1"/>
    <col min="15883" max="15883" width="28.140625" style="41" bestFit="1" customWidth="1"/>
    <col min="15884" max="15884" width="33.140625" style="41" bestFit="1" customWidth="1"/>
    <col min="15885" max="15885" width="26" style="41" bestFit="1" customWidth="1"/>
    <col min="15886" max="15886" width="19.140625" style="41" bestFit="1" customWidth="1"/>
    <col min="15887" max="15887" width="10.42578125" style="41" customWidth="1"/>
    <col min="15888" max="15888" width="11.85546875" style="41" customWidth="1"/>
    <col min="15889" max="15889" width="14.7109375" style="41" customWidth="1"/>
    <col min="15890" max="15890" width="9" style="41" bestFit="1" customWidth="1"/>
    <col min="15891" max="16130" width="9.140625" style="41"/>
    <col min="16131" max="16131" width="4.7109375" style="41" bestFit="1" customWidth="1"/>
    <col min="16132" max="16132" width="9.7109375" style="41" bestFit="1" customWidth="1"/>
    <col min="16133" max="16133" width="10" style="41" bestFit="1" customWidth="1"/>
    <col min="16134" max="16134" width="8.85546875" style="41" bestFit="1" customWidth="1"/>
    <col min="16135" max="16135" width="22.85546875" style="41" customWidth="1"/>
    <col min="16136" max="16136" width="59.7109375" style="41" bestFit="1" customWidth="1"/>
    <col min="16137" max="16137" width="57.85546875" style="41" bestFit="1" customWidth="1"/>
    <col min="16138" max="16138" width="35.28515625" style="41" bestFit="1" customWidth="1"/>
    <col min="16139" max="16139" width="28.140625" style="41" bestFit="1" customWidth="1"/>
    <col min="16140" max="16140" width="33.140625" style="41" bestFit="1" customWidth="1"/>
    <col min="16141" max="16141" width="26" style="41" bestFit="1" customWidth="1"/>
    <col min="16142" max="16142" width="19.140625" style="41" bestFit="1" customWidth="1"/>
    <col min="16143" max="16143" width="10.42578125" style="41" customWidth="1"/>
    <col min="16144" max="16144" width="11.85546875" style="41" customWidth="1"/>
    <col min="16145" max="16145" width="14.7109375" style="41" customWidth="1"/>
    <col min="16146" max="16146" width="9" style="41" bestFit="1" customWidth="1"/>
    <col min="16147" max="16384" width="9.140625" style="41"/>
  </cols>
  <sheetData>
    <row r="2" spans="1:24" x14ac:dyDescent="0.25">
      <c r="A2" s="49" t="s">
        <v>1244</v>
      </c>
    </row>
    <row r="3" spans="1:24" x14ac:dyDescent="0.25">
      <c r="M3" s="2"/>
      <c r="N3" s="2"/>
      <c r="O3" s="2"/>
      <c r="P3" s="2"/>
    </row>
    <row r="4" spans="1:24" s="4" customFormat="1" ht="39" customHeight="1" x14ac:dyDescent="0.25">
      <c r="A4" s="626" t="s">
        <v>0</v>
      </c>
      <c r="B4" s="628" t="s">
        <v>1</v>
      </c>
      <c r="C4" s="628" t="s">
        <v>2</v>
      </c>
      <c r="D4" s="628" t="s">
        <v>3</v>
      </c>
      <c r="E4" s="626" t="s">
        <v>4</v>
      </c>
      <c r="F4" s="626" t="s">
        <v>5</v>
      </c>
      <c r="G4" s="626" t="s">
        <v>6</v>
      </c>
      <c r="H4" s="644" t="s">
        <v>7</v>
      </c>
      <c r="I4" s="644"/>
      <c r="J4" s="626" t="s">
        <v>8</v>
      </c>
      <c r="K4" s="649" t="s">
        <v>9</v>
      </c>
      <c r="L4" s="650"/>
      <c r="M4" s="651" t="s">
        <v>10</v>
      </c>
      <c r="N4" s="651"/>
      <c r="O4" s="651" t="s">
        <v>11</v>
      </c>
      <c r="P4" s="651"/>
      <c r="Q4" s="626" t="s">
        <v>12</v>
      </c>
      <c r="R4" s="628" t="s">
        <v>13</v>
      </c>
      <c r="S4" s="3"/>
    </row>
    <row r="5" spans="1:24" s="4" customFormat="1" x14ac:dyDescent="0.2">
      <c r="A5" s="627"/>
      <c r="B5" s="629"/>
      <c r="C5" s="629"/>
      <c r="D5" s="629"/>
      <c r="E5" s="627"/>
      <c r="F5" s="627"/>
      <c r="G5" s="627"/>
      <c r="H5" s="45" t="s">
        <v>14</v>
      </c>
      <c r="I5" s="45" t="s">
        <v>15</v>
      </c>
      <c r="J5" s="627"/>
      <c r="K5" s="46">
        <v>2020</v>
      </c>
      <c r="L5" s="46">
        <v>2021</v>
      </c>
      <c r="M5" s="5">
        <v>2020</v>
      </c>
      <c r="N5" s="5">
        <v>2021</v>
      </c>
      <c r="O5" s="5">
        <v>2020</v>
      </c>
      <c r="P5" s="5">
        <v>2021</v>
      </c>
      <c r="Q5" s="627"/>
      <c r="R5" s="629"/>
      <c r="S5" s="3"/>
    </row>
    <row r="6" spans="1:24" s="4" customFormat="1" x14ac:dyDescent="0.2">
      <c r="A6" s="43" t="s">
        <v>16</v>
      </c>
      <c r="B6" s="45" t="s">
        <v>17</v>
      </c>
      <c r="C6" s="45" t="s">
        <v>18</v>
      </c>
      <c r="D6" s="45" t="s">
        <v>19</v>
      </c>
      <c r="E6" s="43" t="s">
        <v>20</v>
      </c>
      <c r="F6" s="43" t="s">
        <v>21</v>
      </c>
      <c r="G6" s="43" t="s">
        <v>22</v>
      </c>
      <c r="H6" s="45" t="s">
        <v>23</v>
      </c>
      <c r="I6" s="45" t="s">
        <v>24</v>
      </c>
      <c r="J6" s="43" t="s">
        <v>25</v>
      </c>
      <c r="K6" s="46" t="s">
        <v>26</v>
      </c>
      <c r="L6" s="46" t="s">
        <v>27</v>
      </c>
      <c r="M6" s="47" t="s">
        <v>28</v>
      </c>
      <c r="N6" s="47" t="s">
        <v>29</v>
      </c>
      <c r="O6" s="47" t="s">
        <v>30</v>
      </c>
      <c r="P6" s="47" t="s">
        <v>31</v>
      </c>
      <c r="Q6" s="43" t="s">
        <v>32</v>
      </c>
      <c r="R6" s="45" t="s">
        <v>33</v>
      </c>
      <c r="S6" s="3"/>
    </row>
    <row r="7" spans="1:24" s="8" customFormat="1" ht="94.5" customHeight="1" x14ac:dyDescent="0.25">
      <c r="A7" s="52">
        <v>1</v>
      </c>
      <c r="B7" s="33">
        <v>1</v>
      </c>
      <c r="C7" s="52">
        <v>1</v>
      </c>
      <c r="D7" s="33">
        <v>3</v>
      </c>
      <c r="E7" s="33" t="s">
        <v>136</v>
      </c>
      <c r="F7" s="33" t="s">
        <v>137</v>
      </c>
      <c r="G7" s="33" t="s">
        <v>55</v>
      </c>
      <c r="H7" s="33" t="s">
        <v>138</v>
      </c>
      <c r="I7" s="27" t="s">
        <v>41</v>
      </c>
      <c r="J7" s="33" t="s">
        <v>139</v>
      </c>
      <c r="K7" s="24" t="s">
        <v>233</v>
      </c>
      <c r="L7" s="24"/>
      <c r="M7" s="25">
        <v>16688.7</v>
      </c>
      <c r="N7" s="52"/>
      <c r="O7" s="25">
        <v>16688.7</v>
      </c>
      <c r="P7" s="25"/>
      <c r="Q7" s="33" t="s">
        <v>141</v>
      </c>
      <c r="R7" s="33" t="s">
        <v>142</v>
      </c>
      <c r="S7" s="12"/>
    </row>
    <row r="8" spans="1:24" s="8" customFormat="1" ht="45" x14ac:dyDescent="0.25">
      <c r="A8" s="52">
        <v>2</v>
      </c>
      <c r="B8" s="33">
        <v>2</v>
      </c>
      <c r="C8" s="52">
        <v>1</v>
      </c>
      <c r="D8" s="33">
        <v>3</v>
      </c>
      <c r="E8" s="33" t="s">
        <v>349</v>
      </c>
      <c r="F8" s="33" t="s">
        <v>143</v>
      </c>
      <c r="G8" s="33" t="s">
        <v>55</v>
      </c>
      <c r="H8" s="33" t="s">
        <v>138</v>
      </c>
      <c r="I8" s="27" t="s">
        <v>41</v>
      </c>
      <c r="J8" s="33" t="s">
        <v>144</v>
      </c>
      <c r="K8" s="24" t="s">
        <v>140</v>
      </c>
      <c r="L8" s="24"/>
      <c r="M8" s="25">
        <v>3500</v>
      </c>
      <c r="N8" s="52"/>
      <c r="O8" s="25">
        <v>3500</v>
      </c>
      <c r="P8" s="25"/>
      <c r="Q8" s="33" t="s">
        <v>141</v>
      </c>
      <c r="R8" s="33" t="s">
        <v>142</v>
      </c>
      <c r="S8" s="12"/>
    </row>
    <row r="9" spans="1:24" ht="45" x14ac:dyDescent="0.25">
      <c r="A9" s="52">
        <v>3</v>
      </c>
      <c r="B9" s="33">
        <v>1</v>
      </c>
      <c r="C9" s="33">
        <v>1</v>
      </c>
      <c r="D9" s="33">
        <v>9</v>
      </c>
      <c r="E9" s="33" t="s">
        <v>145</v>
      </c>
      <c r="F9" s="33" t="s">
        <v>146</v>
      </c>
      <c r="G9" s="33" t="s">
        <v>147</v>
      </c>
      <c r="H9" s="33" t="s">
        <v>148</v>
      </c>
      <c r="I9" s="52">
        <v>120</v>
      </c>
      <c r="J9" s="33" t="s">
        <v>149</v>
      </c>
      <c r="K9" s="77" t="s">
        <v>43</v>
      </c>
      <c r="L9" s="24"/>
      <c r="M9" s="35">
        <v>10600</v>
      </c>
      <c r="N9" s="78"/>
      <c r="O9" s="35">
        <v>10600</v>
      </c>
      <c r="P9" s="78"/>
      <c r="Q9" s="33" t="s">
        <v>141</v>
      </c>
      <c r="R9" s="33" t="s">
        <v>142</v>
      </c>
      <c r="S9" s="13"/>
    </row>
    <row r="10" spans="1:24" ht="47.25" customHeight="1" x14ac:dyDescent="0.25">
      <c r="A10" s="311">
        <v>4</v>
      </c>
      <c r="B10" s="311">
        <v>3</v>
      </c>
      <c r="C10" s="311">
        <v>2</v>
      </c>
      <c r="D10" s="311">
        <v>10</v>
      </c>
      <c r="E10" s="311" t="s">
        <v>151</v>
      </c>
      <c r="F10" s="311" t="s">
        <v>152</v>
      </c>
      <c r="G10" s="311" t="s">
        <v>153</v>
      </c>
      <c r="H10" s="311" t="s">
        <v>154</v>
      </c>
      <c r="I10" s="344">
        <v>13</v>
      </c>
      <c r="J10" s="311" t="s">
        <v>139</v>
      </c>
      <c r="K10" s="312" t="s">
        <v>34</v>
      </c>
      <c r="L10" s="80"/>
      <c r="M10" s="345">
        <v>13300</v>
      </c>
      <c r="N10" s="346"/>
      <c r="O10" s="345">
        <v>13300</v>
      </c>
      <c r="P10" s="346"/>
      <c r="Q10" s="311" t="s">
        <v>141</v>
      </c>
      <c r="R10" s="311" t="s">
        <v>142</v>
      </c>
    </row>
    <row r="11" spans="1:24" ht="75" x14ac:dyDescent="0.25">
      <c r="A11" s="311">
        <v>5</v>
      </c>
      <c r="B11" s="311">
        <v>3</v>
      </c>
      <c r="C11" s="311">
        <v>2</v>
      </c>
      <c r="D11" s="311">
        <v>10</v>
      </c>
      <c r="E11" s="311" t="s">
        <v>155</v>
      </c>
      <c r="F11" s="311" t="s">
        <v>156</v>
      </c>
      <c r="G11" s="311" t="s">
        <v>157</v>
      </c>
      <c r="H11" s="311" t="s">
        <v>158</v>
      </c>
      <c r="I11" s="347" t="s">
        <v>2932</v>
      </c>
      <c r="J11" s="311" t="s">
        <v>150</v>
      </c>
      <c r="K11" s="312" t="s">
        <v>34</v>
      </c>
      <c r="L11" s="80"/>
      <c r="M11" s="345">
        <v>20510.55</v>
      </c>
      <c r="N11" s="346"/>
      <c r="O11" s="345">
        <v>20510.55</v>
      </c>
      <c r="P11" s="346"/>
      <c r="Q11" s="311" t="s">
        <v>141</v>
      </c>
      <c r="R11" s="311" t="s">
        <v>142</v>
      </c>
    </row>
    <row r="12" spans="1:24" ht="82.5" customHeight="1" x14ac:dyDescent="0.25">
      <c r="A12" s="33">
        <v>6</v>
      </c>
      <c r="B12" s="33">
        <v>1</v>
      </c>
      <c r="C12" s="33">
        <v>3</v>
      </c>
      <c r="D12" s="33">
        <v>13</v>
      </c>
      <c r="E12" s="33" t="s">
        <v>159</v>
      </c>
      <c r="F12" s="33" t="s">
        <v>350</v>
      </c>
      <c r="G12" s="33" t="s">
        <v>55</v>
      </c>
      <c r="H12" s="33" t="s">
        <v>138</v>
      </c>
      <c r="I12" s="52">
        <v>1</v>
      </c>
      <c r="J12" s="33" t="s">
        <v>139</v>
      </c>
      <c r="K12" s="52" t="s">
        <v>181</v>
      </c>
      <c r="L12" s="24"/>
      <c r="M12" s="35">
        <v>15727.95</v>
      </c>
      <c r="N12" s="78"/>
      <c r="O12" s="35">
        <v>15727.95</v>
      </c>
      <c r="P12" s="78"/>
      <c r="Q12" s="33" t="s">
        <v>141</v>
      </c>
      <c r="R12" s="33" t="s">
        <v>142</v>
      </c>
      <c r="V12" s="4"/>
      <c r="W12" s="4"/>
      <c r="X12" s="4"/>
    </row>
    <row r="13" spans="1:24" x14ac:dyDescent="0.25">
      <c r="A13" s="729">
        <v>7</v>
      </c>
      <c r="B13" s="723">
        <v>3</v>
      </c>
      <c r="C13" s="723">
        <v>2</v>
      </c>
      <c r="D13" s="725">
        <v>10</v>
      </c>
      <c r="E13" s="725" t="s">
        <v>182</v>
      </c>
      <c r="F13" s="725" t="s">
        <v>183</v>
      </c>
      <c r="G13" s="725" t="s">
        <v>351</v>
      </c>
      <c r="H13" s="725" t="s">
        <v>184</v>
      </c>
      <c r="I13" s="727" t="s">
        <v>185</v>
      </c>
      <c r="J13" s="725" t="s">
        <v>139</v>
      </c>
      <c r="K13" s="721" t="s">
        <v>39</v>
      </c>
      <c r="L13" s="721" t="s">
        <v>352</v>
      </c>
      <c r="M13" s="721">
        <v>75461</v>
      </c>
      <c r="N13" s="723" t="s">
        <v>352</v>
      </c>
      <c r="O13" s="721">
        <v>75461</v>
      </c>
      <c r="P13" s="721" t="s">
        <v>352</v>
      </c>
      <c r="Q13" s="725" t="s">
        <v>186</v>
      </c>
      <c r="R13" s="725" t="s">
        <v>142</v>
      </c>
    </row>
    <row r="14" spans="1:24" ht="23.25" customHeight="1" x14ac:dyDescent="0.25">
      <c r="A14" s="729"/>
      <c r="B14" s="724"/>
      <c r="C14" s="724"/>
      <c r="D14" s="726"/>
      <c r="E14" s="726" t="s">
        <v>187</v>
      </c>
      <c r="F14" s="726" t="s">
        <v>188</v>
      </c>
      <c r="G14" s="726" t="s">
        <v>189</v>
      </c>
      <c r="H14" s="726" t="s">
        <v>169</v>
      </c>
      <c r="I14" s="728">
        <v>2000</v>
      </c>
      <c r="J14" s="726" t="s">
        <v>150</v>
      </c>
      <c r="K14" s="722"/>
      <c r="L14" s="722"/>
      <c r="M14" s="722"/>
      <c r="N14" s="724"/>
      <c r="O14" s="722"/>
      <c r="P14" s="722"/>
      <c r="Q14" s="726" t="s">
        <v>186</v>
      </c>
      <c r="R14" s="726" t="s">
        <v>142</v>
      </c>
    </row>
    <row r="15" spans="1:24" x14ac:dyDescent="0.25">
      <c r="A15" s="729">
        <v>8</v>
      </c>
      <c r="B15" s="723">
        <v>3</v>
      </c>
      <c r="C15" s="723">
        <v>2</v>
      </c>
      <c r="D15" s="725">
        <v>10</v>
      </c>
      <c r="E15" s="725" t="s">
        <v>190</v>
      </c>
      <c r="F15" s="725" t="s">
        <v>353</v>
      </c>
      <c r="G15" s="725" t="s">
        <v>44</v>
      </c>
      <c r="H15" s="725" t="s">
        <v>191</v>
      </c>
      <c r="I15" s="727" t="s">
        <v>41</v>
      </c>
      <c r="J15" s="725" t="s">
        <v>192</v>
      </c>
      <c r="K15" s="721" t="s">
        <v>43</v>
      </c>
      <c r="L15" s="721" t="s">
        <v>352</v>
      </c>
      <c r="M15" s="721">
        <v>15446</v>
      </c>
      <c r="N15" s="723" t="s">
        <v>352</v>
      </c>
      <c r="O15" s="721">
        <v>15446</v>
      </c>
      <c r="P15" s="721" t="s">
        <v>352</v>
      </c>
      <c r="Q15" s="725" t="s">
        <v>186</v>
      </c>
      <c r="R15" s="725" t="s">
        <v>142</v>
      </c>
    </row>
    <row r="16" spans="1:24" ht="42.75" customHeight="1" x14ac:dyDescent="0.25">
      <c r="A16" s="729"/>
      <c r="B16" s="724"/>
      <c r="C16" s="724"/>
      <c r="D16" s="726"/>
      <c r="E16" s="726" t="s">
        <v>187</v>
      </c>
      <c r="F16" s="726" t="s">
        <v>188</v>
      </c>
      <c r="G16" s="726" t="s">
        <v>189</v>
      </c>
      <c r="H16" s="726" t="s">
        <v>169</v>
      </c>
      <c r="I16" s="728">
        <v>2000</v>
      </c>
      <c r="J16" s="726" t="s">
        <v>150</v>
      </c>
      <c r="K16" s="722"/>
      <c r="L16" s="722"/>
      <c r="M16" s="722"/>
      <c r="N16" s="724"/>
      <c r="O16" s="722"/>
      <c r="P16" s="722"/>
      <c r="Q16" s="726" t="s">
        <v>186</v>
      </c>
      <c r="R16" s="726" t="s">
        <v>142</v>
      </c>
    </row>
    <row r="18" spans="13:16" x14ac:dyDescent="0.25">
      <c r="M18" s="699"/>
      <c r="N18" s="702" t="s">
        <v>35</v>
      </c>
      <c r="O18" s="702"/>
      <c r="P18" s="702"/>
    </row>
    <row r="19" spans="13:16" x14ac:dyDescent="0.25">
      <c r="M19" s="700"/>
      <c r="N19" s="702" t="s">
        <v>36</v>
      </c>
      <c r="O19" s="702" t="s">
        <v>37</v>
      </c>
      <c r="P19" s="702"/>
    </row>
    <row r="20" spans="13:16" x14ac:dyDescent="0.25">
      <c r="M20" s="701"/>
      <c r="N20" s="702"/>
      <c r="O20" s="48">
        <v>2020</v>
      </c>
      <c r="P20" s="48">
        <v>2021</v>
      </c>
    </row>
    <row r="21" spans="13:16" x14ac:dyDescent="0.25">
      <c r="M21" s="48" t="s">
        <v>2931</v>
      </c>
      <c r="N21" s="55">
        <v>8</v>
      </c>
      <c r="O21" s="109">
        <f>O7+O8+O9+O10+O11+O12+O13+O15</f>
        <v>171234.2</v>
      </c>
      <c r="P21" s="31">
        <v>0</v>
      </c>
    </row>
  </sheetData>
  <mergeCells count="54">
    <mergeCell ref="M18:M20"/>
    <mergeCell ref="N18:P18"/>
    <mergeCell ref="N19:N20"/>
    <mergeCell ref="O19:P19"/>
    <mergeCell ref="M15:M16"/>
    <mergeCell ref="N15:N16"/>
    <mergeCell ref="O15:O16"/>
    <mergeCell ref="P15:P16"/>
    <mergeCell ref="Q13:Q14"/>
    <mergeCell ref="R13:R14"/>
    <mergeCell ref="A15:A16"/>
    <mergeCell ref="B15:B16"/>
    <mergeCell ref="C15:C16"/>
    <mergeCell ref="D15:D16"/>
    <mergeCell ref="E15:E16"/>
    <mergeCell ref="F15:F16"/>
    <mergeCell ref="G15:G16"/>
    <mergeCell ref="H15:H16"/>
    <mergeCell ref="I15:I16"/>
    <mergeCell ref="J15:J16"/>
    <mergeCell ref="K15:K16"/>
    <mergeCell ref="L15:L16"/>
    <mergeCell ref="R15:R16"/>
    <mergeCell ref="Q15:Q16"/>
    <mergeCell ref="A13:A14"/>
    <mergeCell ref="B13:B14"/>
    <mergeCell ref="C13:C14"/>
    <mergeCell ref="D13:D14"/>
    <mergeCell ref="E13:E14"/>
    <mergeCell ref="F13:F14"/>
    <mergeCell ref="G13:G14"/>
    <mergeCell ref="H13:H14"/>
    <mergeCell ref="I13:I14"/>
    <mergeCell ref="J13:J14"/>
    <mergeCell ref="K13:K14"/>
    <mergeCell ref="L13:L14"/>
    <mergeCell ref="M13:M14"/>
    <mergeCell ref="N13:N14"/>
    <mergeCell ref="O4:P4"/>
    <mergeCell ref="O13:O14"/>
    <mergeCell ref="P13:P14"/>
    <mergeCell ref="Q4:Q5"/>
    <mergeCell ref="R4:R5"/>
    <mergeCell ref="G4:G5"/>
    <mergeCell ref="H4:I4"/>
    <mergeCell ref="J4:J5"/>
    <mergeCell ref="K4:L4"/>
    <mergeCell ref="M4:N4"/>
    <mergeCell ref="F4:F5"/>
    <mergeCell ref="A4:A5"/>
    <mergeCell ref="B4:B5"/>
    <mergeCell ref="C4:C5"/>
    <mergeCell ref="D4:D5"/>
    <mergeCell ref="E4:E5"/>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33"/>
  <sheetViews>
    <sheetView topLeftCell="A13" zoomScale="60" zoomScaleNormal="60" workbookViewId="0">
      <selection activeCell="I65" sqref="I65"/>
    </sheetView>
  </sheetViews>
  <sheetFormatPr defaultRowHeight="15" x14ac:dyDescent="0.25"/>
  <cols>
    <col min="1" max="1" width="4.7109375" style="41" customWidth="1"/>
    <col min="2" max="2" width="10.28515625" style="41" customWidth="1"/>
    <col min="3" max="3" width="7.5703125" style="41" customWidth="1"/>
    <col min="4" max="4" width="9.42578125" style="41" customWidth="1"/>
    <col min="5" max="5" width="39.7109375" style="41" customWidth="1"/>
    <col min="6" max="6" width="58.7109375" style="41" customWidth="1"/>
    <col min="7" max="7" width="22.140625" style="41" customWidth="1"/>
    <col min="8" max="8" width="20.42578125" style="41" customWidth="1"/>
    <col min="9" max="9" width="12.140625" style="41" customWidth="1"/>
    <col min="10" max="10" width="32.140625" style="41" customWidth="1"/>
    <col min="11" max="11" width="12.140625" style="41" customWidth="1"/>
    <col min="12" max="12" width="10.5703125" style="41" customWidth="1"/>
    <col min="13" max="13" width="13.85546875" style="41" customWidth="1"/>
    <col min="14" max="14" width="14" style="41" customWidth="1"/>
    <col min="15" max="15" width="12.140625" style="41" customWidth="1"/>
    <col min="16" max="16" width="16" style="41" customWidth="1"/>
    <col min="17" max="18" width="18.42578125" style="41" customWidth="1"/>
    <col min="19" max="19" width="19.5703125" style="41" customWidth="1"/>
    <col min="20" max="20" width="9.140625" style="41"/>
    <col min="21" max="21" width="22" style="41" customWidth="1"/>
    <col min="22" max="258" width="9.140625" style="41"/>
    <col min="259" max="259" width="4.7109375" style="41" bestFit="1" customWidth="1"/>
    <col min="260" max="260" width="9.7109375" style="41" bestFit="1" customWidth="1"/>
    <col min="261" max="261" width="10" style="41" bestFit="1" customWidth="1"/>
    <col min="262" max="262" width="8.85546875" style="41" bestFit="1" customWidth="1"/>
    <col min="263" max="263" width="22.85546875" style="41" customWidth="1"/>
    <col min="264" max="264" width="59.7109375" style="41" bestFit="1" customWidth="1"/>
    <col min="265" max="265" width="57.85546875" style="41" bestFit="1" customWidth="1"/>
    <col min="266" max="266" width="35.28515625" style="41" bestFit="1" customWidth="1"/>
    <col min="267" max="267" width="28.140625" style="41" bestFit="1" customWidth="1"/>
    <col min="268" max="268" width="33.140625" style="41" bestFit="1" customWidth="1"/>
    <col min="269" max="269" width="26" style="41" bestFit="1" customWidth="1"/>
    <col min="270" max="270" width="19.140625" style="41" bestFit="1" customWidth="1"/>
    <col min="271" max="271" width="10.42578125" style="41" customWidth="1"/>
    <col min="272" max="272" width="11.85546875" style="41" customWidth="1"/>
    <col min="273" max="273" width="14.7109375" style="41" customWidth="1"/>
    <col min="274" max="274" width="9" style="41" bestFit="1" customWidth="1"/>
    <col min="275" max="514" width="9.140625" style="41"/>
    <col min="515" max="515" width="4.7109375" style="41" bestFit="1" customWidth="1"/>
    <col min="516" max="516" width="9.7109375" style="41" bestFit="1" customWidth="1"/>
    <col min="517" max="517" width="10" style="41" bestFit="1" customWidth="1"/>
    <col min="518" max="518" width="8.85546875" style="41" bestFit="1" customWidth="1"/>
    <col min="519" max="519" width="22.85546875" style="41" customWidth="1"/>
    <col min="520" max="520" width="59.7109375" style="41" bestFit="1" customWidth="1"/>
    <col min="521" max="521" width="57.85546875" style="41" bestFit="1" customWidth="1"/>
    <col min="522" max="522" width="35.28515625" style="41" bestFit="1" customWidth="1"/>
    <col min="523" max="523" width="28.140625" style="41" bestFit="1" customWidth="1"/>
    <col min="524" max="524" width="33.140625" style="41" bestFit="1" customWidth="1"/>
    <col min="525" max="525" width="26" style="41" bestFit="1" customWidth="1"/>
    <col min="526" max="526" width="19.140625" style="41" bestFit="1" customWidth="1"/>
    <col min="527" max="527" width="10.42578125" style="41" customWidth="1"/>
    <col min="528" max="528" width="11.85546875" style="41" customWidth="1"/>
    <col min="529" max="529" width="14.7109375" style="41" customWidth="1"/>
    <col min="530" max="530" width="9" style="41" bestFit="1" customWidth="1"/>
    <col min="531" max="770" width="9.140625" style="41"/>
    <col min="771" max="771" width="4.7109375" style="41" bestFit="1" customWidth="1"/>
    <col min="772" max="772" width="9.7109375" style="41" bestFit="1" customWidth="1"/>
    <col min="773" max="773" width="10" style="41" bestFit="1" customWidth="1"/>
    <col min="774" max="774" width="8.85546875" style="41" bestFit="1" customWidth="1"/>
    <col min="775" max="775" width="22.85546875" style="41" customWidth="1"/>
    <col min="776" max="776" width="59.7109375" style="41" bestFit="1" customWidth="1"/>
    <col min="777" max="777" width="57.85546875" style="41" bestFit="1" customWidth="1"/>
    <col min="778" max="778" width="35.28515625" style="41" bestFit="1" customWidth="1"/>
    <col min="779" max="779" width="28.140625" style="41" bestFit="1" customWidth="1"/>
    <col min="780" max="780" width="33.140625" style="41" bestFit="1" customWidth="1"/>
    <col min="781" max="781" width="26" style="41" bestFit="1" customWidth="1"/>
    <col min="782" max="782" width="19.140625" style="41" bestFit="1" customWidth="1"/>
    <col min="783" max="783" width="10.42578125" style="41" customWidth="1"/>
    <col min="784" max="784" width="11.85546875" style="41" customWidth="1"/>
    <col min="785" max="785" width="14.7109375" style="41" customWidth="1"/>
    <col min="786" max="786" width="9" style="41" bestFit="1" customWidth="1"/>
    <col min="787" max="1026" width="9.140625" style="41"/>
    <col min="1027" max="1027" width="4.7109375" style="41" bestFit="1" customWidth="1"/>
    <col min="1028" max="1028" width="9.7109375" style="41" bestFit="1" customWidth="1"/>
    <col min="1029" max="1029" width="10" style="41" bestFit="1" customWidth="1"/>
    <col min="1030" max="1030" width="8.85546875" style="41" bestFit="1" customWidth="1"/>
    <col min="1031" max="1031" width="22.85546875" style="41" customWidth="1"/>
    <col min="1032" max="1032" width="59.7109375" style="41" bestFit="1" customWidth="1"/>
    <col min="1033" max="1033" width="57.85546875" style="41" bestFit="1" customWidth="1"/>
    <col min="1034" max="1034" width="35.28515625" style="41" bestFit="1" customWidth="1"/>
    <col min="1035" max="1035" width="28.140625" style="41" bestFit="1" customWidth="1"/>
    <col min="1036" max="1036" width="33.140625" style="41" bestFit="1" customWidth="1"/>
    <col min="1037" max="1037" width="26" style="41" bestFit="1" customWidth="1"/>
    <col min="1038" max="1038" width="19.140625" style="41" bestFit="1" customWidth="1"/>
    <col min="1039" max="1039" width="10.42578125" style="41" customWidth="1"/>
    <col min="1040" max="1040" width="11.85546875" style="41" customWidth="1"/>
    <col min="1041" max="1041" width="14.7109375" style="41" customWidth="1"/>
    <col min="1042" max="1042" width="9" style="41" bestFit="1" customWidth="1"/>
    <col min="1043" max="1282" width="9.140625" style="41"/>
    <col min="1283" max="1283" width="4.7109375" style="41" bestFit="1" customWidth="1"/>
    <col min="1284" max="1284" width="9.7109375" style="41" bestFit="1" customWidth="1"/>
    <col min="1285" max="1285" width="10" style="41" bestFit="1" customWidth="1"/>
    <col min="1286" max="1286" width="8.85546875" style="41" bestFit="1" customWidth="1"/>
    <col min="1287" max="1287" width="22.85546875" style="41" customWidth="1"/>
    <col min="1288" max="1288" width="59.7109375" style="41" bestFit="1" customWidth="1"/>
    <col min="1289" max="1289" width="57.85546875" style="41" bestFit="1" customWidth="1"/>
    <col min="1290" max="1290" width="35.28515625" style="41" bestFit="1" customWidth="1"/>
    <col min="1291" max="1291" width="28.140625" style="41" bestFit="1" customWidth="1"/>
    <col min="1292" max="1292" width="33.140625" style="41" bestFit="1" customWidth="1"/>
    <col min="1293" max="1293" width="26" style="41" bestFit="1" customWidth="1"/>
    <col min="1294" max="1294" width="19.140625" style="41" bestFit="1" customWidth="1"/>
    <col min="1295" max="1295" width="10.42578125" style="41" customWidth="1"/>
    <col min="1296" max="1296" width="11.85546875" style="41" customWidth="1"/>
    <col min="1297" max="1297" width="14.7109375" style="41" customWidth="1"/>
    <col min="1298" max="1298" width="9" style="41" bestFit="1" customWidth="1"/>
    <col min="1299" max="1538" width="9.140625" style="41"/>
    <col min="1539" max="1539" width="4.7109375" style="41" bestFit="1" customWidth="1"/>
    <col min="1540" max="1540" width="9.7109375" style="41" bestFit="1" customWidth="1"/>
    <col min="1541" max="1541" width="10" style="41" bestFit="1" customWidth="1"/>
    <col min="1542" max="1542" width="8.85546875" style="41" bestFit="1" customWidth="1"/>
    <col min="1543" max="1543" width="22.85546875" style="41" customWidth="1"/>
    <col min="1544" max="1544" width="59.7109375" style="41" bestFit="1" customWidth="1"/>
    <col min="1545" max="1545" width="57.85546875" style="41" bestFit="1" customWidth="1"/>
    <col min="1546" max="1546" width="35.28515625" style="41" bestFit="1" customWidth="1"/>
    <col min="1547" max="1547" width="28.140625" style="41" bestFit="1" customWidth="1"/>
    <col min="1548" max="1548" width="33.140625" style="41" bestFit="1" customWidth="1"/>
    <col min="1549" max="1549" width="26" style="41" bestFit="1" customWidth="1"/>
    <col min="1550" max="1550" width="19.140625" style="41" bestFit="1" customWidth="1"/>
    <col min="1551" max="1551" width="10.42578125" style="41" customWidth="1"/>
    <col min="1552" max="1552" width="11.85546875" style="41" customWidth="1"/>
    <col min="1553" max="1553" width="14.7109375" style="41" customWidth="1"/>
    <col min="1554" max="1554" width="9" style="41" bestFit="1" customWidth="1"/>
    <col min="1555" max="1794" width="9.140625" style="41"/>
    <col min="1795" max="1795" width="4.7109375" style="41" bestFit="1" customWidth="1"/>
    <col min="1796" max="1796" width="9.7109375" style="41" bestFit="1" customWidth="1"/>
    <col min="1797" max="1797" width="10" style="41" bestFit="1" customWidth="1"/>
    <col min="1798" max="1798" width="8.85546875" style="41" bestFit="1" customWidth="1"/>
    <col min="1799" max="1799" width="22.85546875" style="41" customWidth="1"/>
    <col min="1800" max="1800" width="59.7109375" style="41" bestFit="1" customWidth="1"/>
    <col min="1801" max="1801" width="57.85546875" style="41" bestFit="1" customWidth="1"/>
    <col min="1802" max="1802" width="35.28515625" style="41" bestFit="1" customWidth="1"/>
    <col min="1803" max="1803" width="28.140625" style="41" bestFit="1" customWidth="1"/>
    <col min="1804" max="1804" width="33.140625" style="41" bestFit="1" customWidth="1"/>
    <col min="1805" max="1805" width="26" style="41" bestFit="1" customWidth="1"/>
    <col min="1806" max="1806" width="19.140625" style="41" bestFit="1" customWidth="1"/>
    <col min="1807" max="1807" width="10.42578125" style="41" customWidth="1"/>
    <col min="1808" max="1808" width="11.85546875" style="41" customWidth="1"/>
    <col min="1809" max="1809" width="14.7109375" style="41" customWidth="1"/>
    <col min="1810" max="1810" width="9" style="41" bestFit="1" customWidth="1"/>
    <col min="1811" max="2050" width="9.140625" style="41"/>
    <col min="2051" max="2051" width="4.7109375" style="41" bestFit="1" customWidth="1"/>
    <col min="2052" max="2052" width="9.7109375" style="41" bestFit="1" customWidth="1"/>
    <col min="2053" max="2053" width="10" style="41" bestFit="1" customWidth="1"/>
    <col min="2054" max="2054" width="8.85546875" style="41" bestFit="1" customWidth="1"/>
    <col min="2055" max="2055" width="22.85546875" style="41" customWidth="1"/>
    <col min="2056" max="2056" width="59.7109375" style="41" bestFit="1" customWidth="1"/>
    <col min="2057" max="2057" width="57.85546875" style="41" bestFit="1" customWidth="1"/>
    <col min="2058" max="2058" width="35.28515625" style="41" bestFit="1" customWidth="1"/>
    <col min="2059" max="2059" width="28.140625" style="41" bestFit="1" customWidth="1"/>
    <col min="2060" max="2060" width="33.140625" style="41" bestFit="1" customWidth="1"/>
    <col min="2061" max="2061" width="26" style="41" bestFit="1" customWidth="1"/>
    <col min="2062" max="2062" width="19.140625" style="41" bestFit="1" customWidth="1"/>
    <col min="2063" max="2063" width="10.42578125" style="41" customWidth="1"/>
    <col min="2064" max="2064" width="11.85546875" style="41" customWidth="1"/>
    <col min="2065" max="2065" width="14.7109375" style="41" customWidth="1"/>
    <col min="2066" max="2066" width="9" style="41" bestFit="1" customWidth="1"/>
    <col min="2067" max="2306" width="9.140625" style="41"/>
    <col min="2307" max="2307" width="4.7109375" style="41" bestFit="1" customWidth="1"/>
    <col min="2308" max="2308" width="9.7109375" style="41" bestFit="1" customWidth="1"/>
    <col min="2309" max="2309" width="10" style="41" bestFit="1" customWidth="1"/>
    <col min="2310" max="2310" width="8.85546875" style="41" bestFit="1" customWidth="1"/>
    <col min="2311" max="2311" width="22.85546875" style="41" customWidth="1"/>
    <col min="2312" max="2312" width="59.7109375" style="41" bestFit="1" customWidth="1"/>
    <col min="2313" max="2313" width="57.85546875" style="41" bestFit="1" customWidth="1"/>
    <col min="2314" max="2314" width="35.28515625" style="41" bestFit="1" customWidth="1"/>
    <col min="2315" max="2315" width="28.140625" style="41" bestFit="1" customWidth="1"/>
    <col min="2316" max="2316" width="33.140625" style="41" bestFit="1" customWidth="1"/>
    <col min="2317" max="2317" width="26" style="41" bestFit="1" customWidth="1"/>
    <col min="2318" max="2318" width="19.140625" style="41" bestFit="1" customWidth="1"/>
    <col min="2319" max="2319" width="10.42578125" style="41" customWidth="1"/>
    <col min="2320" max="2320" width="11.85546875" style="41" customWidth="1"/>
    <col min="2321" max="2321" width="14.7109375" style="41" customWidth="1"/>
    <col min="2322" max="2322" width="9" style="41" bestFit="1" customWidth="1"/>
    <col min="2323" max="2562" width="9.140625" style="41"/>
    <col min="2563" max="2563" width="4.7109375" style="41" bestFit="1" customWidth="1"/>
    <col min="2564" max="2564" width="9.7109375" style="41" bestFit="1" customWidth="1"/>
    <col min="2565" max="2565" width="10" style="41" bestFit="1" customWidth="1"/>
    <col min="2566" max="2566" width="8.85546875" style="41" bestFit="1" customWidth="1"/>
    <col min="2567" max="2567" width="22.85546875" style="41" customWidth="1"/>
    <col min="2568" max="2568" width="59.7109375" style="41" bestFit="1" customWidth="1"/>
    <col min="2569" max="2569" width="57.85546875" style="41" bestFit="1" customWidth="1"/>
    <col min="2570" max="2570" width="35.28515625" style="41" bestFit="1" customWidth="1"/>
    <col min="2571" max="2571" width="28.140625" style="41" bestFit="1" customWidth="1"/>
    <col min="2572" max="2572" width="33.140625" style="41" bestFit="1" customWidth="1"/>
    <col min="2573" max="2573" width="26" style="41" bestFit="1" customWidth="1"/>
    <col min="2574" max="2574" width="19.140625" style="41" bestFit="1" customWidth="1"/>
    <col min="2575" max="2575" width="10.42578125" style="41" customWidth="1"/>
    <col min="2576" max="2576" width="11.85546875" style="41" customWidth="1"/>
    <col min="2577" max="2577" width="14.7109375" style="41" customWidth="1"/>
    <col min="2578" max="2578" width="9" style="41" bestFit="1" customWidth="1"/>
    <col min="2579" max="2818" width="9.140625" style="41"/>
    <col min="2819" max="2819" width="4.7109375" style="41" bestFit="1" customWidth="1"/>
    <col min="2820" max="2820" width="9.7109375" style="41" bestFit="1" customWidth="1"/>
    <col min="2821" max="2821" width="10" style="41" bestFit="1" customWidth="1"/>
    <col min="2822" max="2822" width="8.85546875" style="41" bestFit="1" customWidth="1"/>
    <col min="2823" max="2823" width="22.85546875" style="41" customWidth="1"/>
    <col min="2824" max="2824" width="59.7109375" style="41" bestFit="1" customWidth="1"/>
    <col min="2825" max="2825" width="57.85546875" style="41" bestFit="1" customWidth="1"/>
    <col min="2826" max="2826" width="35.28515625" style="41" bestFit="1" customWidth="1"/>
    <col min="2827" max="2827" width="28.140625" style="41" bestFit="1" customWidth="1"/>
    <col min="2828" max="2828" width="33.140625" style="41" bestFit="1" customWidth="1"/>
    <col min="2829" max="2829" width="26" style="41" bestFit="1" customWidth="1"/>
    <col min="2830" max="2830" width="19.140625" style="41" bestFit="1" customWidth="1"/>
    <col min="2831" max="2831" width="10.42578125" style="41" customWidth="1"/>
    <col min="2832" max="2832" width="11.85546875" style="41" customWidth="1"/>
    <col min="2833" max="2833" width="14.7109375" style="41" customWidth="1"/>
    <col min="2834" max="2834" width="9" style="41" bestFit="1" customWidth="1"/>
    <col min="2835" max="3074" width="9.140625" style="41"/>
    <col min="3075" max="3075" width="4.7109375" style="41" bestFit="1" customWidth="1"/>
    <col min="3076" max="3076" width="9.7109375" style="41" bestFit="1" customWidth="1"/>
    <col min="3077" max="3077" width="10" style="41" bestFit="1" customWidth="1"/>
    <col min="3078" max="3078" width="8.85546875" style="41" bestFit="1" customWidth="1"/>
    <col min="3079" max="3079" width="22.85546875" style="41" customWidth="1"/>
    <col min="3080" max="3080" width="59.7109375" style="41" bestFit="1" customWidth="1"/>
    <col min="3081" max="3081" width="57.85546875" style="41" bestFit="1" customWidth="1"/>
    <col min="3082" max="3082" width="35.28515625" style="41" bestFit="1" customWidth="1"/>
    <col min="3083" max="3083" width="28.140625" style="41" bestFit="1" customWidth="1"/>
    <col min="3084" max="3084" width="33.140625" style="41" bestFit="1" customWidth="1"/>
    <col min="3085" max="3085" width="26" style="41" bestFit="1" customWidth="1"/>
    <col min="3086" max="3086" width="19.140625" style="41" bestFit="1" customWidth="1"/>
    <col min="3087" max="3087" width="10.42578125" style="41" customWidth="1"/>
    <col min="3088" max="3088" width="11.85546875" style="41" customWidth="1"/>
    <col min="3089" max="3089" width="14.7109375" style="41" customWidth="1"/>
    <col min="3090" max="3090" width="9" style="41" bestFit="1" customWidth="1"/>
    <col min="3091" max="3330" width="9.140625" style="41"/>
    <col min="3331" max="3331" width="4.7109375" style="41" bestFit="1" customWidth="1"/>
    <col min="3332" max="3332" width="9.7109375" style="41" bestFit="1" customWidth="1"/>
    <col min="3333" max="3333" width="10" style="41" bestFit="1" customWidth="1"/>
    <col min="3334" max="3334" width="8.85546875" style="41" bestFit="1" customWidth="1"/>
    <col min="3335" max="3335" width="22.85546875" style="41" customWidth="1"/>
    <col min="3336" max="3336" width="59.7109375" style="41" bestFit="1" customWidth="1"/>
    <col min="3337" max="3337" width="57.85546875" style="41" bestFit="1" customWidth="1"/>
    <col min="3338" max="3338" width="35.28515625" style="41" bestFit="1" customWidth="1"/>
    <col min="3339" max="3339" width="28.140625" style="41" bestFit="1" customWidth="1"/>
    <col min="3340" max="3340" width="33.140625" style="41" bestFit="1" customWidth="1"/>
    <col min="3341" max="3341" width="26" style="41" bestFit="1" customWidth="1"/>
    <col min="3342" max="3342" width="19.140625" style="41" bestFit="1" customWidth="1"/>
    <col min="3343" max="3343" width="10.42578125" style="41" customWidth="1"/>
    <col min="3344" max="3344" width="11.85546875" style="41" customWidth="1"/>
    <col min="3345" max="3345" width="14.7109375" style="41" customWidth="1"/>
    <col min="3346" max="3346" width="9" style="41" bestFit="1" customWidth="1"/>
    <col min="3347" max="3586" width="9.140625" style="41"/>
    <col min="3587" max="3587" width="4.7109375" style="41" bestFit="1" customWidth="1"/>
    <col min="3588" max="3588" width="9.7109375" style="41" bestFit="1" customWidth="1"/>
    <col min="3589" max="3589" width="10" style="41" bestFit="1" customWidth="1"/>
    <col min="3590" max="3590" width="8.85546875" style="41" bestFit="1" customWidth="1"/>
    <col min="3591" max="3591" width="22.85546875" style="41" customWidth="1"/>
    <col min="3592" max="3592" width="59.7109375" style="41" bestFit="1" customWidth="1"/>
    <col min="3593" max="3593" width="57.85546875" style="41" bestFit="1" customWidth="1"/>
    <col min="3594" max="3594" width="35.28515625" style="41" bestFit="1" customWidth="1"/>
    <col min="3595" max="3595" width="28.140625" style="41" bestFit="1" customWidth="1"/>
    <col min="3596" max="3596" width="33.140625" style="41" bestFit="1" customWidth="1"/>
    <col min="3597" max="3597" width="26" style="41" bestFit="1" customWidth="1"/>
    <col min="3598" max="3598" width="19.140625" style="41" bestFit="1" customWidth="1"/>
    <col min="3599" max="3599" width="10.42578125" style="41" customWidth="1"/>
    <col min="3600" max="3600" width="11.85546875" style="41" customWidth="1"/>
    <col min="3601" max="3601" width="14.7109375" style="41" customWidth="1"/>
    <col min="3602" max="3602" width="9" style="41" bestFit="1" customWidth="1"/>
    <col min="3603" max="3842" width="9.140625" style="41"/>
    <col min="3843" max="3843" width="4.7109375" style="41" bestFit="1" customWidth="1"/>
    <col min="3844" max="3844" width="9.7109375" style="41" bestFit="1" customWidth="1"/>
    <col min="3845" max="3845" width="10" style="41" bestFit="1" customWidth="1"/>
    <col min="3846" max="3846" width="8.85546875" style="41" bestFit="1" customWidth="1"/>
    <col min="3847" max="3847" width="22.85546875" style="41" customWidth="1"/>
    <col min="3848" max="3848" width="59.7109375" style="41" bestFit="1" customWidth="1"/>
    <col min="3849" max="3849" width="57.85546875" style="41" bestFit="1" customWidth="1"/>
    <col min="3850" max="3850" width="35.28515625" style="41" bestFit="1" customWidth="1"/>
    <col min="3851" max="3851" width="28.140625" style="41" bestFit="1" customWidth="1"/>
    <col min="3852" max="3852" width="33.140625" style="41" bestFit="1" customWidth="1"/>
    <col min="3853" max="3853" width="26" style="41" bestFit="1" customWidth="1"/>
    <col min="3854" max="3854" width="19.140625" style="41" bestFit="1" customWidth="1"/>
    <col min="3855" max="3855" width="10.42578125" style="41" customWidth="1"/>
    <col min="3856" max="3856" width="11.85546875" style="41" customWidth="1"/>
    <col min="3857" max="3857" width="14.7109375" style="41" customWidth="1"/>
    <col min="3858" max="3858" width="9" style="41" bestFit="1" customWidth="1"/>
    <col min="3859" max="4098" width="9.140625" style="41"/>
    <col min="4099" max="4099" width="4.7109375" style="41" bestFit="1" customWidth="1"/>
    <col min="4100" max="4100" width="9.7109375" style="41" bestFit="1" customWidth="1"/>
    <col min="4101" max="4101" width="10" style="41" bestFit="1" customWidth="1"/>
    <col min="4102" max="4102" width="8.85546875" style="41" bestFit="1" customWidth="1"/>
    <col min="4103" max="4103" width="22.85546875" style="41" customWidth="1"/>
    <col min="4104" max="4104" width="59.7109375" style="41" bestFit="1" customWidth="1"/>
    <col min="4105" max="4105" width="57.85546875" style="41" bestFit="1" customWidth="1"/>
    <col min="4106" max="4106" width="35.28515625" style="41" bestFit="1" customWidth="1"/>
    <col min="4107" max="4107" width="28.140625" style="41" bestFit="1" customWidth="1"/>
    <col min="4108" max="4108" width="33.140625" style="41" bestFit="1" customWidth="1"/>
    <col min="4109" max="4109" width="26" style="41" bestFit="1" customWidth="1"/>
    <col min="4110" max="4110" width="19.140625" style="41" bestFit="1" customWidth="1"/>
    <col min="4111" max="4111" width="10.42578125" style="41" customWidth="1"/>
    <col min="4112" max="4112" width="11.85546875" style="41" customWidth="1"/>
    <col min="4113" max="4113" width="14.7109375" style="41" customWidth="1"/>
    <col min="4114" max="4114" width="9" style="41" bestFit="1" customWidth="1"/>
    <col min="4115" max="4354" width="9.140625" style="41"/>
    <col min="4355" max="4355" width="4.7109375" style="41" bestFit="1" customWidth="1"/>
    <col min="4356" max="4356" width="9.7109375" style="41" bestFit="1" customWidth="1"/>
    <col min="4357" max="4357" width="10" style="41" bestFit="1" customWidth="1"/>
    <col min="4358" max="4358" width="8.85546875" style="41" bestFit="1" customWidth="1"/>
    <col min="4359" max="4359" width="22.85546875" style="41" customWidth="1"/>
    <col min="4360" max="4360" width="59.7109375" style="41" bestFit="1" customWidth="1"/>
    <col min="4361" max="4361" width="57.85546875" style="41" bestFit="1" customWidth="1"/>
    <col min="4362" max="4362" width="35.28515625" style="41" bestFit="1" customWidth="1"/>
    <col min="4363" max="4363" width="28.140625" style="41" bestFit="1" customWidth="1"/>
    <col min="4364" max="4364" width="33.140625" style="41" bestFit="1" customWidth="1"/>
    <col min="4365" max="4365" width="26" style="41" bestFit="1" customWidth="1"/>
    <col min="4366" max="4366" width="19.140625" style="41" bestFit="1" customWidth="1"/>
    <col min="4367" max="4367" width="10.42578125" style="41" customWidth="1"/>
    <col min="4368" max="4368" width="11.85546875" style="41" customWidth="1"/>
    <col min="4369" max="4369" width="14.7109375" style="41" customWidth="1"/>
    <col min="4370" max="4370" width="9" style="41" bestFit="1" customWidth="1"/>
    <col min="4371" max="4610" width="9.140625" style="41"/>
    <col min="4611" max="4611" width="4.7109375" style="41" bestFit="1" customWidth="1"/>
    <col min="4612" max="4612" width="9.7109375" style="41" bestFit="1" customWidth="1"/>
    <col min="4613" max="4613" width="10" style="41" bestFit="1" customWidth="1"/>
    <col min="4614" max="4614" width="8.85546875" style="41" bestFit="1" customWidth="1"/>
    <col min="4615" max="4615" width="22.85546875" style="41" customWidth="1"/>
    <col min="4616" max="4616" width="59.7109375" style="41" bestFit="1" customWidth="1"/>
    <col min="4617" max="4617" width="57.85546875" style="41" bestFit="1" customWidth="1"/>
    <col min="4618" max="4618" width="35.28515625" style="41" bestFit="1" customWidth="1"/>
    <col min="4619" max="4619" width="28.140625" style="41" bestFit="1" customWidth="1"/>
    <col min="4620" max="4620" width="33.140625" style="41" bestFit="1" customWidth="1"/>
    <col min="4621" max="4621" width="26" style="41" bestFit="1" customWidth="1"/>
    <col min="4622" max="4622" width="19.140625" style="41" bestFit="1" customWidth="1"/>
    <col min="4623" max="4623" width="10.42578125" style="41" customWidth="1"/>
    <col min="4624" max="4624" width="11.85546875" style="41" customWidth="1"/>
    <col min="4625" max="4625" width="14.7109375" style="41" customWidth="1"/>
    <col min="4626" max="4626" width="9" style="41" bestFit="1" customWidth="1"/>
    <col min="4627" max="4866" width="9.140625" style="41"/>
    <col min="4867" max="4867" width="4.7109375" style="41" bestFit="1" customWidth="1"/>
    <col min="4868" max="4868" width="9.7109375" style="41" bestFit="1" customWidth="1"/>
    <col min="4869" max="4869" width="10" style="41" bestFit="1" customWidth="1"/>
    <col min="4870" max="4870" width="8.85546875" style="41" bestFit="1" customWidth="1"/>
    <col min="4871" max="4871" width="22.85546875" style="41" customWidth="1"/>
    <col min="4872" max="4872" width="59.7109375" style="41" bestFit="1" customWidth="1"/>
    <col min="4873" max="4873" width="57.85546875" style="41" bestFit="1" customWidth="1"/>
    <col min="4874" max="4874" width="35.28515625" style="41" bestFit="1" customWidth="1"/>
    <col min="4875" max="4875" width="28.140625" style="41" bestFit="1" customWidth="1"/>
    <col min="4876" max="4876" width="33.140625" style="41" bestFit="1" customWidth="1"/>
    <col min="4877" max="4877" width="26" style="41" bestFit="1" customWidth="1"/>
    <col min="4878" max="4878" width="19.140625" style="41" bestFit="1" customWidth="1"/>
    <col min="4879" max="4879" width="10.42578125" style="41" customWidth="1"/>
    <col min="4880" max="4880" width="11.85546875" style="41" customWidth="1"/>
    <col min="4881" max="4881" width="14.7109375" style="41" customWidth="1"/>
    <col min="4882" max="4882" width="9" style="41" bestFit="1" customWidth="1"/>
    <col min="4883" max="5122" width="9.140625" style="41"/>
    <col min="5123" max="5123" width="4.7109375" style="41" bestFit="1" customWidth="1"/>
    <col min="5124" max="5124" width="9.7109375" style="41" bestFit="1" customWidth="1"/>
    <col min="5125" max="5125" width="10" style="41" bestFit="1" customWidth="1"/>
    <col min="5126" max="5126" width="8.85546875" style="41" bestFit="1" customWidth="1"/>
    <col min="5127" max="5127" width="22.85546875" style="41" customWidth="1"/>
    <col min="5128" max="5128" width="59.7109375" style="41" bestFit="1" customWidth="1"/>
    <col min="5129" max="5129" width="57.85546875" style="41" bestFit="1" customWidth="1"/>
    <col min="5130" max="5130" width="35.28515625" style="41" bestFit="1" customWidth="1"/>
    <col min="5131" max="5131" width="28.140625" style="41" bestFit="1" customWidth="1"/>
    <col min="5132" max="5132" width="33.140625" style="41" bestFit="1" customWidth="1"/>
    <col min="5133" max="5133" width="26" style="41" bestFit="1" customWidth="1"/>
    <col min="5134" max="5134" width="19.140625" style="41" bestFit="1" customWidth="1"/>
    <col min="5135" max="5135" width="10.42578125" style="41" customWidth="1"/>
    <col min="5136" max="5136" width="11.85546875" style="41" customWidth="1"/>
    <col min="5137" max="5137" width="14.7109375" style="41" customWidth="1"/>
    <col min="5138" max="5138" width="9" style="41" bestFit="1" customWidth="1"/>
    <col min="5139" max="5378" width="9.140625" style="41"/>
    <col min="5379" max="5379" width="4.7109375" style="41" bestFit="1" customWidth="1"/>
    <col min="5380" max="5380" width="9.7109375" style="41" bestFit="1" customWidth="1"/>
    <col min="5381" max="5381" width="10" style="41" bestFit="1" customWidth="1"/>
    <col min="5382" max="5382" width="8.85546875" style="41" bestFit="1" customWidth="1"/>
    <col min="5383" max="5383" width="22.85546875" style="41" customWidth="1"/>
    <col min="5384" max="5384" width="59.7109375" style="41" bestFit="1" customWidth="1"/>
    <col min="5385" max="5385" width="57.85546875" style="41" bestFit="1" customWidth="1"/>
    <col min="5386" max="5386" width="35.28515625" style="41" bestFit="1" customWidth="1"/>
    <col min="5387" max="5387" width="28.140625" style="41" bestFit="1" customWidth="1"/>
    <col min="5388" max="5388" width="33.140625" style="41" bestFit="1" customWidth="1"/>
    <col min="5389" max="5389" width="26" style="41" bestFit="1" customWidth="1"/>
    <col min="5390" max="5390" width="19.140625" style="41" bestFit="1" customWidth="1"/>
    <col min="5391" max="5391" width="10.42578125" style="41" customWidth="1"/>
    <col min="5392" max="5392" width="11.85546875" style="41" customWidth="1"/>
    <col min="5393" max="5393" width="14.7109375" style="41" customWidth="1"/>
    <col min="5394" max="5394" width="9" style="41" bestFit="1" customWidth="1"/>
    <col min="5395" max="5634" width="9.140625" style="41"/>
    <col min="5635" max="5635" width="4.7109375" style="41" bestFit="1" customWidth="1"/>
    <col min="5636" max="5636" width="9.7109375" style="41" bestFit="1" customWidth="1"/>
    <col min="5637" max="5637" width="10" style="41" bestFit="1" customWidth="1"/>
    <col min="5638" max="5638" width="8.85546875" style="41" bestFit="1" customWidth="1"/>
    <col min="5639" max="5639" width="22.85546875" style="41" customWidth="1"/>
    <col min="5640" max="5640" width="59.7109375" style="41" bestFit="1" customWidth="1"/>
    <col min="5641" max="5641" width="57.85546875" style="41" bestFit="1" customWidth="1"/>
    <col min="5642" max="5642" width="35.28515625" style="41" bestFit="1" customWidth="1"/>
    <col min="5643" max="5643" width="28.140625" style="41" bestFit="1" customWidth="1"/>
    <col min="5644" max="5644" width="33.140625" style="41" bestFit="1" customWidth="1"/>
    <col min="5645" max="5645" width="26" style="41" bestFit="1" customWidth="1"/>
    <col min="5646" max="5646" width="19.140625" style="41" bestFit="1" customWidth="1"/>
    <col min="5647" max="5647" width="10.42578125" style="41" customWidth="1"/>
    <col min="5648" max="5648" width="11.85546875" style="41" customWidth="1"/>
    <col min="5649" max="5649" width="14.7109375" style="41" customWidth="1"/>
    <col min="5650" max="5650" width="9" style="41" bestFit="1" customWidth="1"/>
    <col min="5651" max="5890" width="9.140625" style="41"/>
    <col min="5891" max="5891" width="4.7109375" style="41" bestFit="1" customWidth="1"/>
    <col min="5892" max="5892" width="9.7109375" style="41" bestFit="1" customWidth="1"/>
    <col min="5893" max="5893" width="10" style="41" bestFit="1" customWidth="1"/>
    <col min="5894" max="5894" width="8.85546875" style="41" bestFit="1" customWidth="1"/>
    <col min="5895" max="5895" width="22.85546875" style="41" customWidth="1"/>
    <col min="5896" max="5896" width="59.7109375" style="41" bestFit="1" customWidth="1"/>
    <col min="5897" max="5897" width="57.85546875" style="41" bestFit="1" customWidth="1"/>
    <col min="5898" max="5898" width="35.28515625" style="41" bestFit="1" customWidth="1"/>
    <col min="5899" max="5899" width="28.140625" style="41" bestFit="1" customWidth="1"/>
    <col min="5900" max="5900" width="33.140625" style="41" bestFit="1" customWidth="1"/>
    <col min="5901" max="5901" width="26" style="41" bestFit="1" customWidth="1"/>
    <col min="5902" max="5902" width="19.140625" style="41" bestFit="1" customWidth="1"/>
    <col min="5903" max="5903" width="10.42578125" style="41" customWidth="1"/>
    <col min="5904" max="5904" width="11.85546875" style="41" customWidth="1"/>
    <col min="5905" max="5905" width="14.7109375" style="41" customWidth="1"/>
    <col min="5906" max="5906" width="9" style="41" bestFit="1" customWidth="1"/>
    <col min="5907" max="6146" width="9.140625" style="41"/>
    <col min="6147" max="6147" width="4.7109375" style="41" bestFit="1" customWidth="1"/>
    <col min="6148" max="6148" width="9.7109375" style="41" bestFit="1" customWidth="1"/>
    <col min="6149" max="6149" width="10" style="41" bestFit="1" customWidth="1"/>
    <col min="6150" max="6150" width="8.85546875" style="41" bestFit="1" customWidth="1"/>
    <col min="6151" max="6151" width="22.85546875" style="41" customWidth="1"/>
    <col min="6152" max="6152" width="59.7109375" style="41" bestFit="1" customWidth="1"/>
    <col min="6153" max="6153" width="57.85546875" style="41" bestFit="1" customWidth="1"/>
    <col min="6154" max="6154" width="35.28515625" style="41" bestFit="1" customWidth="1"/>
    <col min="6155" max="6155" width="28.140625" style="41" bestFit="1" customWidth="1"/>
    <col min="6156" max="6156" width="33.140625" style="41" bestFit="1" customWidth="1"/>
    <col min="6157" max="6157" width="26" style="41" bestFit="1" customWidth="1"/>
    <col min="6158" max="6158" width="19.140625" style="41" bestFit="1" customWidth="1"/>
    <col min="6159" max="6159" width="10.42578125" style="41" customWidth="1"/>
    <col min="6160" max="6160" width="11.85546875" style="41" customWidth="1"/>
    <col min="6161" max="6161" width="14.7109375" style="41" customWidth="1"/>
    <col min="6162" max="6162" width="9" style="41" bestFit="1" customWidth="1"/>
    <col min="6163" max="6402" width="9.140625" style="41"/>
    <col min="6403" max="6403" width="4.7109375" style="41" bestFit="1" customWidth="1"/>
    <col min="6404" max="6404" width="9.7109375" style="41" bestFit="1" customWidth="1"/>
    <col min="6405" max="6405" width="10" style="41" bestFit="1" customWidth="1"/>
    <col min="6406" max="6406" width="8.85546875" style="41" bestFit="1" customWidth="1"/>
    <col min="6407" max="6407" width="22.85546875" style="41" customWidth="1"/>
    <col min="6408" max="6408" width="59.7109375" style="41" bestFit="1" customWidth="1"/>
    <col min="6409" max="6409" width="57.85546875" style="41" bestFit="1" customWidth="1"/>
    <col min="6410" max="6410" width="35.28515625" style="41" bestFit="1" customWidth="1"/>
    <col min="6411" max="6411" width="28.140625" style="41" bestFit="1" customWidth="1"/>
    <col min="6412" max="6412" width="33.140625" style="41" bestFit="1" customWidth="1"/>
    <col min="6413" max="6413" width="26" style="41" bestFit="1" customWidth="1"/>
    <col min="6414" max="6414" width="19.140625" style="41" bestFit="1" customWidth="1"/>
    <col min="6415" max="6415" width="10.42578125" style="41" customWidth="1"/>
    <col min="6416" max="6416" width="11.85546875" style="41" customWidth="1"/>
    <col min="6417" max="6417" width="14.7109375" style="41" customWidth="1"/>
    <col min="6418" max="6418" width="9" style="41" bestFit="1" customWidth="1"/>
    <col min="6419" max="6658" width="9.140625" style="41"/>
    <col min="6659" max="6659" width="4.7109375" style="41" bestFit="1" customWidth="1"/>
    <col min="6660" max="6660" width="9.7109375" style="41" bestFit="1" customWidth="1"/>
    <col min="6661" max="6661" width="10" style="41" bestFit="1" customWidth="1"/>
    <col min="6662" max="6662" width="8.85546875" style="41" bestFit="1" customWidth="1"/>
    <col min="6663" max="6663" width="22.85546875" style="41" customWidth="1"/>
    <col min="6664" max="6664" width="59.7109375" style="41" bestFit="1" customWidth="1"/>
    <col min="6665" max="6665" width="57.85546875" style="41" bestFit="1" customWidth="1"/>
    <col min="6666" max="6666" width="35.28515625" style="41" bestFit="1" customWidth="1"/>
    <col min="6667" max="6667" width="28.140625" style="41" bestFit="1" customWidth="1"/>
    <col min="6668" max="6668" width="33.140625" style="41" bestFit="1" customWidth="1"/>
    <col min="6669" max="6669" width="26" style="41" bestFit="1" customWidth="1"/>
    <col min="6670" max="6670" width="19.140625" style="41" bestFit="1" customWidth="1"/>
    <col min="6671" max="6671" width="10.42578125" style="41" customWidth="1"/>
    <col min="6672" max="6672" width="11.85546875" style="41" customWidth="1"/>
    <col min="6673" max="6673" width="14.7109375" style="41" customWidth="1"/>
    <col min="6674" max="6674" width="9" style="41" bestFit="1" customWidth="1"/>
    <col min="6675" max="6914" width="9.140625" style="41"/>
    <col min="6915" max="6915" width="4.7109375" style="41" bestFit="1" customWidth="1"/>
    <col min="6916" max="6916" width="9.7109375" style="41" bestFit="1" customWidth="1"/>
    <col min="6917" max="6917" width="10" style="41" bestFit="1" customWidth="1"/>
    <col min="6918" max="6918" width="8.85546875" style="41" bestFit="1" customWidth="1"/>
    <col min="6919" max="6919" width="22.85546875" style="41" customWidth="1"/>
    <col min="6920" max="6920" width="59.7109375" style="41" bestFit="1" customWidth="1"/>
    <col min="6921" max="6921" width="57.85546875" style="41" bestFit="1" customWidth="1"/>
    <col min="6922" max="6922" width="35.28515625" style="41" bestFit="1" customWidth="1"/>
    <col min="6923" max="6923" width="28.140625" style="41" bestFit="1" customWidth="1"/>
    <col min="6924" max="6924" width="33.140625" style="41" bestFit="1" customWidth="1"/>
    <col min="6925" max="6925" width="26" style="41" bestFit="1" customWidth="1"/>
    <col min="6926" max="6926" width="19.140625" style="41" bestFit="1" customWidth="1"/>
    <col min="6927" max="6927" width="10.42578125" style="41" customWidth="1"/>
    <col min="6928" max="6928" width="11.85546875" style="41" customWidth="1"/>
    <col min="6929" max="6929" width="14.7109375" style="41" customWidth="1"/>
    <col min="6930" max="6930" width="9" style="41" bestFit="1" customWidth="1"/>
    <col min="6931" max="7170" width="9.140625" style="41"/>
    <col min="7171" max="7171" width="4.7109375" style="41" bestFit="1" customWidth="1"/>
    <col min="7172" max="7172" width="9.7109375" style="41" bestFit="1" customWidth="1"/>
    <col min="7173" max="7173" width="10" style="41" bestFit="1" customWidth="1"/>
    <col min="7174" max="7174" width="8.85546875" style="41" bestFit="1" customWidth="1"/>
    <col min="7175" max="7175" width="22.85546875" style="41" customWidth="1"/>
    <col min="7176" max="7176" width="59.7109375" style="41" bestFit="1" customWidth="1"/>
    <col min="7177" max="7177" width="57.85546875" style="41" bestFit="1" customWidth="1"/>
    <col min="7178" max="7178" width="35.28515625" style="41" bestFit="1" customWidth="1"/>
    <col min="7179" max="7179" width="28.140625" style="41" bestFit="1" customWidth="1"/>
    <col min="7180" max="7180" width="33.140625" style="41" bestFit="1" customWidth="1"/>
    <col min="7181" max="7181" width="26" style="41" bestFit="1" customWidth="1"/>
    <col min="7182" max="7182" width="19.140625" style="41" bestFit="1" customWidth="1"/>
    <col min="7183" max="7183" width="10.42578125" style="41" customWidth="1"/>
    <col min="7184" max="7184" width="11.85546875" style="41" customWidth="1"/>
    <col min="7185" max="7185" width="14.7109375" style="41" customWidth="1"/>
    <col min="7186" max="7186" width="9" style="41" bestFit="1" customWidth="1"/>
    <col min="7187" max="7426" width="9.140625" style="41"/>
    <col min="7427" max="7427" width="4.7109375" style="41" bestFit="1" customWidth="1"/>
    <col min="7428" max="7428" width="9.7109375" style="41" bestFit="1" customWidth="1"/>
    <col min="7429" max="7429" width="10" style="41" bestFit="1" customWidth="1"/>
    <col min="7430" max="7430" width="8.85546875" style="41" bestFit="1" customWidth="1"/>
    <col min="7431" max="7431" width="22.85546875" style="41" customWidth="1"/>
    <col min="7432" max="7432" width="59.7109375" style="41" bestFit="1" customWidth="1"/>
    <col min="7433" max="7433" width="57.85546875" style="41" bestFit="1" customWidth="1"/>
    <col min="7434" max="7434" width="35.28515625" style="41" bestFit="1" customWidth="1"/>
    <col min="7435" max="7435" width="28.140625" style="41" bestFit="1" customWidth="1"/>
    <col min="7436" max="7436" width="33.140625" style="41" bestFit="1" customWidth="1"/>
    <col min="7437" max="7437" width="26" style="41" bestFit="1" customWidth="1"/>
    <col min="7438" max="7438" width="19.140625" style="41" bestFit="1" customWidth="1"/>
    <col min="7439" max="7439" width="10.42578125" style="41" customWidth="1"/>
    <col min="7440" max="7440" width="11.85546875" style="41" customWidth="1"/>
    <col min="7441" max="7441" width="14.7109375" style="41" customWidth="1"/>
    <col min="7442" max="7442" width="9" style="41" bestFit="1" customWidth="1"/>
    <col min="7443" max="7682" width="9.140625" style="41"/>
    <col min="7683" max="7683" width="4.7109375" style="41" bestFit="1" customWidth="1"/>
    <col min="7684" max="7684" width="9.7109375" style="41" bestFit="1" customWidth="1"/>
    <col min="7685" max="7685" width="10" style="41" bestFit="1" customWidth="1"/>
    <col min="7686" max="7686" width="8.85546875" style="41" bestFit="1" customWidth="1"/>
    <col min="7687" max="7687" width="22.85546875" style="41" customWidth="1"/>
    <col min="7688" max="7688" width="59.7109375" style="41" bestFit="1" customWidth="1"/>
    <col min="7689" max="7689" width="57.85546875" style="41" bestFit="1" customWidth="1"/>
    <col min="7690" max="7690" width="35.28515625" style="41" bestFit="1" customWidth="1"/>
    <col min="7691" max="7691" width="28.140625" style="41" bestFit="1" customWidth="1"/>
    <col min="7692" max="7692" width="33.140625" style="41" bestFit="1" customWidth="1"/>
    <col min="7693" max="7693" width="26" style="41" bestFit="1" customWidth="1"/>
    <col min="7694" max="7694" width="19.140625" style="41" bestFit="1" customWidth="1"/>
    <col min="7695" max="7695" width="10.42578125" style="41" customWidth="1"/>
    <col min="7696" max="7696" width="11.85546875" style="41" customWidth="1"/>
    <col min="7697" max="7697" width="14.7109375" style="41" customWidth="1"/>
    <col min="7698" max="7698" width="9" style="41" bestFit="1" customWidth="1"/>
    <col min="7699" max="7938" width="9.140625" style="41"/>
    <col min="7939" max="7939" width="4.7109375" style="41" bestFit="1" customWidth="1"/>
    <col min="7940" max="7940" width="9.7109375" style="41" bestFit="1" customWidth="1"/>
    <col min="7941" max="7941" width="10" style="41" bestFit="1" customWidth="1"/>
    <col min="7942" max="7942" width="8.85546875" style="41" bestFit="1" customWidth="1"/>
    <col min="7943" max="7943" width="22.85546875" style="41" customWidth="1"/>
    <col min="7944" max="7944" width="59.7109375" style="41" bestFit="1" customWidth="1"/>
    <col min="7945" max="7945" width="57.85546875" style="41" bestFit="1" customWidth="1"/>
    <col min="7946" max="7946" width="35.28515625" style="41" bestFit="1" customWidth="1"/>
    <col min="7947" max="7947" width="28.140625" style="41" bestFit="1" customWidth="1"/>
    <col min="7948" max="7948" width="33.140625" style="41" bestFit="1" customWidth="1"/>
    <col min="7949" max="7949" width="26" style="41" bestFit="1" customWidth="1"/>
    <col min="7950" max="7950" width="19.140625" style="41" bestFit="1" customWidth="1"/>
    <col min="7951" max="7951" width="10.42578125" style="41" customWidth="1"/>
    <col min="7952" max="7952" width="11.85546875" style="41" customWidth="1"/>
    <col min="7953" max="7953" width="14.7109375" style="41" customWidth="1"/>
    <col min="7954" max="7954" width="9" style="41" bestFit="1" customWidth="1"/>
    <col min="7955" max="8194" width="9.140625" style="41"/>
    <col min="8195" max="8195" width="4.7109375" style="41" bestFit="1" customWidth="1"/>
    <col min="8196" max="8196" width="9.7109375" style="41" bestFit="1" customWidth="1"/>
    <col min="8197" max="8197" width="10" style="41" bestFit="1" customWidth="1"/>
    <col min="8198" max="8198" width="8.85546875" style="41" bestFit="1" customWidth="1"/>
    <col min="8199" max="8199" width="22.85546875" style="41" customWidth="1"/>
    <col min="8200" max="8200" width="59.7109375" style="41" bestFit="1" customWidth="1"/>
    <col min="8201" max="8201" width="57.85546875" style="41" bestFit="1" customWidth="1"/>
    <col min="8202" max="8202" width="35.28515625" style="41" bestFit="1" customWidth="1"/>
    <col min="8203" max="8203" width="28.140625" style="41" bestFit="1" customWidth="1"/>
    <col min="8204" max="8204" width="33.140625" style="41" bestFit="1" customWidth="1"/>
    <col min="8205" max="8205" width="26" style="41" bestFit="1" customWidth="1"/>
    <col min="8206" max="8206" width="19.140625" style="41" bestFit="1" customWidth="1"/>
    <col min="8207" max="8207" width="10.42578125" style="41" customWidth="1"/>
    <col min="8208" max="8208" width="11.85546875" style="41" customWidth="1"/>
    <col min="8209" max="8209" width="14.7109375" style="41" customWidth="1"/>
    <col min="8210" max="8210" width="9" style="41" bestFit="1" customWidth="1"/>
    <col min="8211" max="8450" width="9.140625" style="41"/>
    <col min="8451" max="8451" width="4.7109375" style="41" bestFit="1" customWidth="1"/>
    <col min="8452" max="8452" width="9.7109375" style="41" bestFit="1" customWidth="1"/>
    <col min="8453" max="8453" width="10" style="41" bestFit="1" customWidth="1"/>
    <col min="8454" max="8454" width="8.85546875" style="41" bestFit="1" customWidth="1"/>
    <col min="8455" max="8455" width="22.85546875" style="41" customWidth="1"/>
    <col min="8456" max="8456" width="59.7109375" style="41" bestFit="1" customWidth="1"/>
    <col min="8457" max="8457" width="57.85546875" style="41" bestFit="1" customWidth="1"/>
    <col min="8458" max="8458" width="35.28515625" style="41" bestFit="1" customWidth="1"/>
    <col min="8459" max="8459" width="28.140625" style="41" bestFit="1" customWidth="1"/>
    <col min="8460" max="8460" width="33.140625" style="41" bestFit="1" customWidth="1"/>
    <col min="8461" max="8461" width="26" style="41" bestFit="1" customWidth="1"/>
    <col min="8462" max="8462" width="19.140625" style="41" bestFit="1" customWidth="1"/>
    <col min="8463" max="8463" width="10.42578125" style="41" customWidth="1"/>
    <col min="8464" max="8464" width="11.85546875" style="41" customWidth="1"/>
    <col min="8465" max="8465" width="14.7109375" style="41" customWidth="1"/>
    <col min="8466" max="8466" width="9" style="41" bestFit="1" customWidth="1"/>
    <col min="8467" max="8706" width="9.140625" style="41"/>
    <col min="8707" max="8707" width="4.7109375" style="41" bestFit="1" customWidth="1"/>
    <col min="8708" max="8708" width="9.7109375" style="41" bestFit="1" customWidth="1"/>
    <col min="8709" max="8709" width="10" style="41" bestFit="1" customWidth="1"/>
    <col min="8710" max="8710" width="8.85546875" style="41" bestFit="1" customWidth="1"/>
    <col min="8711" max="8711" width="22.85546875" style="41" customWidth="1"/>
    <col min="8712" max="8712" width="59.7109375" style="41" bestFit="1" customWidth="1"/>
    <col min="8713" max="8713" width="57.85546875" style="41" bestFit="1" customWidth="1"/>
    <col min="8714" max="8714" width="35.28515625" style="41" bestFit="1" customWidth="1"/>
    <col min="8715" max="8715" width="28.140625" style="41" bestFit="1" customWidth="1"/>
    <col min="8716" max="8716" width="33.140625" style="41" bestFit="1" customWidth="1"/>
    <col min="8717" max="8717" width="26" style="41" bestFit="1" customWidth="1"/>
    <col min="8718" max="8718" width="19.140625" style="41" bestFit="1" customWidth="1"/>
    <col min="8719" max="8719" width="10.42578125" style="41" customWidth="1"/>
    <col min="8720" max="8720" width="11.85546875" style="41" customWidth="1"/>
    <col min="8721" max="8721" width="14.7109375" style="41" customWidth="1"/>
    <col min="8722" max="8722" width="9" style="41" bestFit="1" customWidth="1"/>
    <col min="8723" max="8962" width="9.140625" style="41"/>
    <col min="8963" max="8963" width="4.7109375" style="41" bestFit="1" customWidth="1"/>
    <col min="8964" max="8964" width="9.7109375" style="41" bestFit="1" customWidth="1"/>
    <col min="8965" max="8965" width="10" style="41" bestFit="1" customWidth="1"/>
    <col min="8966" max="8966" width="8.85546875" style="41" bestFit="1" customWidth="1"/>
    <col min="8967" max="8967" width="22.85546875" style="41" customWidth="1"/>
    <col min="8968" max="8968" width="59.7109375" style="41" bestFit="1" customWidth="1"/>
    <col min="8969" max="8969" width="57.85546875" style="41" bestFit="1" customWidth="1"/>
    <col min="8970" max="8970" width="35.28515625" style="41" bestFit="1" customWidth="1"/>
    <col min="8971" max="8971" width="28.140625" style="41" bestFit="1" customWidth="1"/>
    <col min="8972" max="8972" width="33.140625" style="41" bestFit="1" customWidth="1"/>
    <col min="8973" max="8973" width="26" style="41" bestFit="1" customWidth="1"/>
    <col min="8974" max="8974" width="19.140625" style="41" bestFit="1" customWidth="1"/>
    <col min="8975" max="8975" width="10.42578125" style="41" customWidth="1"/>
    <col min="8976" max="8976" width="11.85546875" style="41" customWidth="1"/>
    <col min="8977" max="8977" width="14.7109375" style="41" customWidth="1"/>
    <col min="8978" max="8978" width="9" style="41" bestFit="1" customWidth="1"/>
    <col min="8979" max="9218" width="9.140625" style="41"/>
    <col min="9219" max="9219" width="4.7109375" style="41" bestFit="1" customWidth="1"/>
    <col min="9220" max="9220" width="9.7109375" style="41" bestFit="1" customWidth="1"/>
    <col min="9221" max="9221" width="10" style="41" bestFit="1" customWidth="1"/>
    <col min="9222" max="9222" width="8.85546875" style="41" bestFit="1" customWidth="1"/>
    <col min="9223" max="9223" width="22.85546875" style="41" customWidth="1"/>
    <col min="9224" max="9224" width="59.7109375" style="41" bestFit="1" customWidth="1"/>
    <col min="9225" max="9225" width="57.85546875" style="41" bestFit="1" customWidth="1"/>
    <col min="9226" max="9226" width="35.28515625" style="41" bestFit="1" customWidth="1"/>
    <col min="9227" max="9227" width="28.140625" style="41" bestFit="1" customWidth="1"/>
    <col min="9228" max="9228" width="33.140625" style="41" bestFit="1" customWidth="1"/>
    <col min="9229" max="9229" width="26" style="41" bestFit="1" customWidth="1"/>
    <col min="9230" max="9230" width="19.140625" style="41" bestFit="1" customWidth="1"/>
    <col min="9231" max="9231" width="10.42578125" style="41" customWidth="1"/>
    <col min="9232" max="9232" width="11.85546875" style="41" customWidth="1"/>
    <col min="9233" max="9233" width="14.7109375" style="41" customWidth="1"/>
    <col min="9234" max="9234" width="9" style="41" bestFit="1" customWidth="1"/>
    <col min="9235" max="9474" width="9.140625" style="41"/>
    <col min="9475" max="9475" width="4.7109375" style="41" bestFit="1" customWidth="1"/>
    <col min="9476" max="9476" width="9.7109375" style="41" bestFit="1" customWidth="1"/>
    <col min="9477" max="9477" width="10" style="41" bestFit="1" customWidth="1"/>
    <col min="9478" max="9478" width="8.85546875" style="41" bestFit="1" customWidth="1"/>
    <col min="9479" max="9479" width="22.85546875" style="41" customWidth="1"/>
    <col min="9480" max="9480" width="59.7109375" style="41" bestFit="1" customWidth="1"/>
    <col min="9481" max="9481" width="57.85546875" style="41" bestFit="1" customWidth="1"/>
    <col min="9482" max="9482" width="35.28515625" style="41" bestFit="1" customWidth="1"/>
    <col min="9483" max="9483" width="28.140625" style="41" bestFit="1" customWidth="1"/>
    <col min="9484" max="9484" width="33.140625" style="41" bestFit="1" customWidth="1"/>
    <col min="9485" max="9485" width="26" style="41" bestFit="1" customWidth="1"/>
    <col min="9486" max="9486" width="19.140625" style="41" bestFit="1" customWidth="1"/>
    <col min="9487" max="9487" width="10.42578125" style="41" customWidth="1"/>
    <col min="9488" max="9488" width="11.85546875" style="41" customWidth="1"/>
    <col min="9489" max="9489" width="14.7109375" style="41" customWidth="1"/>
    <col min="9490" max="9490" width="9" style="41" bestFit="1" customWidth="1"/>
    <col min="9491" max="9730" width="9.140625" style="41"/>
    <col min="9731" max="9731" width="4.7109375" style="41" bestFit="1" customWidth="1"/>
    <col min="9732" max="9732" width="9.7109375" style="41" bestFit="1" customWidth="1"/>
    <col min="9733" max="9733" width="10" style="41" bestFit="1" customWidth="1"/>
    <col min="9734" max="9734" width="8.85546875" style="41" bestFit="1" customWidth="1"/>
    <col min="9735" max="9735" width="22.85546875" style="41" customWidth="1"/>
    <col min="9736" max="9736" width="59.7109375" style="41" bestFit="1" customWidth="1"/>
    <col min="9737" max="9737" width="57.85546875" style="41" bestFit="1" customWidth="1"/>
    <col min="9738" max="9738" width="35.28515625" style="41" bestFit="1" customWidth="1"/>
    <col min="9739" max="9739" width="28.140625" style="41" bestFit="1" customWidth="1"/>
    <col min="9740" max="9740" width="33.140625" style="41" bestFit="1" customWidth="1"/>
    <col min="9741" max="9741" width="26" style="41" bestFit="1" customWidth="1"/>
    <col min="9742" max="9742" width="19.140625" style="41" bestFit="1" customWidth="1"/>
    <col min="9743" max="9743" width="10.42578125" style="41" customWidth="1"/>
    <col min="9744" max="9744" width="11.85546875" style="41" customWidth="1"/>
    <col min="9745" max="9745" width="14.7109375" style="41" customWidth="1"/>
    <col min="9746" max="9746" width="9" style="41" bestFit="1" customWidth="1"/>
    <col min="9747" max="9986" width="9.140625" style="41"/>
    <col min="9987" max="9987" width="4.7109375" style="41" bestFit="1" customWidth="1"/>
    <col min="9988" max="9988" width="9.7109375" style="41" bestFit="1" customWidth="1"/>
    <col min="9989" max="9989" width="10" style="41" bestFit="1" customWidth="1"/>
    <col min="9990" max="9990" width="8.85546875" style="41" bestFit="1" customWidth="1"/>
    <col min="9991" max="9991" width="22.85546875" style="41" customWidth="1"/>
    <col min="9992" max="9992" width="59.7109375" style="41" bestFit="1" customWidth="1"/>
    <col min="9993" max="9993" width="57.85546875" style="41" bestFit="1" customWidth="1"/>
    <col min="9994" max="9994" width="35.28515625" style="41" bestFit="1" customWidth="1"/>
    <col min="9995" max="9995" width="28.140625" style="41" bestFit="1" customWidth="1"/>
    <col min="9996" max="9996" width="33.140625" style="41" bestFit="1" customWidth="1"/>
    <col min="9997" max="9997" width="26" style="41" bestFit="1" customWidth="1"/>
    <col min="9998" max="9998" width="19.140625" style="41" bestFit="1" customWidth="1"/>
    <col min="9999" max="9999" width="10.42578125" style="41" customWidth="1"/>
    <col min="10000" max="10000" width="11.85546875" style="41" customWidth="1"/>
    <col min="10001" max="10001" width="14.7109375" style="41" customWidth="1"/>
    <col min="10002" max="10002" width="9" style="41" bestFit="1" customWidth="1"/>
    <col min="10003" max="10242" width="9.140625" style="41"/>
    <col min="10243" max="10243" width="4.7109375" style="41" bestFit="1" customWidth="1"/>
    <col min="10244" max="10244" width="9.7109375" style="41" bestFit="1" customWidth="1"/>
    <col min="10245" max="10245" width="10" style="41" bestFit="1" customWidth="1"/>
    <col min="10246" max="10246" width="8.85546875" style="41" bestFit="1" customWidth="1"/>
    <col min="10247" max="10247" width="22.85546875" style="41" customWidth="1"/>
    <col min="10248" max="10248" width="59.7109375" style="41" bestFit="1" customWidth="1"/>
    <col min="10249" max="10249" width="57.85546875" style="41" bestFit="1" customWidth="1"/>
    <col min="10250" max="10250" width="35.28515625" style="41" bestFit="1" customWidth="1"/>
    <col min="10251" max="10251" width="28.140625" style="41" bestFit="1" customWidth="1"/>
    <col min="10252" max="10252" width="33.140625" style="41" bestFit="1" customWidth="1"/>
    <col min="10253" max="10253" width="26" style="41" bestFit="1" customWidth="1"/>
    <col min="10254" max="10254" width="19.140625" style="41" bestFit="1" customWidth="1"/>
    <col min="10255" max="10255" width="10.42578125" style="41" customWidth="1"/>
    <col min="10256" max="10256" width="11.85546875" style="41" customWidth="1"/>
    <col min="10257" max="10257" width="14.7109375" style="41" customWidth="1"/>
    <col min="10258" max="10258" width="9" style="41" bestFit="1" customWidth="1"/>
    <col min="10259" max="10498" width="9.140625" style="41"/>
    <col min="10499" max="10499" width="4.7109375" style="41" bestFit="1" customWidth="1"/>
    <col min="10500" max="10500" width="9.7109375" style="41" bestFit="1" customWidth="1"/>
    <col min="10501" max="10501" width="10" style="41" bestFit="1" customWidth="1"/>
    <col min="10502" max="10502" width="8.85546875" style="41" bestFit="1" customWidth="1"/>
    <col min="10503" max="10503" width="22.85546875" style="41" customWidth="1"/>
    <col min="10504" max="10504" width="59.7109375" style="41" bestFit="1" customWidth="1"/>
    <col min="10505" max="10505" width="57.85546875" style="41" bestFit="1" customWidth="1"/>
    <col min="10506" max="10506" width="35.28515625" style="41" bestFit="1" customWidth="1"/>
    <col min="10507" max="10507" width="28.140625" style="41" bestFit="1" customWidth="1"/>
    <col min="10508" max="10508" width="33.140625" style="41" bestFit="1" customWidth="1"/>
    <col min="10509" max="10509" width="26" style="41" bestFit="1" customWidth="1"/>
    <col min="10510" max="10510" width="19.140625" style="41" bestFit="1" customWidth="1"/>
    <col min="10511" max="10511" width="10.42578125" style="41" customWidth="1"/>
    <col min="10512" max="10512" width="11.85546875" style="41" customWidth="1"/>
    <col min="10513" max="10513" width="14.7109375" style="41" customWidth="1"/>
    <col min="10514" max="10514" width="9" style="41" bestFit="1" customWidth="1"/>
    <col min="10515" max="10754" width="9.140625" style="41"/>
    <col min="10755" max="10755" width="4.7109375" style="41" bestFit="1" customWidth="1"/>
    <col min="10756" max="10756" width="9.7109375" style="41" bestFit="1" customWidth="1"/>
    <col min="10757" max="10757" width="10" style="41" bestFit="1" customWidth="1"/>
    <col min="10758" max="10758" width="8.85546875" style="41" bestFit="1" customWidth="1"/>
    <col min="10759" max="10759" width="22.85546875" style="41" customWidth="1"/>
    <col min="10760" max="10760" width="59.7109375" style="41" bestFit="1" customWidth="1"/>
    <col min="10761" max="10761" width="57.85546875" style="41" bestFit="1" customWidth="1"/>
    <col min="10762" max="10762" width="35.28515625" style="41" bestFit="1" customWidth="1"/>
    <col min="10763" max="10763" width="28.140625" style="41" bestFit="1" customWidth="1"/>
    <col min="10764" max="10764" width="33.140625" style="41" bestFit="1" customWidth="1"/>
    <col min="10765" max="10765" width="26" style="41" bestFit="1" customWidth="1"/>
    <col min="10766" max="10766" width="19.140625" style="41" bestFit="1" customWidth="1"/>
    <col min="10767" max="10767" width="10.42578125" style="41" customWidth="1"/>
    <col min="10768" max="10768" width="11.85546875" style="41" customWidth="1"/>
    <col min="10769" max="10769" width="14.7109375" style="41" customWidth="1"/>
    <col min="10770" max="10770" width="9" style="41" bestFit="1" customWidth="1"/>
    <col min="10771" max="11010" width="9.140625" style="41"/>
    <col min="11011" max="11011" width="4.7109375" style="41" bestFit="1" customWidth="1"/>
    <col min="11012" max="11012" width="9.7109375" style="41" bestFit="1" customWidth="1"/>
    <col min="11013" max="11013" width="10" style="41" bestFit="1" customWidth="1"/>
    <col min="11014" max="11014" width="8.85546875" style="41" bestFit="1" customWidth="1"/>
    <col min="11015" max="11015" width="22.85546875" style="41" customWidth="1"/>
    <col min="11016" max="11016" width="59.7109375" style="41" bestFit="1" customWidth="1"/>
    <col min="11017" max="11017" width="57.85546875" style="41" bestFit="1" customWidth="1"/>
    <col min="11018" max="11018" width="35.28515625" style="41" bestFit="1" customWidth="1"/>
    <col min="11019" max="11019" width="28.140625" style="41" bestFit="1" customWidth="1"/>
    <col min="11020" max="11020" width="33.140625" style="41" bestFit="1" customWidth="1"/>
    <col min="11021" max="11021" width="26" style="41" bestFit="1" customWidth="1"/>
    <col min="11022" max="11022" width="19.140625" style="41" bestFit="1" customWidth="1"/>
    <col min="11023" max="11023" width="10.42578125" style="41" customWidth="1"/>
    <col min="11024" max="11024" width="11.85546875" style="41" customWidth="1"/>
    <col min="11025" max="11025" width="14.7109375" style="41" customWidth="1"/>
    <col min="11026" max="11026" width="9" style="41" bestFit="1" customWidth="1"/>
    <col min="11027" max="11266" width="9.140625" style="41"/>
    <col min="11267" max="11267" width="4.7109375" style="41" bestFit="1" customWidth="1"/>
    <col min="11268" max="11268" width="9.7109375" style="41" bestFit="1" customWidth="1"/>
    <col min="11269" max="11269" width="10" style="41" bestFit="1" customWidth="1"/>
    <col min="11270" max="11270" width="8.85546875" style="41" bestFit="1" customWidth="1"/>
    <col min="11271" max="11271" width="22.85546875" style="41" customWidth="1"/>
    <col min="11272" max="11272" width="59.7109375" style="41" bestFit="1" customWidth="1"/>
    <col min="11273" max="11273" width="57.85546875" style="41" bestFit="1" customWidth="1"/>
    <col min="11274" max="11274" width="35.28515625" style="41" bestFit="1" customWidth="1"/>
    <col min="11275" max="11275" width="28.140625" style="41" bestFit="1" customWidth="1"/>
    <col min="11276" max="11276" width="33.140625" style="41" bestFit="1" customWidth="1"/>
    <col min="11277" max="11277" width="26" style="41" bestFit="1" customWidth="1"/>
    <col min="11278" max="11278" width="19.140625" style="41" bestFit="1" customWidth="1"/>
    <col min="11279" max="11279" width="10.42578125" style="41" customWidth="1"/>
    <col min="11280" max="11280" width="11.85546875" style="41" customWidth="1"/>
    <col min="11281" max="11281" width="14.7109375" style="41" customWidth="1"/>
    <col min="11282" max="11282" width="9" style="41" bestFit="1" customWidth="1"/>
    <col min="11283" max="11522" width="9.140625" style="41"/>
    <col min="11523" max="11523" width="4.7109375" style="41" bestFit="1" customWidth="1"/>
    <col min="11524" max="11524" width="9.7109375" style="41" bestFit="1" customWidth="1"/>
    <col min="11525" max="11525" width="10" style="41" bestFit="1" customWidth="1"/>
    <col min="11526" max="11526" width="8.85546875" style="41" bestFit="1" customWidth="1"/>
    <col min="11527" max="11527" width="22.85546875" style="41" customWidth="1"/>
    <col min="11528" max="11528" width="59.7109375" style="41" bestFit="1" customWidth="1"/>
    <col min="11529" max="11529" width="57.85546875" style="41" bestFit="1" customWidth="1"/>
    <col min="11530" max="11530" width="35.28515625" style="41" bestFit="1" customWidth="1"/>
    <col min="11531" max="11531" width="28.140625" style="41" bestFit="1" customWidth="1"/>
    <col min="11532" max="11532" width="33.140625" style="41" bestFit="1" customWidth="1"/>
    <col min="11533" max="11533" width="26" style="41" bestFit="1" customWidth="1"/>
    <col min="11534" max="11534" width="19.140625" style="41" bestFit="1" customWidth="1"/>
    <col min="11535" max="11535" width="10.42578125" style="41" customWidth="1"/>
    <col min="11536" max="11536" width="11.85546875" style="41" customWidth="1"/>
    <col min="11537" max="11537" width="14.7109375" style="41" customWidth="1"/>
    <col min="11538" max="11538" width="9" style="41" bestFit="1" customWidth="1"/>
    <col min="11539" max="11778" width="9.140625" style="41"/>
    <col min="11779" max="11779" width="4.7109375" style="41" bestFit="1" customWidth="1"/>
    <col min="11780" max="11780" width="9.7109375" style="41" bestFit="1" customWidth="1"/>
    <col min="11781" max="11781" width="10" style="41" bestFit="1" customWidth="1"/>
    <col min="11782" max="11782" width="8.85546875" style="41" bestFit="1" customWidth="1"/>
    <col min="11783" max="11783" width="22.85546875" style="41" customWidth="1"/>
    <col min="11784" max="11784" width="59.7109375" style="41" bestFit="1" customWidth="1"/>
    <col min="11785" max="11785" width="57.85546875" style="41" bestFit="1" customWidth="1"/>
    <col min="11786" max="11786" width="35.28515625" style="41" bestFit="1" customWidth="1"/>
    <col min="11787" max="11787" width="28.140625" style="41" bestFit="1" customWidth="1"/>
    <col min="11788" max="11788" width="33.140625" style="41" bestFit="1" customWidth="1"/>
    <col min="11789" max="11789" width="26" style="41" bestFit="1" customWidth="1"/>
    <col min="11790" max="11790" width="19.140625" style="41" bestFit="1" customWidth="1"/>
    <col min="11791" max="11791" width="10.42578125" style="41" customWidth="1"/>
    <col min="11792" max="11792" width="11.85546875" style="41" customWidth="1"/>
    <col min="11793" max="11793" width="14.7109375" style="41" customWidth="1"/>
    <col min="11794" max="11794" width="9" style="41" bestFit="1" customWidth="1"/>
    <col min="11795" max="12034" width="9.140625" style="41"/>
    <col min="12035" max="12035" width="4.7109375" style="41" bestFit="1" customWidth="1"/>
    <col min="12036" max="12036" width="9.7109375" style="41" bestFit="1" customWidth="1"/>
    <col min="12037" max="12037" width="10" style="41" bestFit="1" customWidth="1"/>
    <col min="12038" max="12038" width="8.85546875" style="41" bestFit="1" customWidth="1"/>
    <col min="12039" max="12039" width="22.85546875" style="41" customWidth="1"/>
    <col min="12040" max="12040" width="59.7109375" style="41" bestFit="1" customWidth="1"/>
    <col min="12041" max="12041" width="57.85546875" style="41" bestFit="1" customWidth="1"/>
    <col min="12042" max="12042" width="35.28515625" style="41" bestFit="1" customWidth="1"/>
    <col min="12043" max="12043" width="28.140625" style="41" bestFit="1" customWidth="1"/>
    <col min="12044" max="12044" width="33.140625" style="41" bestFit="1" customWidth="1"/>
    <col min="12045" max="12045" width="26" style="41" bestFit="1" customWidth="1"/>
    <col min="12046" max="12046" width="19.140625" style="41" bestFit="1" customWidth="1"/>
    <col min="12047" max="12047" width="10.42578125" style="41" customWidth="1"/>
    <col min="12048" max="12048" width="11.85546875" style="41" customWidth="1"/>
    <col min="12049" max="12049" width="14.7109375" style="41" customWidth="1"/>
    <col min="12050" max="12050" width="9" style="41" bestFit="1" customWidth="1"/>
    <col min="12051" max="12290" width="9.140625" style="41"/>
    <col min="12291" max="12291" width="4.7109375" style="41" bestFit="1" customWidth="1"/>
    <col min="12292" max="12292" width="9.7109375" style="41" bestFit="1" customWidth="1"/>
    <col min="12293" max="12293" width="10" style="41" bestFit="1" customWidth="1"/>
    <col min="12294" max="12294" width="8.85546875" style="41" bestFit="1" customWidth="1"/>
    <col min="12295" max="12295" width="22.85546875" style="41" customWidth="1"/>
    <col min="12296" max="12296" width="59.7109375" style="41" bestFit="1" customWidth="1"/>
    <col min="12297" max="12297" width="57.85546875" style="41" bestFit="1" customWidth="1"/>
    <col min="12298" max="12298" width="35.28515625" style="41" bestFit="1" customWidth="1"/>
    <col min="12299" max="12299" width="28.140625" style="41" bestFit="1" customWidth="1"/>
    <col min="12300" max="12300" width="33.140625" style="41" bestFit="1" customWidth="1"/>
    <col min="12301" max="12301" width="26" style="41" bestFit="1" customWidth="1"/>
    <col min="12302" max="12302" width="19.140625" style="41" bestFit="1" customWidth="1"/>
    <col min="12303" max="12303" width="10.42578125" style="41" customWidth="1"/>
    <col min="12304" max="12304" width="11.85546875" style="41" customWidth="1"/>
    <col min="12305" max="12305" width="14.7109375" style="41" customWidth="1"/>
    <col min="12306" max="12306" width="9" style="41" bestFit="1" customWidth="1"/>
    <col min="12307" max="12546" width="9.140625" style="41"/>
    <col min="12547" max="12547" width="4.7109375" style="41" bestFit="1" customWidth="1"/>
    <col min="12548" max="12548" width="9.7109375" style="41" bestFit="1" customWidth="1"/>
    <col min="12549" max="12549" width="10" style="41" bestFit="1" customWidth="1"/>
    <col min="12550" max="12550" width="8.85546875" style="41" bestFit="1" customWidth="1"/>
    <col min="12551" max="12551" width="22.85546875" style="41" customWidth="1"/>
    <col min="12552" max="12552" width="59.7109375" style="41" bestFit="1" customWidth="1"/>
    <col min="12553" max="12553" width="57.85546875" style="41" bestFit="1" customWidth="1"/>
    <col min="12554" max="12554" width="35.28515625" style="41" bestFit="1" customWidth="1"/>
    <col min="12555" max="12555" width="28.140625" style="41" bestFit="1" customWidth="1"/>
    <col min="12556" max="12556" width="33.140625" style="41" bestFit="1" customWidth="1"/>
    <col min="12557" max="12557" width="26" style="41" bestFit="1" customWidth="1"/>
    <col min="12558" max="12558" width="19.140625" style="41" bestFit="1" customWidth="1"/>
    <col min="12559" max="12559" width="10.42578125" style="41" customWidth="1"/>
    <col min="12560" max="12560" width="11.85546875" style="41" customWidth="1"/>
    <col min="12561" max="12561" width="14.7109375" style="41" customWidth="1"/>
    <col min="12562" max="12562" width="9" style="41" bestFit="1" customWidth="1"/>
    <col min="12563" max="12802" width="9.140625" style="41"/>
    <col min="12803" max="12803" width="4.7109375" style="41" bestFit="1" customWidth="1"/>
    <col min="12804" max="12804" width="9.7109375" style="41" bestFit="1" customWidth="1"/>
    <col min="12805" max="12805" width="10" style="41" bestFit="1" customWidth="1"/>
    <col min="12806" max="12806" width="8.85546875" style="41" bestFit="1" customWidth="1"/>
    <col min="12807" max="12807" width="22.85546875" style="41" customWidth="1"/>
    <col min="12808" max="12808" width="59.7109375" style="41" bestFit="1" customWidth="1"/>
    <col min="12809" max="12809" width="57.85546875" style="41" bestFit="1" customWidth="1"/>
    <col min="12810" max="12810" width="35.28515625" style="41" bestFit="1" customWidth="1"/>
    <col min="12811" max="12811" width="28.140625" style="41" bestFit="1" customWidth="1"/>
    <col min="12812" max="12812" width="33.140625" style="41" bestFit="1" customWidth="1"/>
    <col min="12813" max="12813" width="26" style="41" bestFit="1" customWidth="1"/>
    <col min="12814" max="12814" width="19.140625" style="41" bestFit="1" customWidth="1"/>
    <col min="12815" max="12815" width="10.42578125" style="41" customWidth="1"/>
    <col min="12816" max="12816" width="11.85546875" style="41" customWidth="1"/>
    <col min="12817" max="12817" width="14.7109375" style="41" customWidth="1"/>
    <col min="12818" max="12818" width="9" style="41" bestFit="1" customWidth="1"/>
    <col min="12819" max="13058" width="9.140625" style="41"/>
    <col min="13059" max="13059" width="4.7109375" style="41" bestFit="1" customWidth="1"/>
    <col min="13060" max="13060" width="9.7109375" style="41" bestFit="1" customWidth="1"/>
    <col min="13061" max="13061" width="10" style="41" bestFit="1" customWidth="1"/>
    <col min="13062" max="13062" width="8.85546875" style="41" bestFit="1" customWidth="1"/>
    <col min="13063" max="13063" width="22.85546875" style="41" customWidth="1"/>
    <col min="13064" max="13064" width="59.7109375" style="41" bestFit="1" customWidth="1"/>
    <col min="13065" max="13065" width="57.85546875" style="41" bestFit="1" customWidth="1"/>
    <col min="13066" max="13066" width="35.28515625" style="41" bestFit="1" customWidth="1"/>
    <col min="13067" max="13067" width="28.140625" style="41" bestFit="1" customWidth="1"/>
    <col min="13068" max="13068" width="33.140625" style="41" bestFit="1" customWidth="1"/>
    <col min="13069" max="13069" width="26" style="41" bestFit="1" customWidth="1"/>
    <col min="13070" max="13070" width="19.140625" style="41" bestFit="1" customWidth="1"/>
    <col min="13071" max="13071" width="10.42578125" style="41" customWidth="1"/>
    <col min="13072" max="13072" width="11.85546875" style="41" customWidth="1"/>
    <col min="13073" max="13073" width="14.7109375" style="41" customWidth="1"/>
    <col min="13074" max="13074" width="9" style="41" bestFit="1" customWidth="1"/>
    <col min="13075" max="13314" width="9.140625" style="41"/>
    <col min="13315" max="13315" width="4.7109375" style="41" bestFit="1" customWidth="1"/>
    <col min="13316" max="13316" width="9.7109375" style="41" bestFit="1" customWidth="1"/>
    <col min="13317" max="13317" width="10" style="41" bestFit="1" customWidth="1"/>
    <col min="13318" max="13318" width="8.85546875" style="41" bestFit="1" customWidth="1"/>
    <col min="13319" max="13319" width="22.85546875" style="41" customWidth="1"/>
    <col min="13320" max="13320" width="59.7109375" style="41" bestFit="1" customWidth="1"/>
    <col min="13321" max="13321" width="57.85546875" style="41" bestFit="1" customWidth="1"/>
    <col min="13322" max="13322" width="35.28515625" style="41" bestFit="1" customWidth="1"/>
    <col min="13323" max="13323" width="28.140625" style="41" bestFit="1" customWidth="1"/>
    <col min="13324" max="13324" width="33.140625" style="41" bestFit="1" customWidth="1"/>
    <col min="13325" max="13325" width="26" style="41" bestFit="1" customWidth="1"/>
    <col min="13326" max="13326" width="19.140625" style="41" bestFit="1" customWidth="1"/>
    <col min="13327" max="13327" width="10.42578125" style="41" customWidth="1"/>
    <col min="13328" max="13328" width="11.85546875" style="41" customWidth="1"/>
    <col min="13329" max="13329" width="14.7109375" style="41" customWidth="1"/>
    <col min="13330" max="13330" width="9" style="41" bestFit="1" customWidth="1"/>
    <col min="13331" max="13570" width="9.140625" style="41"/>
    <col min="13571" max="13571" width="4.7109375" style="41" bestFit="1" customWidth="1"/>
    <col min="13572" max="13572" width="9.7109375" style="41" bestFit="1" customWidth="1"/>
    <col min="13573" max="13573" width="10" style="41" bestFit="1" customWidth="1"/>
    <col min="13574" max="13574" width="8.85546875" style="41" bestFit="1" customWidth="1"/>
    <col min="13575" max="13575" width="22.85546875" style="41" customWidth="1"/>
    <col min="13576" max="13576" width="59.7109375" style="41" bestFit="1" customWidth="1"/>
    <col min="13577" max="13577" width="57.85546875" style="41" bestFit="1" customWidth="1"/>
    <col min="13578" max="13578" width="35.28515625" style="41" bestFit="1" customWidth="1"/>
    <col min="13579" max="13579" width="28.140625" style="41" bestFit="1" customWidth="1"/>
    <col min="13580" max="13580" width="33.140625" style="41" bestFit="1" customWidth="1"/>
    <col min="13581" max="13581" width="26" style="41" bestFit="1" customWidth="1"/>
    <col min="13582" max="13582" width="19.140625" style="41" bestFit="1" customWidth="1"/>
    <col min="13583" max="13583" width="10.42578125" style="41" customWidth="1"/>
    <col min="13584" max="13584" width="11.85546875" style="41" customWidth="1"/>
    <col min="13585" max="13585" width="14.7109375" style="41" customWidth="1"/>
    <col min="13586" max="13586" width="9" style="41" bestFit="1" customWidth="1"/>
    <col min="13587" max="13826" width="9.140625" style="41"/>
    <col min="13827" max="13827" width="4.7109375" style="41" bestFit="1" customWidth="1"/>
    <col min="13828" max="13828" width="9.7109375" style="41" bestFit="1" customWidth="1"/>
    <col min="13829" max="13829" width="10" style="41" bestFit="1" customWidth="1"/>
    <col min="13830" max="13830" width="8.85546875" style="41" bestFit="1" customWidth="1"/>
    <col min="13831" max="13831" width="22.85546875" style="41" customWidth="1"/>
    <col min="13832" max="13832" width="59.7109375" style="41" bestFit="1" customWidth="1"/>
    <col min="13833" max="13833" width="57.85546875" style="41" bestFit="1" customWidth="1"/>
    <col min="13834" max="13834" width="35.28515625" style="41" bestFit="1" customWidth="1"/>
    <col min="13835" max="13835" width="28.140625" style="41" bestFit="1" customWidth="1"/>
    <col min="13836" max="13836" width="33.140625" style="41" bestFit="1" customWidth="1"/>
    <col min="13837" max="13837" width="26" style="41" bestFit="1" customWidth="1"/>
    <col min="13838" max="13838" width="19.140625" style="41" bestFit="1" customWidth="1"/>
    <col min="13839" max="13839" width="10.42578125" style="41" customWidth="1"/>
    <col min="13840" max="13840" width="11.85546875" style="41" customWidth="1"/>
    <col min="13841" max="13841" width="14.7109375" style="41" customWidth="1"/>
    <col min="13842" max="13842" width="9" style="41" bestFit="1" customWidth="1"/>
    <col min="13843" max="14082" width="9.140625" style="41"/>
    <col min="14083" max="14083" width="4.7109375" style="41" bestFit="1" customWidth="1"/>
    <col min="14084" max="14084" width="9.7109375" style="41" bestFit="1" customWidth="1"/>
    <col min="14085" max="14085" width="10" style="41" bestFit="1" customWidth="1"/>
    <col min="14086" max="14086" width="8.85546875" style="41" bestFit="1" customWidth="1"/>
    <col min="14087" max="14087" width="22.85546875" style="41" customWidth="1"/>
    <col min="14088" max="14088" width="59.7109375" style="41" bestFit="1" customWidth="1"/>
    <col min="14089" max="14089" width="57.85546875" style="41" bestFit="1" customWidth="1"/>
    <col min="14090" max="14090" width="35.28515625" style="41" bestFit="1" customWidth="1"/>
    <col min="14091" max="14091" width="28.140625" style="41" bestFit="1" customWidth="1"/>
    <col min="14092" max="14092" width="33.140625" style="41" bestFit="1" customWidth="1"/>
    <col min="14093" max="14093" width="26" style="41" bestFit="1" customWidth="1"/>
    <col min="14094" max="14094" width="19.140625" style="41" bestFit="1" customWidth="1"/>
    <col min="14095" max="14095" width="10.42578125" style="41" customWidth="1"/>
    <col min="14096" max="14096" width="11.85546875" style="41" customWidth="1"/>
    <col min="14097" max="14097" width="14.7109375" style="41" customWidth="1"/>
    <col min="14098" max="14098" width="9" style="41" bestFit="1" customWidth="1"/>
    <col min="14099" max="14338" width="9.140625" style="41"/>
    <col min="14339" max="14339" width="4.7109375" style="41" bestFit="1" customWidth="1"/>
    <col min="14340" max="14340" width="9.7109375" style="41" bestFit="1" customWidth="1"/>
    <col min="14341" max="14341" width="10" style="41" bestFit="1" customWidth="1"/>
    <col min="14342" max="14342" width="8.85546875" style="41" bestFit="1" customWidth="1"/>
    <col min="14343" max="14343" width="22.85546875" style="41" customWidth="1"/>
    <col min="14344" max="14344" width="59.7109375" style="41" bestFit="1" customWidth="1"/>
    <col min="14345" max="14345" width="57.85546875" style="41" bestFit="1" customWidth="1"/>
    <col min="14346" max="14346" width="35.28515625" style="41" bestFit="1" customWidth="1"/>
    <col min="14347" max="14347" width="28.140625" style="41" bestFit="1" customWidth="1"/>
    <col min="14348" max="14348" width="33.140625" style="41" bestFit="1" customWidth="1"/>
    <col min="14349" max="14349" width="26" style="41" bestFit="1" customWidth="1"/>
    <col min="14350" max="14350" width="19.140625" style="41" bestFit="1" customWidth="1"/>
    <col min="14351" max="14351" width="10.42578125" style="41" customWidth="1"/>
    <col min="14352" max="14352" width="11.85546875" style="41" customWidth="1"/>
    <col min="14353" max="14353" width="14.7109375" style="41" customWidth="1"/>
    <col min="14354" max="14354" width="9" style="41" bestFit="1" customWidth="1"/>
    <col min="14355" max="14594" width="9.140625" style="41"/>
    <col min="14595" max="14595" width="4.7109375" style="41" bestFit="1" customWidth="1"/>
    <col min="14596" max="14596" width="9.7109375" style="41" bestFit="1" customWidth="1"/>
    <col min="14597" max="14597" width="10" style="41" bestFit="1" customWidth="1"/>
    <col min="14598" max="14598" width="8.85546875" style="41" bestFit="1" customWidth="1"/>
    <col min="14599" max="14599" width="22.85546875" style="41" customWidth="1"/>
    <col min="14600" max="14600" width="59.7109375" style="41" bestFit="1" customWidth="1"/>
    <col min="14601" max="14601" width="57.85546875" style="41" bestFit="1" customWidth="1"/>
    <col min="14602" max="14602" width="35.28515625" style="41" bestFit="1" customWidth="1"/>
    <col min="14603" max="14603" width="28.140625" style="41" bestFit="1" customWidth="1"/>
    <col min="14604" max="14604" width="33.140625" style="41" bestFit="1" customWidth="1"/>
    <col min="14605" max="14605" width="26" style="41" bestFit="1" customWidth="1"/>
    <col min="14606" max="14606" width="19.140625" style="41" bestFit="1" customWidth="1"/>
    <col min="14607" max="14607" width="10.42578125" style="41" customWidth="1"/>
    <col min="14608" max="14608" width="11.85546875" style="41" customWidth="1"/>
    <col min="14609" max="14609" width="14.7109375" style="41" customWidth="1"/>
    <col min="14610" max="14610" width="9" style="41" bestFit="1" customWidth="1"/>
    <col min="14611" max="14850" width="9.140625" style="41"/>
    <col min="14851" max="14851" width="4.7109375" style="41" bestFit="1" customWidth="1"/>
    <col min="14852" max="14852" width="9.7109375" style="41" bestFit="1" customWidth="1"/>
    <col min="14853" max="14853" width="10" style="41" bestFit="1" customWidth="1"/>
    <col min="14854" max="14854" width="8.85546875" style="41" bestFit="1" customWidth="1"/>
    <col min="14855" max="14855" width="22.85546875" style="41" customWidth="1"/>
    <col min="14856" max="14856" width="59.7109375" style="41" bestFit="1" customWidth="1"/>
    <col min="14857" max="14857" width="57.85546875" style="41" bestFit="1" customWidth="1"/>
    <col min="14858" max="14858" width="35.28515625" style="41" bestFit="1" customWidth="1"/>
    <col min="14859" max="14859" width="28.140625" style="41" bestFit="1" customWidth="1"/>
    <col min="14860" max="14860" width="33.140625" style="41" bestFit="1" customWidth="1"/>
    <col min="14861" max="14861" width="26" style="41" bestFit="1" customWidth="1"/>
    <col min="14862" max="14862" width="19.140625" style="41" bestFit="1" customWidth="1"/>
    <col min="14863" max="14863" width="10.42578125" style="41" customWidth="1"/>
    <col min="14864" max="14864" width="11.85546875" style="41" customWidth="1"/>
    <col min="14865" max="14865" width="14.7109375" style="41" customWidth="1"/>
    <col min="14866" max="14866" width="9" style="41" bestFit="1" customWidth="1"/>
    <col min="14867" max="15106" width="9.140625" style="41"/>
    <col min="15107" max="15107" width="4.7109375" style="41" bestFit="1" customWidth="1"/>
    <col min="15108" max="15108" width="9.7109375" style="41" bestFit="1" customWidth="1"/>
    <col min="15109" max="15109" width="10" style="41" bestFit="1" customWidth="1"/>
    <col min="15110" max="15110" width="8.85546875" style="41" bestFit="1" customWidth="1"/>
    <col min="15111" max="15111" width="22.85546875" style="41" customWidth="1"/>
    <col min="15112" max="15112" width="59.7109375" style="41" bestFit="1" customWidth="1"/>
    <col min="15113" max="15113" width="57.85546875" style="41" bestFit="1" customWidth="1"/>
    <col min="15114" max="15114" width="35.28515625" style="41" bestFit="1" customWidth="1"/>
    <col min="15115" max="15115" width="28.140625" style="41" bestFit="1" customWidth="1"/>
    <col min="15116" max="15116" width="33.140625" style="41" bestFit="1" customWidth="1"/>
    <col min="15117" max="15117" width="26" style="41" bestFit="1" customWidth="1"/>
    <col min="15118" max="15118" width="19.140625" style="41" bestFit="1" customWidth="1"/>
    <col min="15119" max="15119" width="10.42578125" style="41" customWidth="1"/>
    <col min="15120" max="15120" width="11.85546875" style="41" customWidth="1"/>
    <col min="15121" max="15121" width="14.7109375" style="41" customWidth="1"/>
    <col min="15122" max="15122" width="9" style="41" bestFit="1" customWidth="1"/>
    <col min="15123" max="15362" width="9.140625" style="41"/>
    <col min="15363" max="15363" width="4.7109375" style="41" bestFit="1" customWidth="1"/>
    <col min="15364" max="15364" width="9.7109375" style="41" bestFit="1" customWidth="1"/>
    <col min="15365" max="15365" width="10" style="41" bestFit="1" customWidth="1"/>
    <col min="15366" max="15366" width="8.85546875" style="41" bestFit="1" customWidth="1"/>
    <col min="15367" max="15367" width="22.85546875" style="41" customWidth="1"/>
    <col min="15368" max="15368" width="59.7109375" style="41" bestFit="1" customWidth="1"/>
    <col min="15369" max="15369" width="57.85546875" style="41" bestFit="1" customWidth="1"/>
    <col min="15370" max="15370" width="35.28515625" style="41" bestFit="1" customWidth="1"/>
    <col min="15371" max="15371" width="28.140625" style="41" bestFit="1" customWidth="1"/>
    <col min="15372" max="15372" width="33.140625" style="41" bestFit="1" customWidth="1"/>
    <col min="15373" max="15373" width="26" style="41" bestFit="1" customWidth="1"/>
    <col min="15374" max="15374" width="19.140625" style="41" bestFit="1" customWidth="1"/>
    <col min="15375" max="15375" width="10.42578125" style="41" customWidth="1"/>
    <col min="15376" max="15376" width="11.85546875" style="41" customWidth="1"/>
    <col min="15377" max="15377" width="14.7109375" style="41" customWidth="1"/>
    <col min="15378" max="15378" width="9" style="41" bestFit="1" customWidth="1"/>
    <col min="15379" max="15618" width="9.140625" style="41"/>
    <col min="15619" max="15619" width="4.7109375" style="41" bestFit="1" customWidth="1"/>
    <col min="15620" max="15620" width="9.7109375" style="41" bestFit="1" customWidth="1"/>
    <col min="15621" max="15621" width="10" style="41" bestFit="1" customWidth="1"/>
    <col min="15622" max="15622" width="8.85546875" style="41" bestFit="1" customWidth="1"/>
    <col min="15623" max="15623" width="22.85546875" style="41" customWidth="1"/>
    <col min="15624" max="15624" width="59.7109375" style="41" bestFit="1" customWidth="1"/>
    <col min="15625" max="15625" width="57.85546875" style="41" bestFit="1" customWidth="1"/>
    <col min="15626" max="15626" width="35.28515625" style="41" bestFit="1" customWidth="1"/>
    <col min="15627" max="15627" width="28.140625" style="41" bestFit="1" customWidth="1"/>
    <col min="15628" max="15628" width="33.140625" style="41" bestFit="1" customWidth="1"/>
    <col min="15629" max="15629" width="26" style="41" bestFit="1" customWidth="1"/>
    <col min="15630" max="15630" width="19.140625" style="41" bestFit="1" customWidth="1"/>
    <col min="15631" max="15631" width="10.42578125" style="41" customWidth="1"/>
    <col min="15632" max="15632" width="11.85546875" style="41" customWidth="1"/>
    <col min="15633" max="15633" width="14.7109375" style="41" customWidth="1"/>
    <col min="15634" max="15634" width="9" style="41" bestFit="1" customWidth="1"/>
    <col min="15635" max="15874" width="9.140625" style="41"/>
    <col min="15875" max="15875" width="4.7109375" style="41" bestFit="1" customWidth="1"/>
    <col min="15876" max="15876" width="9.7109375" style="41" bestFit="1" customWidth="1"/>
    <col min="15877" max="15877" width="10" style="41" bestFit="1" customWidth="1"/>
    <col min="15878" max="15878" width="8.85546875" style="41" bestFit="1" customWidth="1"/>
    <col min="15879" max="15879" width="22.85546875" style="41" customWidth="1"/>
    <col min="15880" max="15880" width="59.7109375" style="41" bestFit="1" customWidth="1"/>
    <col min="15881" max="15881" width="57.85546875" style="41" bestFit="1" customWidth="1"/>
    <col min="15882" max="15882" width="35.28515625" style="41" bestFit="1" customWidth="1"/>
    <col min="15883" max="15883" width="28.140625" style="41" bestFit="1" customWidth="1"/>
    <col min="15884" max="15884" width="33.140625" style="41" bestFit="1" customWidth="1"/>
    <col min="15885" max="15885" width="26" style="41" bestFit="1" customWidth="1"/>
    <col min="15886" max="15886" width="19.140625" style="41" bestFit="1" customWidth="1"/>
    <col min="15887" max="15887" width="10.42578125" style="41" customWidth="1"/>
    <col min="15888" max="15888" width="11.85546875" style="41" customWidth="1"/>
    <col min="15889" max="15889" width="14.7109375" style="41" customWidth="1"/>
    <col min="15890" max="15890" width="9" style="41" bestFit="1" customWidth="1"/>
    <col min="15891" max="16130" width="9.140625" style="41"/>
    <col min="16131" max="16131" width="4.7109375" style="41" bestFit="1" customWidth="1"/>
    <col min="16132" max="16132" width="9.7109375" style="41" bestFit="1" customWidth="1"/>
    <col min="16133" max="16133" width="10" style="41" bestFit="1" customWidth="1"/>
    <col min="16134" max="16134" width="8.85546875" style="41" bestFit="1" customWidth="1"/>
    <col min="16135" max="16135" width="22.85546875" style="41" customWidth="1"/>
    <col min="16136" max="16136" width="59.7109375" style="41" bestFit="1" customWidth="1"/>
    <col min="16137" max="16137" width="57.85546875" style="41" bestFit="1" customWidth="1"/>
    <col min="16138" max="16138" width="35.28515625" style="41" bestFit="1" customWidth="1"/>
    <col min="16139" max="16139" width="28.140625" style="41" bestFit="1" customWidth="1"/>
    <col min="16140" max="16140" width="33.140625" style="41" bestFit="1" customWidth="1"/>
    <col min="16141" max="16141" width="26" style="41" bestFit="1" customWidth="1"/>
    <col min="16142" max="16142" width="19.140625" style="41" bestFit="1" customWidth="1"/>
    <col min="16143" max="16143" width="10.42578125" style="41" customWidth="1"/>
    <col min="16144" max="16144" width="11.85546875" style="41" customWidth="1"/>
    <col min="16145" max="16145" width="14.7109375" style="41" customWidth="1"/>
    <col min="16146" max="16146" width="9" style="41" bestFit="1" customWidth="1"/>
    <col min="16147" max="16384" width="9.140625" style="41"/>
  </cols>
  <sheetData>
    <row r="1" spans="1:19" ht="15" customHeight="1" x14ac:dyDescent="0.25">
      <c r="Q1" s="730"/>
      <c r="R1" s="730"/>
      <c r="S1" s="730"/>
    </row>
    <row r="2" spans="1:19" ht="15" customHeight="1" x14ac:dyDescent="0.25">
      <c r="A2" s="49" t="s">
        <v>1245</v>
      </c>
      <c r="Q2" s="730"/>
      <c r="R2" s="730"/>
      <c r="S2" s="730"/>
    </row>
    <row r="3" spans="1:19" x14ac:dyDescent="0.25">
      <c r="M3" s="2"/>
      <c r="N3" s="2"/>
      <c r="O3" s="2"/>
      <c r="P3" s="2"/>
    </row>
    <row r="4" spans="1:19" s="4" customFormat="1" ht="51.75" customHeight="1" x14ac:dyDescent="0.25">
      <c r="A4" s="626" t="s">
        <v>0</v>
      </c>
      <c r="B4" s="628" t="s">
        <v>1</v>
      </c>
      <c r="C4" s="628" t="s">
        <v>2</v>
      </c>
      <c r="D4" s="628" t="s">
        <v>3</v>
      </c>
      <c r="E4" s="626" t="s">
        <v>4</v>
      </c>
      <c r="F4" s="626" t="s">
        <v>5</v>
      </c>
      <c r="G4" s="626" t="s">
        <v>6</v>
      </c>
      <c r="H4" s="644" t="s">
        <v>7</v>
      </c>
      <c r="I4" s="644"/>
      <c r="J4" s="626" t="s">
        <v>8</v>
      </c>
      <c r="K4" s="649" t="s">
        <v>9</v>
      </c>
      <c r="L4" s="650"/>
      <c r="M4" s="651" t="s">
        <v>10</v>
      </c>
      <c r="N4" s="651"/>
      <c r="O4" s="651" t="s">
        <v>11</v>
      </c>
      <c r="P4" s="651"/>
      <c r="Q4" s="626" t="s">
        <v>12</v>
      </c>
      <c r="R4" s="628" t="s">
        <v>13</v>
      </c>
      <c r="S4" s="3"/>
    </row>
    <row r="5" spans="1:19" s="4" customFormat="1" x14ac:dyDescent="0.2">
      <c r="A5" s="627"/>
      <c r="B5" s="629"/>
      <c r="C5" s="629"/>
      <c r="D5" s="629"/>
      <c r="E5" s="627"/>
      <c r="F5" s="627"/>
      <c r="G5" s="627"/>
      <c r="H5" s="45" t="s">
        <v>14</v>
      </c>
      <c r="I5" s="45" t="s">
        <v>15</v>
      </c>
      <c r="J5" s="627"/>
      <c r="K5" s="46">
        <v>2020</v>
      </c>
      <c r="L5" s="46">
        <v>2021</v>
      </c>
      <c r="M5" s="5">
        <v>2020</v>
      </c>
      <c r="N5" s="5">
        <v>2021</v>
      </c>
      <c r="O5" s="5">
        <v>2020</v>
      </c>
      <c r="P5" s="5">
        <v>2021</v>
      </c>
      <c r="Q5" s="627"/>
      <c r="R5" s="629"/>
      <c r="S5" s="3"/>
    </row>
    <row r="6" spans="1:19" s="4" customFormat="1" x14ac:dyDescent="0.2">
      <c r="A6" s="43" t="s">
        <v>16</v>
      </c>
      <c r="B6" s="45" t="s">
        <v>17</v>
      </c>
      <c r="C6" s="45" t="s">
        <v>18</v>
      </c>
      <c r="D6" s="45" t="s">
        <v>19</v>
      </c>
      <c r="E6" s="43" t="s">
        <v>20</v>
      </c>
      <c r="F6" s="43" t="s">
        <v>21</v>
      </c>
      <c r="G6" s="43" t="s">
        <v>22</v>
      </c>
      <c r="H6" s="45" t="s">
        <v>23</v>
      </c>
      <c r="I6" s="45" t="s">
        <v>24</v>
      </c>
      <c r="J6" s="43" t="s">
        <v>25</v>
      </c>
      <c r="K6" s="46" t="s">
        <v>26</v>
      </c>
      <c r="L6" s="46" t="s">
        <v>27</v>
      </c>
      <c r="M6" s="47" t="s">
        <v>28</v>
      </c>
      <c r="N6" s="47" t="s">
        <v>29</v>
      </c>
      <c r="O6" s="47" t="s">
        <v>30</v>
      </c>
      <c r="P6" s="47" t="s">
        <v>31</v>
      </c>
      <c r="Q6" s="43" t="s">
        <v>32</v>
      </c>
      <c r="R6" s="45" t="s">
        <v>33</v>
      </c>
      <c r="S6" s="3"/>
    </row>
    <row r="7" spans="1:19" s="8" customFormat="1" ht="90" x14ac:dyDescent="0.25">
      <c r="A7" s="312">
        <v>1</v>
      </c>
      <c r="B7" s="311">
        <v>1</v>
      </c>
      <c r="C7" s="312">
        <v>1</v>
      </c>
      <c r="D7" s="311">
        <v>3</v>
      </c>
      <c r="E7" s="311" t="s">
        <v>210</v>
      </c>
      <c r="F7" s="311" t="s">
        <v>354</v>
      </c>
      <c r="G7" s="311" t="s">
        <v>211</v>
      </c>
      <c r="H7" s="311" t="s">
        <v>212</v>
      </c>
      <c r="I7" s="79" t="s">
        <v>41</v>
      </c>
      <c r="J7" s="311" t="s">
        <v>213</v>
      </c>
      <c r="K7" s="80"/>
      <c r="L7" s="80" t="s">
        <v>89</v>
      </c>
      <c r="M7" s="76">
        <v>0</v>
      </c>
      <c r="N7" s="76">
        <v>94900</v>
      </c>
      <c r="O7" s="76">
        <v>0</v>
      </c>
      <c r="P7" s="76">
        <v>94900</v>
      </c>
      <c r="Q7" s="311" t="s">
        <v>214</v>
      </c>
      <c r="R7" s="311" t="s">
        <v>215</v>
      </c>
      <c r="S7" s="12"/>
    </row>
    <row r="8" spans="1:19" s="38" customFormat="1" ht="189.75" customHeight="1" x14ac:dyDescent="0.25">
      <c r="A8" s="312">
        <v>2</v>
      </c>
      <c r="B8" s="312">
        <v>1.5</v>
      </c>
      <c r="C8" s="312">
        <v>5</v>
      </c>
      <c r="D8" s="311">
        <v>4</v>
      </c>
      <c r="E8" s="311" t="s">
        <v>355</v>
      </c>
      <c r="F8" s="311" t="s">
        <v>356</v>
      </c>
      <c r="G8" s="311" t="s">
        <v>44</v>
      </c>
      <c r="H8" s="311" t="s">
        <v>216</v>
      </c>
      <c r="I8" s="79" t="s">
        <v>217</v>
      </c>
      <c r="J8" s="311" t="s">
        <v>218</v>
      </c>
      <c r="K8" s="80"/>
      <c r="L8" s="80" t="s">
        <v>45</v>
      </c>
      <c r="M8" s="76">
        <v>0</v>
      </c>
      <c r="N8" s="76">
        <v>25000</v>
      </c>
      <c r="O8" s="76">
        <v>0</v>
      </c>
      <c r="P8" s="76">
        <v>25000</v>
      </c>
      <c r="Q8" s="311" t="s">
        <v>214</v>
      </c>
      <c r="R8" s="311" t="s">
        <v>215</v>
      </c>
      <c r="S8" s="81"/>
    </row>
    <row r="9" spans="1:19" ht="30" x14ac:dyDescent="0.25">
      <c r="A9" s="630">
        <v>3</v>
      </c>
      <c r="B9" s="630">
        <v>3</v>
      </c>
      <c r="C9" s="630">
        <v>1</v>
      </c>
      <c r="D9" s="630">
        <v>13</v>
      </c>
      <c r="E9" s="630" t="s">
        <v>219</v>
      </c>
      <c r="F9" s="630" t="s">
        <v>220</v>
      </c>
      <c r="G9" s="311" t="s">
        <v>198</v>
      </c>
      <c r="H9" s="311" t="s">
        <v>199</v>
      </c>
      <c r="I9" s="312">
        <v>1</v>
      </c>
      <c r="J9" s="630" t="s">
        <v>221</v>
      </c>
      <c r="K9" s="636" t="s">
        <v>34</v>
      </c>
      <c r="L9" s="731"/>
      <c r="M9" s="717">
        <v>155000</v>
      </c>
      <c r="N9" s="734"/>
      <c r="O9" s="717">
        <v>70438.289999999994</v>
      </c>
      <c r="P9" s="734"/>
      <c r="Q9" s="630" t="s">
        <v>214</v>
      </c>
      <c r="R9" s="630" t="s">
        <v>215</v>
      </c>
      <c r="S9" s="13"/>
    </row>
    <row r="10" spans="1:19" ht="30" x14ac:dyDescent="0.25">
      <c r="A10" s="656"/>
      <c r="B10" s="656"/>
      <c r="C10" s="656"/>
      <c r="D10" s="656"/>
      <c r="E10" s="656"/>
      <c r="F10" s="656"/>
      <c r="G10" s="311" t="s">
        <v>114</v>
      </c>
      <c r="H10" s="311" t="s">
        <v>207</v>
      </c>
      <c r="I10" s="312">
        <v>1</v>
      </c>
      <c r="J10" s="656"/>
      <c r="K10" s="670"/>
      <c r="L10" s="732"/>
      <c r="M10" s="733"/>
      <c r="N10" s="735"/>
      <c r="O10" s="733"/>
      <c r="P10" s="735"/>
      <c r="Q10" s="656"/>
      <c r="R10" s="656"/>
      <c r="S10" s="13"/>
    </row>
    <row r="11" spans="1:19" ht="131.44999999999999" customHeight="1" x14ac:dyDescent="0.25">
      <c r="A11" s="656"/>
      <c r="B11" s="656"/>
      <c r="C11" s="656"/>
      <c r="D11" s="656"/>
      <c r="E11" s="656"/>
      <c r="F11" s="656"/>
      <c r="G11" s="311" t="s">
        <v>57</v>
      </c>
      <c r="H11" s="311" t="s">
        <v>58</v>
      </c>
      <c r="I11" s="312">
        <v>3</v>
      </c>
      <c r="J11" s="656"/>
      <c r="K11" s="670"/>
      <c r="L11" s="732"/>
      <c r="M11" s="733"/>
      <c r="N11" s="735"/>
      <c r="O11" s="733"/>
      <c r="P11" s="735"/>
      <c r="Q11" s="656"/>
      <c r="R11" s="656"/>
      <c r="S11" s="13"/>
    </row>
    <row r="12" spans="1:19" ht="96.75" customHeight="1" x14ac:dyDescent="0.25">
      <c r="A12" s="312">
        <v>4</v>
      </c>
      <c r="B12" s="312">
        <v>3.6</v>
      </c>
      <c r="C12" s="312">
        <v>1</v>
      </c>
      <c r="D12" s="311">
        <v>13</v>
      </c>
      <c r="E12" s="311" t="s">
        <v>357</v>
      </c>
      <c r="F12" s="311" t="s">
        <v>358</v>
      </c>
      <c r="G12" s="311" t="s">
        <v>198</v>
      </c>
      <c r="H12" s="311" t="s">
        <v>199</v>
      </c>
      <c r="I12" s="79">
        <v>1</v>
      </c>
      <c r="J12" s="311" t="s">
        <v>359</v>
      </c>
      <c r="K12" s="295"/>
      <c r="L12" s="80" t="s">
        <v>45</v>
      </c>
      <c r="M12" s="76"/>
      <c r="N12" s="76">
        <v>123000</v>
      </c>
      <c r="O12" s="76"/>
      <c r="P12" s="76">
        <v>123000</v>
      </c>
      <c r="Q12" s="311" t="s">
        <v>214</v>
      </c>
      <c r="R12" s="311" t="s">
        <v>215</v>
      </c>
    </row>
    <row r="13" spans="1:19" ht="135" x14ac:dyDescent="0.25">
      <c r="A13" s="312">
        <v>5</v>
      </c>
      <c r="B13" s="312">
        <v>3</v>
      </c>
      <c r="C13" s="312">
        <v>1</v>
      </c>
      <c r="D13" s="311">
        <v>13</v>
      </c>
      <c r="E13" s="311" t="s">
        <v>193</v>
      </c>
      <c r="F13" s="311" t="s">
        <v>360</v>
      </c>
      <c r="G13" s="311" t="s">
        <v>55</v>
      </c>
      <c r="H13" s="311" t="s">
        <v>194</v>
      </c>
      <c r="I13" s="79" t="s">
        <v>161</v>
      </c>
      <c r="J13" s="311" t="s">
        <v>213</v>
      </c>
      <c r="K13" s="80"/>
      <c r="L13" s="80" t="s">
        <v>89</v>
      </c>
      <c r="M13" s="349"/>
      <c r="N13" s="349">
        <v>36100</v>
      </c>
      <c r="O13" s="76"/>
      <c r="P13" s="349">
        <v>36100</v>
      </c>
      <c r="Q13" s="311" t="s">
        <v>214</v>
      </c>
      <c r="R13" s="311" t="s">
        <v>215</v>
      </c>
    </row>
    <row r="14" spans="1:19" ht="150" x14ac:dyDescent="0.25">
      <c r="A14" s="312">
        <v>6</v>
      </c>
      <c r="B14" s="312">
        <v>3</v>
      </c>
      <c r="C14" s="312">
        <v>1</v>
      </c>
      <c r="D14" s="311">
        <v>13</v>
      </c>
      <c r="E14" s="350" t="s">
        <v>361</v>
      </c>
      <c r="F14" s="311" t="s">
        <v>362</v>
      </c>
      <c r="G14" s="311" t="s">
        <v>230</v>
      </c>
      <c r="H14" s="311" t="s">
        <v>363</v>
      </c>
      <c r="I14" s="79" t="s">
        <v>364</v>
      </c>
      <c r="J14" s="311" t="s">
        <v>213</v>
      </c>
      <c r="K14" s="295"/>
      <c r="L14" s="80" t="s">
        <v>39</v>
      </c>
      <c r="M14" s="76"/>
      <c r="N14" s="76">
        <v>180000</v>
      </c>
      <c r="O14" s="76"/>
      <c r="P14" s="76">
        <v>180000</v>
      </c>
      <c r="Q14" s="311" t="s">
        <v>214</v>
      </c>
      <c r="R14" s="311" t="s">
        <v>215</v>
      </c>
    </row>
    <row r="15" spans="1:19" ht="45" x14ac:dyDescent="0.25">
      <c r="A15" s="720">
        <v>7</v>
      </c>
      <c r="B15" s="720">
        <v>6</v>
      </c>
      <c r="C15" s="720">
        <v>1</v>
      </c>
      <c r="D15" s="719">
        <v>13</v>
      </c>
      <c r="E15" s="719" t="s">
        <v>365</v>
      </c>
      <c r="F15" s="630" t="s">
        <v>366</v>
      </c>
      <c r="G15" s="311" t="s">
        <v>57</v>
      </c>
      <c r="H15" s="311" t="s">
        <v>58</v>
      </c>
      <c r="I15" s="79" t="s">
        <v>41</v>
      </c>
      <c r="J15" s="311" t="s">
        <v>367</v>
      </c>
      <c r="K15" s="715"/>
      <c r="L15" s="737" t="s">
        <v>39</v>
      </c>
      <c r="M15" s="693"/>
      <c r="N15" s="738">
        <v>70000</v>
      </c>
      <c r="O15" s="693"/>
      <c r="P15" s="738">
        <v>70000</v>
      </c>
      <c r="Q15" s="719" t="s">
        <v>214</v>
      </c>
      <c r="R15" s="719" t="s">
        <v>215</v>
      </c>
    </row>
    <row r="16" spans="1:19" ht="30" x14ac:dyDescent="0.25">
      <c r="A16" s="720"/>
      <c r="B16" s="720"/>
      <c r="C16" s="720"/>
      <c r="D16" s="719"/>
      <c r="E16" s="719"/>
      <c r="F16" s="656"/>
      <c r="G16" s="311" t="s">
        <v>55</v>
      </c>
      <c r="H16" s="311" t="s">
        <v>194</v>
      </c>
      <c r="I16" s="79" t="s">
        <v>41</v>
      </c>
      <c r="J16" s="311" t="s">
        <v>213</v>
      </c>
      <c r="K16" s="736"/>
      <c r="L16" s="737"/>
      <c r="M16" s="694"/>
      <c r="N16" s="738"/>
      <c r="O16" s="694"/>
      <c r="P16" s="738"/>
      <c r="Q16" s="719"/>
      <c r="R16" s="719"/>
    </row>
    <row r="17" spans="1:18" ht="60" x14ac:dyDescent="0.25">
      <c r="A17" s="720"/>
      <c r="B17" s="720"/>
      <c r="C17" s="720"/>
      <c r="D17" s="719"/>
      <c r="E17" s="719"/>
      <c r="F17" s="631"/>
      <c r="G17" s="311" t="s">
        <v>48</v>
      </c>
      <c r="H17" s="311" t="s">
        <v>195</v>
      </c>
      <c r="I17" s="79" t="s">
        <v>41</v>
      </c>
      <c r="J17" s="311" t="s">
        <v>368</v>
      </c>
      <c r="K17" s="716"/>
      <c r="L17" s="737"/>
      <c r="M17" s="695"/>
      <c r="N17" s="738"/>
      <c r="O17" s="695"/>
      <c r="P17" s="738"/>
      <c r="Q17" s="719"/>
      <c r="R17" s="719"/>
    </row>
    <row r="18" spans="1:18" ht="105" x14ac:dyDescent="0.25">
      <c r="A18" s="312">
        <v>8</v>
      </c>
      <c r="B18" s="311" t="s">
        <v>40</v>
      </c>
      <c r="C18" s="311">
        <v>1</v>
      </c>
      <c r="D18" s="311">
        <v>13</v>
      </c>
      <c r="E18" s="311" t="s">
        <v>369</v>
      </c>
      <c r="F18" s="311" t="s">
        <v>370</v>
      </c>
      <c r="G18" s="311" t="s">
        <v>44</v>
      </c>
      <c r="H18" s="311" t="s">
        <v>204</v>
      </c>
      <c r="I18" s="311">
        <v>1</v>
      </c>
      <c r="J18" s="311" t="s">
        <v>371</v>
      </c>
      <c r="K18" s="351"/>
      <c r="L18" s="311" t="s">
        <v>45</v>
      </c>
      <c r="M18" s="311"/>
      <c r="N18" s="352">
        <v>50000</v>
      </c>
      <c r="O18" s="353"/>
      <c r="P18" s="352">
        <v>50000</v>
      </c>
      <c r="Q18" s="311" t="s">
        <v>214</v>
      </c>
      <c r="R18" s="311" t="s">
        <v>372</v>
      </c>
    </row>
    <row r="20" spans="1:18" x14ac:dyDescent="0.25">
      <c r="M20" s="699"/>
      <c r="N20" s="702" t="s">
        <v>35</v>
      </c>
      <c r="O20" s="702"/>
      <c r="P20" s="702"/>
    </row>
    <row r="21" spans="1:18" x14ac:dyDescent="0.25">
      <c r="M21" s="700"/>
      <c r="N21" s="702" t="s">
        <v>36</v>
      </c>
      <c r="O21" s="702" t="s">
        <v>37</v>
      </c>
      <c r="P21" s="702"/>
    </row>
    <row r="22" spans="1:18" x14ac:dyDescent="0.25">
      <c r="M22" s="701"/>
      <c r="N22" s="702"/>
      <c r="O22" s="48">
        <v>2020</v>
      </c>
      <c r="P22" s="48">
        <v>2021</v>
      </c>
      <c r="R22" s="2"/>
    </row>
    <row r="23" spans="1:18" x14ac:dyDescent="0.25">
      <c r="M23" s="48" t="s">
        <v>2931</v>
      </c>
      <c r="N23" s="55">
        <v>8</v>
      </c>
      <c r="O23" s="149">
        <f>O7+O8+O9</f>
        <v>70438.289999999994</v>
      </c>
      <c r="P23" s="31">
        <f>P18+P15+P14+P13+P12+P8+P7</f>
        <v>579000</v>
      </c>
      <c r="Q23" s="144"/>
      <c r="R23" s="144"/>
    </row>
    <row r="24" spans="1:18" x14ac:dyDescent="0.25">
      <c r="R24" s="2"/>
    </row>
    <row r="33" spans="6:6" ht="15.75" x14ac:dyDescent="0.25">
      <c r="F33" s="82"/>
    </row>
  </sheetData>
  <mergeCells count="48">
    <mergeCell ref="B15:B17"/>
    <mergeCell ref="C15:C17"/>
    <mergeCell ref="D15:D17"/>
    <mergeCell ref="E15:E17"/>
    <mergeCell ref="F15:F17"/>
    <mergeCell ref="M20:M22"/>
    <mergeCell ref="N20:P20"/>
    <mergeCell ref="N21:N22"/>
    <mergeCell ref="O21:P21"/>
    <mergeCell ref="P15:P17"/>
    <mergeCell ref="Q15:Q17"/>
    <mergeCell ref="R15:R17"/>
    <mergeCell ref="Q9:Q11"/>
    <mergeCell ref="R9:R11"/>
    <mergeCell ref="K15:K17"/>
    <mergeCell ref="L15:L17"/>
    <mergeCell ref="M15:M17"/>
    <mergeCell ref="N15:N17"/>
    <mergeCell ref="O15:O17"/>
    <mergeCell ref="A15:A17"/>
    <mergeCell ref="Q1:S2"/>
    <mergeCell ref="A9:A11"/>
    <mergeCell ref="B9:B11"/>
    <mergeCell ref="C9:C11"/>
    <mergeCell ref="D9:D11"/>
    <mergeCell ref="E9:E11"/>
    <mergeCell ref="F9:F11"/>
    <mergeCell ref="J9:J11"/>
    <mergeCell ref="K9:K11"/>
    <mergeCell ref="L9:L11"/>
    <mergeCell ref="M9:M11"/>
    <mergeCell ref="N9:N11"/>
    <mergeCell ref="O9:O11"/>
    <mergeCell ref="P9:P11"/>
    <mergeCell ref="F4:F5"/>
    <mergeCell ref="A4:A5"/>
    <mergeCell ref="B4:B5"/>
    <mergeCell ref="C4:C5"/>
    <mergeCell ref="D4:D5"/>
    <mergeCell ref="E4:E5"/>
    <mergeCell ref="Q4:Q5"/>
    <mergeCell ref="R4:R5"/>
    <mergeCell ref="G4:G5"/>
    <mergeCell ref="H4:I4"/>
    <mergeCell ref="J4:J5"/>
    <mergeCell ref="K4:L4"/>
    <mergeCell ref="M4:N4"/>
    <mergeCell ref="O4:P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S68"/>
  <sheetViews>
    <sheetView topLeftCell="A10" zoomScale="70" zoomScaleNormal="70" workbookViewId="0">
      <selection activeCell="F11" sqref="F11:F12"/>
    </sheetView>
  </sheetViews>
  <sheetFormatPr defaultRowHeight="15" x14ac:dyDescent="0.25"/>
  <cols>
    <col min="1" max="1" width="4.7109375" style="41" customWidth="1"/>
    <col min="2" max="2" width="8.85546875" style="41" customWidth="1"/>
    <col min="3" max="3" width="11.42578125" style="41" customWidth="1"/>
    <col min="4" max="4" width="9.7109375" style="41" customWidth="1"/>
    <col min="5" max="5" width="45.7109375" style="41" customWidth="1"/>
    <col min="6" max="6" width="57.7109375" style="41" customWidth="1"/>
    <col min="7" max="7" width="35.7109375" style="41" customWidth="1"/>
    <col min="8" max="8" width="19.28515625" style="41" customWidth="1"/>
    <col min="9" max="9" width="10.42578125" style="41" customWidth="1"/>
    <col min="10" max="10" width="29.7109375" style="41" customWidth="1"/>
    <col min="11" max="11" width="10.7109375" style="41" customWidth="1"/>
    <col min="12" max="12" width="12.7109375" style="41" customWidth="1"/>
    <col min="13" max="16" width="14.7109375" style="41" customWidth="1"/>
    <col min="17" max="17" width="16.7109375" style="41" customWidth="1"/>
    <col min="18" max="18" width="15.7109375" style="41" customWidth="1"/>
    <col min="19" max="19" width="19.5703125" style="41" customWidth="1"/>
    <col min="20" max="258" width="9.140625" style="41"/>
    <col min="259" max="259" width="4.7109375" style="41" bestFit="1" customWidth="1"/>
    <col min="260" max="260" width="9.7109375" style="41" bestFit="1" customWidth="1"/>
    <col min="261" max="261" width="10" style="41" bestFit="1" customWidth="1"/>
    <col min="262" max="262" width="8.85546875" style="41" bestFit="1" customWidth="1"/>
    <col min="263" max="263" width="22.85546875" style="41" customWidth="1"/>
    <col min="264" max="264" width="59.7109375" style="41" bestFit="1" customWidth="1"/>
    <col min="265" max="265" width="57.85546875" style="41" bestFit="1" customWidth="1"/>
    <col min="266" max="266" width="35.28515625" style="41" bestFit="1" customWidth="1"/>
    <col min="267" max="267" width="28.140625" style="41" bestFit="1" customWidth="1"/>
    <col min="268" max="268" width="33.140625" style="41" bestFit="1" customWidth="1"/>
    <col min="269" max="269" width="26" style="41" bestFit="1" customWidth="1"/>
    <col min="270" max="270" width="19.140625" style="41" bestFit="1" customWidth="1"/>
    <col min="271" max="271" width="10.42578125" style="41" customWidth="1"/>
    <col min="272" max="272" width="11.85546875" style="41" customWidth="1"/>
    <col min="273" max="273" width="14.7109375" style="41" customWidth="1"/>
    <col min="274" max="274" width="9" style="41" bestFit="1" customWidth="1"/>
    <col min="275" max="514" width="9.140625" style="41"/>
    <col min="515" max="515" width="4.7109375" style="41" bestFit="1" customWidth="1"/>
    <col min="516" max="516" width="9.7109375" style="41" bestFit="1" customWidth="1"/>
    <col min="517" max="517" width="10" style="41" bestFit="1" customWidth="1"/>
    <col min="518" max="518" width="8.85546875" style="41" bestFit="1" customWidth="1"/>
    <col min="519" max="519" width="22.85546875" style="41" customWidth="1"/>
    <col min="520" max="520" width="59.7109375" style="41" bestFit="1" customWidth="1"/>
    <col min="521" max="521" width="57.85546875" style="41" bestFit="1" customWidth="1"/>
    <col min="522" max="522" width="35.28515625" style="41" bestFit="1" customWidth="1"/>
    <col min="523" max="523" width="28.140625" style="41" bestFit="1" customWidth="1"/>
    <col min="524" max="524" width="33.140625" style="41" bestFit="1" customWidth="1"/>
    <col min="525" max="525" width="26" style="41" bestFit="1" customWidth="1"/>
    <col min="526" max="526" width="19.140625" style="41" bestFit="1" customWidth="1"/>
    <col min="527" max="527" width="10.42578125" style="41" customWidth="1"/>
    <col min="528" max="528" width="11.85546875" style="41" customWidth="1"/>
    <col min="529" max="529" width="14.7109375" style="41" customWidth="1"/>
    <col min="530" max="530" width="9" style="41" bestFit="1" customWidth="1"/>
    <col min="531" max="770" width="9.140625" style="41"/>
    <col min="771" max="771" width="4.7109375" style="41" bestFit="1" customWidth="1"/>
    <col min="772" max="772" width="9.7109375" style="41" bestFit="1" customWidth="1"/>
    <col min="773" max="773" width="10" style="41" bestFit="1" customWidth="1"/>
    <col min="774" max="774" width="8.85546875" style="41" bestFit="1" customWidth="1"/>
    <col min="775" max="775" width="22.85546875" style="41" customWidth="1"/>
    <col min="776" max="776" width="59.7109375" style="41" bestFit="1" customWidth="1"/>
    <col min="777" max="777" width="57.85546875" style="41" bestFit="1" customWidth="1"/>
    <col min="778" max="778" width="35.28515625" style="41" bestFit="1" customWidth="1"/>
    <col min="779" max="779" width="28.140625" style="41" bestFit="1" customWidth="1"/>
    <col min="780" max="780" width="33.140625" style="41" bestFit="1" customWidth="1"/>
    <col min="781" max="781" width="26" style="41" bestFit="1" customWidth="1"/>
    <col min="782" max="782" width="19.140625" style="41" bestFit="1" customWidth="1"/>
    <col min="783" max="783" width="10.42578125" style="41" customWidth="1"/>
    <col min="784" max="784" width="11.85546875" style="41" customWidth="1"/>
    <col min="785" max="785" width="14.7109375" style="41" customWidth="1"/>
    <col min="786" max="786" width="9" style="41" bestFit="1" customWidth="1"/>
    <col min="787" max="1026" width="9.140625" style="41"/>
    <col min="1027" max="1027" width="4.7109375" style="41" bestFit="1" customWidth="1"/>
    <col min="1028" max="1028" width="9.7109375" style="41" bestFit="1" customWidth="1"/>
    <col min="1029" max="1029" width="10" style="41" bestFit="1" customWidth="1"/>
    <col min="1030" max="1030" width="8.85546875" style="41" bestFit="1" customWidth="1"/>
    <col min="1031" max="1031" width="22.85546875" style="41" customWidth="1"/>
    <col min="1032" max="1032" width="59.7109375" style="41" bestFit="1" customWidth="1"/>
    <col min="1033" max="1033" width="57.85546875" style="41" bestFit="1" customWidth="1"/>
    <col min="1034" max="1034" width="35.28515625" style="41" bestFit="1" customWidth="1"/>
    <col min="1035" max="1035" width="28.140625" style="41" bestFit="1" customWidth="1"/>
    <col min="1036" max="1036" width="33.140625" style="41" bestFit="1" customWidth="1"/>
    <col min="1037" max="1037" width="26" style="41" bestFit="1" customWidth="1"/>
    <col min="1038" max="1038" width="19.140625" style="41" bestFit="1" customWidth="1"/>
    <col min="1039" max="1039" width="10.42578125" style="41" customWidth="1"/>
    <col min="1040" max="1040" width="11.85546875" style="41" customWidth="1"/>
    <col min="1041" max="1041" width="14.7109375" style="41" customWidth="1"/>
    <col min="1042" max="1042" width="9" style="41" bestFit="1" customWidth="1"/>
    <col min="1043" max="1282" width="9.140625" style="41"/>
    <col min="1283" max="1283" width="4.7109375" style="41" bestFit="1" customWidth="1"/>
    <col min="1284" max="1284" width="9.7109375" style="41" bestFit="1" customWidth="1"/>
    <col min="1285" max="1285" width="10" style="41" bestFit="1" customWidth="1"/>
    <col min="1286" max="1286" width="8.85546875" style="41" bestFit="1" customWidth="1"/>
    <col min="1287" max="1287" width="22.85546875" style="41" customWidth="1"/>
    <col min="1288" max="1288" width="59.7109375" style="41" bestFit="1" customWidth="1"/>
    <col min="1289" max="1289" width="57.85546875" style="41" bestFit="1" customWidth="1"/>
    <col min="1290" max="1290" width="35.28515625" style="41" bestFit="1" customWidth="1"/>
    <col min="1291" max="1291" width="28.140625" style="41" bestFit="1" customWidth="1"/>
    <col min="1292" max="1292" width="33.140625" style="41" bestFit="1" customWidth="1"/>
    <col min="1293" max="1293" width="26" style="41" bestFit="1" customWidth="1"/>
    <col min="1294" max="1294" width="19.140625" style="41" bestFit="1" customWidth="1"/>
    <col min="1295" max="1295" width="10.42578125" style="41" customWidth="1"/>
    <col min="1296" max="1296" width="11.85546875" style="41" customWidth="1"/>
    <col min="1297" max="1297" width="14.7109375" style="41" customWidth="1"/>
    <col min="1298" max="1298" width="9" style="41" bestFit="1" customWidth="1"/>
    <col min="1299" max="1538" width="9.140625" style="41"/>
    <col min="1539" max="1539" width="4.7109375" style="41" bestFit="1" customWidth="1"/>
    <col min="1540" max="1540" width="9.7109375" style="41" bestFit="1" customWidth="1"/>
    <col min="1541" max="1541" width="10" style="41" bestFit="1" customWidth="1"/>
    <col min="1542" max="1542" width="8.85546875" style="41" bestFit="1" customWidth="1"/>
    <col min="1543" max="1543" width="22.85546875" style="41" customWidth="1"/>
    <col min="1544" max="1544" width="59.7109375" style="41" bestFit="1" customWidth="1"/>
    <col min="1545" max="1545" width="57.85546875" style="41" bestFit="1" customWidth="1"/>
    <col min="1546" max="1546" width="35.28515625" style="41" bestFit="1" customWidth="1"/>
    <col min="1547" max="1547" width="28.140625" style="41" bestFit="1" customWidth="1"/>
    <col min="1548" max="1548" width="33.140625" style="41" bestFit="1" customWidth="1"/>
    <col min="1549" max="1549" width="26" style="41" bestFit="1" customWidth="1"/>
    <col min="1550" max="1550" width="19.140625" style="41" bestFit="1" customWidth="1"/>
    <col min="1551" max="1551" width="10.42578125" style="41" customWidth="1"/>
    <col min="1552" max="1552" width="11.85546875" style="41" customWidth="1"/>
    <col min="1553" max="1553" width="14.7109375" style="41" customWidth="1"/>
    <col min="1554" max="1554" width="9" style="41" bestFit="1" customWidth="1"/>
    <col min="1555" max="1794" width="9.140625" style="41"/>
    <col min="1795" max="1795" width="4.7109375" style="41" bestFit="1" customWidth="1"/>
    <col min="1796" max="1796" width="9.7109375" style="41" bestFit="1" customWidth="1"/>
    <col min="1797" max="1797" width="10" style="41" bestFit="1" customWidth="1"/>
    <col min="1798" max="1798" width="8.85546875" style="41" bestFit="1" customWidth="1"/>
    <col min="1799" max="1799" width="22.85546875" style="41" customWidth="1"/>
    <col min="1800" max="1800" width="59.7109375" style="41" bestFit="1" customWidth="1"/>
    <col min="1801" max="1801" width="57.85546875" style="41" bestFit="1" customWidth="1"/>
    <col min="1802" max="1802" width="35.28515625" style="41" bestFit="1" customWidth="1"/>
    <col min="1803" max="1803" width="28.140625" style="41" bestFit="1" customWidth="1"/>
    <col min="1804" max="1804" width="33.140625" style="41" bestFit="1" customWidth="1"/>
    <col min="1805" max="1805" width="26" style="41" bestFit="1" customWidth="1"/>
    <col min="1806" max="1806" width="19.140625" style="41" bestFit="1" customWidth="1"/>
    <col min="1807" max="1807" width="10.42578125" style="41" customWidth="1"/>
    <col min="1808" max="1808" width="11.85546875" style="41" customWidth="1"/>
    <col min="1809" max="1809" width="14.7109375" style="41" customWidth="1"/>
    <col min="1810" max="1810" width="9" style="41" bestFit="1" customWidth="1"/>
    <col min="1811" max="2050" width="9.140625" style="41"/>
    <col min="2051" max="2051" width="4.7109375" style="41" bestFit="1" customWidth="1"/>
    <col min="2052" max="2052" width="9.7109375" style="41" bestFit="1" customWidth="1"/>
    <col min="2053" max="2053" width="10" style="41" bestFit="1" customWidth="1"/>
    <col min="2054" max="2054" width="8.85546875" style="41" bestFit="1" customWidth="1"/>
    <col min="2055" max="2055" width="22.85546875" style="41" customWidth="1"/>
    <col min="2056" max="2056" width="59.7109375" style="41" bestFit="1" customWidth="1"/>
    <col min="2057" max="2057" width="57.85546875" style="41" bestFit="1" customWidth="1"/>
    <col min="2058" max="2058" width="35.28515625" style="41" bestFit="1" customWidth="1"/>
    <col min="2059" max="2059" width="28.140625" style="41" bestFit="1" customWidth="1"/>
    <col min="2060" max="2060" width="33.140625" style="41" bestFit="1" customWidth="1"/>
    <col min="2061" max="2061" width="26" style="41" bestFit="1" customWidth="1"/>
    <col min="2062" max="2062" width="19.140625" style="41" bestFit="1" customWidth="1"/>
    <col min="2063" max="2063" width="10.42578125" style="41" customWidth="1"/>
    <col min="2064" max="2064" width="11.85546875" style="41" customWidth="1"/>
    <col min="2065" max="2065" width="14.7109375" style="41" customWidth="1"/>
    <col min="2066" max="2066" width="9" style="41" bestFit="1" customWidth="1"/>
    <col min="2067" max="2306" width="9.140625" style="41"/>
    <col min="2307" max="2307" width="4.7109375" style="41" bestFit="1" customWidth="1"/>
    <col min="2308" max="2308" width="9.7109375" style="41" bestFit="1" customWidth="1"/>
    <col min="2309" max="2309" width="10" style="41" bestFit="1" customWidth="1"/>
    <col min="2310" max="2310" width="8.85546875" style="41" bestFit="1" customWidth="1"/>
    <col min="2311" max="2311" width="22.85546875" style="41" customWidth="1"/>
    <col min="2312" max="2312" width="59.7109375" style="41" bestFit="1" customWidth="1"/>
    <col min="2313" max="2313" width="57.85546875" style="41" bestFit="1" customWidth="1"/>
    <col min="2314" max="2314" width="35.28515625" style="41" bestFit="1" customWidth="1"/>
    <col min="2315" max="2315" width="28.140625" style="41" bestFit="1" customWidth="1"/>
    <col min="2316" max="2316" width="33.140625" style="41" bestFit="1" customWidth="1"/>
    <col min="2317" max="2317" width="26" style="41" bestFit="1" customWidth="1"/>
    <col min="2318" max="2318" width="19.140625" style="41" bestFit="1" customWidth="1"/>
    <col min="2319" max="2319" width="10.42578125" style="41" customWidth="1"/>
    <col min="2320" max="2320" width="11.85546875" style="41" customWidth="1"/>
    <col min="2321" max="2321" width="14.7109375" style="41" customWidth="1"/>
    <col min="2322" max="2322" width="9" style="41" bestFit="1" customWidth="1"/>
    <col min="2323" max="2562" width="9.140625" style="41"/>
    <col min="2563" max="2563" width="4.7109375" style="41" bestFit="1" customWidth="1"/>
    <col min="2564" max="2564" width="9.7109375" style="41" bestFit="1" customWidth="1"/>
    <col min="2565" max="2565" width="10" style="41" bestFit="1" customWidth="1"/>
    <col min="2566" max="2566" width="8.85546875" style="41" bestFit="1" customWidth="1"/>
    <col min="2567" max="2567" width="22.85546875" style="41" customWidth="1"/>
    <col min="2568" max="2568" width="59.7109375" style="41" bestFit="1" customWidth="1"/>
    <col min="2569" max="2569" width="57.85546875" style="41" bestFit="1" customWidth="1"/>
    <col min="2570" max="2570" width="35.28515625" style="41" bestFit="1" customWidth="1"/>
    <col min="2571" max="2571" width="28.140625" style="41" bestFit="1" customWidth="1"/>
    <col min="2572" max="2572" width="33.140625" style="41" bestFit="1" customWidth="1"/>
    <col min="2573" max="2573" width="26" style="41" bestFit="1" customWidth="1"/>
    <col min="2574" max="2574" width="19.140625" style="41" bestFit="1" customWidth="1"/>
    <col min="2575" max="2575" width="10.42578125" style="41" customWidth="1"/>
    <col min="2576" max="2576" width="11.85546875" style="41" customWidth="1"/>
    <col min="2577" max="2577" width="14.7109375" style="41" customWidth="1"/>
    <col min="2578" max="2578" width="9" style="41" bestFit="1" customWidth="1"/>
    <col min="2579" max="2818" width="9.140625" style="41"/>
    <col min="2819" max="2819" width="4.7109375" style="41" bestFit="1" customWidth="1"/>
    <col min="2820" max="2820" width="9.7109375" style="41" bestFit="1" customWidth="1"/>
    <col min="2821" max="2821" width="10" style="41" bestFit="1" customWidth="1"/>
    <col min="2822" max="2822" width="8.85546875" style="41" bestFit="1" customWidth="1"/>
    <col min="2823" max="2823" width="22.85546875" style="41" customWidth="1"/>
    <col min="2824" max="2824" width="59.7109375" style="41" bestFit="1" customWidth="1"/>
    <col min="2825" max="2825" width="57.85546875" style="41" bestFit="1" customWidth="1"/>
    <col min="2826" max="2826" width="35.28515625" style="41" bestFit="1" customWidth="1"/>
    <col min="2827" max="2827" width="28.140625" style="41" bestFit="1" customWidth="1"/>
    <col min="2828" max="2828" width="33.140625" style="41" bestFit="1" customWidth="1"/>
    <col min="2829" max="2829" width="26" style="41" bestFit="1" customWidth="1"/>
    <col min="2830" max="2830" width="19.140625" style="41" bestFit="1" customWidth="1"/>
    <col min="2831" max="2831" width="10.42578125" style="41" customWidth="1"/>
    <col min="2832" max="2832" width="11.85546875" style="41" customWidth="1"/>
    <col min="2833" max="2833" width="14.7109375" style="41" customWidth="1"/>
    <col min="2834" max="2834" width="9" style="41" bestFit="1" customWidth="1"/>
    <col min="2835" max="3074" width="9.140625" style="41"/>
    <col min="3075" max="3075" width="4.7109375" style="41" bestFit="1" customWidth="1"/>
    <col min="3076" max="3076" width="9.7109375" style="41" bestFit="1" customWidth="1"/>
    <col min="3077" max="3077" width="10" style="41" bestFit="1" customWidth="1"/>
    <col min="3078" max="3078" width="8.85546875" style="41" bestFit="1" customWidth="1"/>
    <col min="3079" max="3079" width="22.85546875" style="41" customWidth="1"/>
    <col min="3080" max="3080" width="59.7109375" style="41" bestFit="1" customWidth="1"/>
    <col min="3081" max="3081" width="57.85546875" style="41" bestFit="1" customWidth="1"/>
    <col min="3082" max="3082" width="35.28515625" style="41" bestFit="1" customWidth="1"/>
    <col min="3083" max="3083" width="28.140625" style="41" bestFit="1" customWidth="1"/>
    <col min="3084" max="3084" width="33.140625" style="41" bestFit="1" customWidth="1"/>
    <col min="3085" max="3085" width="26" style="41" bestFit="1" customWidth="1"/>
    <col min="3086" max="3086" width="19.140625" style="41" bestFit="1" customWidth="1"/>
    <col min="3087" max="3087" width="10.42578125" style="41" customWidth="1"/>
    <col min="3088" max="3088" width="11.85546875" style="41" customWidth="1"/>
    <col min="3089" max="3089" width="14.7109375" style="41" customWidth="1"/>
    <col min="3090" max="3090" width="9" style="41" bestFit="1" customWidth="1"/>
    <col min="3091" max="3330" width="9.140625" style="41"/>
    <col min="3331" max="3331" width="4.7109375" style="41" bestFit="1" customWidth="1"/>
    <col min="3332" max="3332" width="9.7109375" style="41" bestFit="1" customWidth="1"/>
    <col min="3333" max="3333" width="10" style="41" bestFit="1" customWidth="1"/>
    <col min="3334" max="3334" width="8.85546875" style="41" bestFit="1" customWidth="1"/>
    <col min="3335" max="3335" width="22.85546875" style="41" customWidth="1"/>
    <col min="3336" max="3336" width="59.7109375" style="41" bestFit="1" customWidth="1"/>
    <col min="3337" max="3337" width="57.85546875" style="41" bestFit="1" customWidth="1"/>
    <col min="3338" max="3338" width="35.28515625" style="41" bestFit="1" customWidth="1"/>
    <col min="3339" max="3339" width="28.140625" style="41" bestFit="1" customWidth="1"/>
    <col min="3340" max="3340" width="33.140625" style="41" bestFit="1" customWidth="1"/>
    <col min="3341" max="3341" width="26" style="41" bestFit="1" customWidth="1"/>
    <col min="3342" max="3342" width="19.140625" style="41" bestFit="1" customWidth="1"/>
    <col min="3343" max="3343" width="10.42578125" style="41" customWidth="1"/>
    <col min="3344" max="3344" width="11.85546875" style="41" customWidth="1"/>
    <col min="3345" max="3345" width="14.7109375" style="41" customWidth="1"/>
    <col min="3346" max="3346" width="9" style="41" bestFit="1" customWidth="1"/>
    <col min="3347" max="3586" width="9.140625" style="41"/>
    <col min="3587" max="3587" width="4.7109375" style="41" bestFit="1" customWidth="1"/>
    <col min="3588" max="3588" width="9.7109375" style="41" bestFit="1" customWidth="1"/>
    <col min="3589" max="3589" width="10" style="41" bestFit="1" customWidth="1"/>
    <col min="3590" max="3590" width="8.85546875" style="41" bestFit="1" customWidth="1"/>
    <col min="3591" max="3591" width="22.85546875" style="41" customWidth="1"/>
    <col min="3592" max="3592" width="59.7109375" style="41" bestFit="1" customWidth="1"/>
    <col min="3593" max="3593" width="57.85546875" style="41" bestFit="1" customWidth="1"/>
    <col min="3594" max="3594" width="35.28515625" style="41" bestFit="1" customWidth="1"/>
    <col min="3595" max="3595" width="28.140625" style="41" bestFit="1" customWidth="1"/>
    <col min="3596" max="3596" width="33.140625" style="41" bestFit="1" customWidth="1"/>
    <col min="3597" max="3597" width="26" style="41" bestFit="1" customWidth="1"/>
    <col min="3598" max="3598" width="19.140625" style="41" bestFit="1" customWidth="1"/>
    <col min="3599" max="3599" width="10.42578125" style="41" customWidth="1"/>
    <col min="3600" max="3600" width="11.85546875" style="41" customWidth="1"/>
    <col min="3601" max="3601" width="14.7109375" style="41" customWidth="1"/>
    <col min="3602" max="3602" width="9" style="41" bestFit="1" customWidth="1"/>
    <col min="3603" max="3842" width="9.140625" style="41"/>
    <col min="3843" max="3843" width="4.7109375" style="41" bestFit="1" customWidth="1"/>
    <col min="3844" max="3844" width="9.7109375" style="41" bestFit="1" customWidth="1"/>
    <col min="3845" max="3845" width="10" style="41" bestFit="1" customWidth="1"/>
    <col min="3846" max="3846" width="8.85546875" style="41" bestFit="1" customWidth="1"/>
    <col min="3847" max="3847" width="22.85546875" style="41" customWidth="1"/>
    <col min="3848" max="3848" width="59.7109375" style="41" bestFit="1" customWidth="1"/>
    <col min="3849" max="3849" width="57.85546875" style="41" bestFit="1" customWidth="1"/>
    <col min="3850" max="3850" width="35.28515625" style="41" bestFit="1" customWidth="1"/>
    <col min="3851" max="3851" width="28.140625" style="41" bestFit="1" customWidth="1"/>
    <col min="3852" max="3852" width="33.140625" style="41" bestFit="1" customWidth="1"/>
    <col min="3853" max="3853" width="26" style="41" bestFit="1" customWidth="1"/>
    <col min="3854" max="3854" width="19.140625" style="41" bestFit="1" customWidth="1"/>
    <col min="3855" max="3855" width="10.42578125" style="41" customWidth="1"/>
    <col min="3856" max="3856" width="11.85546875" style="41" customWidth="1"/>
    <col min="3857" max="3857" width="14.7109375" style="41" customWidth="1"/>
    <col min="3858" max="3858" width="9" style="41" bestFit="1" customWidth="1"/>
    <col min="3859" max="4098" width="9.140625" style="41"/>
    <col min="4099" max="4099" width="4.7109375" style="41" bestFit="1" customWidth="1"/>
    <col min="4100" max="4100" width="9.7109375" style="41" bestFit="1" customWidth="1"/>
    <col min="4101" max="4101" width="10" style="41" bestFit="1" customWidth="1"/>
    <col min="4102" max="4102" width="8.85546875" style="41" bestFit="1" customWidth="1"/>
    <col min="4103" max="4103" width="22.85546875" style="41" customWidth="1"/>
    <col min="4104" max="4104" width="59.7109375" style="41" bestFit="1" customWidth="1"/>
    <col min="4105" max="4105" width="57.85546875" style="41" bestFit="1" customWidth="1"/>
    <col min="4106" max="4106" width="35.28515625" style="41" bestFit="1" customWidth="1"/>
    <col min="4107" max="4107" width="28.140625" style="41" bestFit="1" customWidth="1"/>
    <col min="4108" max="4108" width="33.140625" style="41" bestFit="1" customWidth="1"/>
    <col min="4109" max="4109" width="26" style="41" bestFit="1" customWidth="1"/>
    <col min="4110" max="4110" width="19.140625" style="41" bestFit="1" customWidth="1"/>
    <col min="4111" max="4111" width="10.42578125" style="41" customWidth="1"/>
    <col min="4112" max="4112" width="11.85546875" style="41" customWidth="1"/>
    <col min="4113" max="4113" width="14.7109375" style="41" customWidth="1"/>
    <col min="4114" max="4114" width="9" style="41" bestFit="1" customWidth="1"/>
    <col min="4115" max="4354" width="9.140625" style="41"/>
    <col min="4355" max="4355" width="4.7109375" style="41" bestFit="1" customWidth="1"/>
    <col min="4356" max="4356" width="9.7109375" style="41" bestFit="1" customWidth="1"/>
    <col min="4357" max="4357" width="10" style="41" bestFit="1" customWidth="1"/>
    <col min="4358" max="4358" width="8.85546875" style="41" bestFit="1" customWidth="1"/>
    <col min="4359" max="4359" width="22.85546875" style="41" customWidth="1"/>
    <col min="4360" max="4360" width="59.7109375" style="41" bestFit="1" customWidth="1"/>
    <col min="4361" max="4361" width="57.85546875" style="41" bestFit="1" customWidth="1"/>
    <col min="4362" max="4362" width="35.28515625" style="41" bestFit="1" customWidth="1"/>
    <col min="4363" max="4363" width="28.140625" style="41" bestFit="1" customWidth="1"/>
    <col min="4364" max="4364" width="33.140625" style="41" bestFit="1" customWidth="1"/>
    <col min="4365" max="4365" width="26" style="41" bestFit="1" customWidth="1"/>
    <col min="4366" max="4366" width="19.140625" style="41" bestFit="1" customWidth="1"/>
    <col min="4367" max="4367" width="10.42578125" style="41" customWidth="1"/>
    <col min="4368" max="4368" width="11.85546875" style="41" customWidth="1"/>
    <col min="4369" max="4369" width="14.7109375" style="41" customWidth="1"/>
    <col min="4370" max="4370" width="9" style="41" bestFit="1" customWidth="1"/>
    <col min="4371" max="4610" width="9.140625" style="41"/>
    <col min="4611" max="4611" width="4.7109375" style="41" bestFit="1" customWidth="1"/>
    <col min="4612" max="4612" width="9.7109375" style="41" bestFit="1" customWidth="1"/>
    <col min="4613" max="4613" width="10" style="41" bestFit="1" customWidth="1"/>
    <col min="4614" max="4614" width="8.85546875" style="41" bestFit="1" customWidth="1"/>
    <col min="4615" max="4615" width="22.85546875" style="41" customWidth="1"/>
    <col min="4616" max="4616" width="59.7109375" style="41" bestFit="1" customWidth="1"/>
    <col min="4617" max="4617" width="57.85546875" style="41" bestFit="1" customWidth="1"/>
    <col min="4618" max="4618" width="35.28515625" style="41" bestFit="1" customWidth="1"/>
    <col min="4619" max="4619" width="28.140625" style="41" bestFit="1" customWidth="1"/>
    <col min="4620" max="4620" width="33.140625" style="41" bestFit="1" customWidth="1"/>
    <col min="4621" max="4621" width="26" style="41" bestFit="1" customWidth="1"/>
    <col min="4622" max="4622" width="19.140625" style="41" bestFit="1" customWidth="1"/>
    <col min="4623" max="4623" width="10.42578125" style="41" customWidth="1"/>
    <col min="4624" max="4624" width="11.85546875" style="41" customWidth="1"/>
    <col min="4625" max="4625" width="14.7109375" style="41" customWidth="1"/>
    <col min="4626" max="4626" width="9" style="41" bestFit="1" customWidth="1"/>
    <col min="4627" max="4866" width="9.140625" style="41"/>
    <col min="4867" max="4867" width="4.7109375" style="41" bestFit="1" customWidth="1"/>
    <col min="4868" max="4868" width="9.7109375" style="41" bestFit="1" customWidth="1"/>
    <col min="4869" max="4869" width="10" style="41" bestFit="1" customWidth="1"/>
    <col min="4870" max="4870" width="8.85546875" style="41" bestFit="1" customWidth="1"/>
    <col min="4871" max="4871" width="22.85546875" style="41" customWidth="1"/>
    <col min="4872" max="4872" width="59.7109375" style="41" bestFit="1" customWidth="1"/>
    <col min="4873" max="4873" width="57.85546875" style="41" bestFit="1" customWidth="1"/>
    <col min="4874" max="4874" width="35.28515625" style="41" bestFit="1" customWidth="1"/>
    <col min="4875" max="4875" width="28.140625" style="41" bestFit="1" customWidth="1"/>
    <col min="4876" max="4876" width="33.140625" style="41" bestFit="1" customWidth="1"/>
    <col min="4877" max="4877" width="26" style="41" bestFit="1" customWidth="1"/>
    <col min="4878" max="4878" width="19.140625" style="41" bestFit="1" customWidth="1"/>
    <col min="4879" max="4879" width="10.42578125" style="41" customWidth="1"/>
    <col min="4880" max="4880" width="11.85546875" style="41" customWidth="1"/>
    <col min="4881" max="4881" width="14.7109375" style="41" customWidth="1"/>
    <col min="4882" max="4882" width="9" style="41" bestFit="1" customWidth="1"/>
    <col min="4883" max="5122" width="9.140625" style="41"/>
    <col min="5123" max="5123" width="4.7109375" style="41" bestFit="1" customWidth="1"/>
    <col min="5124" max="5124" width="9.7109375" style="41" bestFit="1" customWidth="1"/>
    <col min="5125" max="5125" width="10" style="41" bestFit="1" customWidth="1"/>
    <col min="5126" max="5126" width="8.85546875" style="41" bestFit="1" customWidth="1"/>
    <col min="5127" max="5127" width="22.85546875" style="41" customWidth="1"/>
    <col min="5128" max="5128" width="59.7109375" style="41" bestFit="1" customWidth="1"/>
    <col min="5129" max="5129" width="57.85546875" style="41" bestFit="1" customWidth="1"/>
    <col min="5130" max="5130" width="35.28515625" style="41" bestFit="1" customWidth="1"/>
    <col min="5131" max="5131" width="28.140625" style="41" bestFit="1" customWidth="1"/>
    <col min="5132" max="5132" width="33.140625" style="41" bestFit="1" customWidth="1"/>
    <col min="5133" max="5133" width="26" style="41" bestFit="1" customWidth="1"/>
    <col min="5134" max="5134" width="19.140625" style="41" bestFit="1" customWidth="1"/>
    <col min="5135" max="5135" width="10.42578125" style="41" customWidth="1"/>
    <col min="5136" max="5136" width="11.85546875" style="41" customWidth="1"/>
    <col min="5137" max="5137" width="14.7109375" style="41" customWidth="1"/>
    <col min="5138" max="5138" width="9" style="41" bestFit="1" customWidth="1"/>
    <col min="5139" max="5378" width="9.140625" style="41"/>
    <col min="5379" max="5379" width="4.7109375" style="41" bestFit="1" customWidth="1"/>
    <col min="5380" max="5380" width="9.7109375" style="41" bestFit="1" customWidth="1"/>
    <col min="5381" max="5381" width="10" style="41" bestFit="1" customWidth="1"/>
    <col min="5382" max="5382" width="8.85546875" style="41" bestFit="1" customWidth="1"/>
    <col min="5383" max="5383" width="22.85546875" style="41" customWidth="1"/>
    <col min="5384" max="5384" width="59.7109375" style="41" bestFit="1" customWidth="1"/>
    <col min="5385" max="5385" width="57.85546875" style="41" bestFit="1" customWidth="1"/>
    <col min="5386" max="5386" width="35.28515625" style="41" bestFit="1" customWidth="1"/>
    <col min="5387" max="5387" width="28.140625" style="41" bestFit="1" customWidth="1"/>
    <col min="5388" max="5388" width="33.140625" style="41" bestFit="1" customWidth="1"/>
    <col min="5389" max="5389" width="26" style="41" bestFit="1" customWidth="1"/>
    <col min="5390" max="5390" width="19.140625" style="41" bestFit="1" customWidth="1"/>
    <col min="5391" max="5391" width="10.42578125" style="41" customWidth="1"/>
    <col min="5392" max="5392" width="11.85546875" style="41" customWidth="1"/>
    <col min="5393" max="5393" width="14.7109375" style="41" customWidth="1"/>
    <col min="5394" max="5394" width="9" style="41" bestFit="1" customWidth="1"/>
    <col min="5395" max="5634" width="9.140625" style="41"/>
    <col min="5635" max="5635" width="4.7109375" style="41" bestFit="1" customWidth="1"/>
    <col min="5636" max="5636" width="9.7109375" style="41" bestFit="1" customWidth="1"/>
    <col min="5637" max="5637" width="10" style="41" bestFit="1" customWidth="1"/>
    <col min="5638" max="5638" width="8.85546875" style="41" bestFit="1" customWidth="1"/>
    <col min="5639" max="5639" width="22.85546875" style="41" customWidth="1"/>
    <col min="5640" max="5640" width="59.7109375" style="41" bestFit="1" customWidth="1"/>
    <col min="5641" max="5641" width="57.85546875" style="41" bestFit="1" customWidth="1"/>
    <col min="5642" max="5642" width="35.28515625" style="41" bestFit="1" customWidth="1"/>
    <col min="5643" max="5643" width="28.140625" style="41" bestFit="1" customWidth="1"/>
    <col min="5644" max="5644" width="33.140625" style="41" bestFit="1" customWidth="1"/>
    <col min="5645" max="5645" width="26" style="41" bestFit="1" customWidth="1"/>
    <col min="5646" max="5646" width="19.140625" style="41" bestFit="1" customWidth="1"/>
    <col min="5647" max="5647" width="10.42578125" style="41" customWidth="1"/>
    <col min="5648" max="5648" width="11.85546875" style="41" customWidth="1"/>
    <col min="5649" max="5649" width="14.7109375" style="41" customWidth="1"/>
    <col min="5650" max="5650" width="9" style="41" bestFit="1" customWidth="1"/>
    <col min="5651" max="5890" width="9.140625" style="41"/>
    <col min="5891" max="5891" width="4.7109375" style="41" bestFit="1" customWidth="1"/>
    <col min="5892" max="5892" width="9.7109375" style="41" bestFit="1" customWidth="1"/>
    <col min="5893" max="5893" width="10" style="41" bestFit="1" customWidth="1"/>
    <col min="5894" max="5894" width="8.85546875" style="41" bestFit="1" customWidth="1"/>
    <col min="5895" max="5895" width="22.85546875" style="41" customWidth="1"/>
    <col min="5896" max="5896" width="59.7109375" style="41" bestFit="1" customWidth="1"/>
    <col min="5897" max="5897" width="57.85546875" style="41" bestFit="1" customWidth="1"/>
    <col min="5898" max="5898" width="35.28515625" style="41" bestFit="1" customWidth="1"/>
    <col min="5899" max="5899" width="28.140625" style="41" bestFit="1" customWidth="1"/>
    <col min="5900" max="5900" width="33.140625" style="41" bestFit="1" customWidth="1"/>
    <col min="5901" max="5901" width="26" style="41" bestFit="1" customWidth="1"/>
    <col min="5902" max="5902" width="19.140625" style="41" bestFit="1" customWidth="1"/>
    <col min="5903" max="5903" width="10.42578125" style="41" customWidth="1"/>
    <col min="5904" max="5904" width="11.85546875" style="41" customWidth="1"/>
    <col min="5905" max="5905" width="14.7109375" style="41" customWidth="1"/>
    <col min="5906" max="5906" width="9" style="41" bestFit="1" customWidth="1"/>
    <col min="5907" max="6146" width="9.140625" style="41"/>
    <col min="6147" max="6147" width="4.7109375" style="41" bestFit="1" customWidth="1"/>
    <col min="6148" max="6148" width="9.7109375" style="41" bestFit="1" customWidth="1"/>
    <col min="6149" max="6149" width="10" style="41" bestFit="1" customWidth="1"/>
    <col min="6150" max="6150" width="8.85546875" style="41" bestFit="1" customWidth="1"/>
    <col min="6151" max="6151" width="22.85546875" style="41" customWidth="1"/>
    <col min="6152" max="6152" width="59.7109375" style="41" bestFit="1" customWidth="1"/>
    <col min="6153" max="6153" width="57.85546875" style="41" bestFit="1" customWidth="1"/>
    <col min="6154" max="6154" width="35.28515625" style="41" bestFit="1" customWidth="1"/>
    <col min="6155" max="6155" width="28.140625" style="41" bestFit="1" customWidth="1"/>
    <col min="6156" max="6156" width="33.140625" style="41" bestFit="1" customWidth="1"/>
    <col min="6157" max="6157" width="26" style="41" bestFit="1" customWidth="1"/>
    <col min="6158" max="6158" width="19.140625" style="41" bestFit="1" customWidth="1"/>
    <col min="6159" max="6159" width="10.42578125" style="41" customWidth="1"/>
    <col min="6160" max="6160" width="11.85546875" style="41" customWidth="1"/>
    <col min="6161" max="6161" width="14.7109375" style="41" customWidth="1"/>
    <col min="6162" max="6162" width="9" style="41" bestFit="1" customWidth="1"/>
    <col min="6163" max="6402" width="9.140625" style="41"/>
    <col min="6403" max="6403" width="4.7109375" style="41" bestFit="1" customWidth="1"/>
    <col min="6404" max="6404" width="9.7109375" style="41" bestFit="1" customWidth="1"/>
    <col min="6405" max="6405" width="10" style="41" bestFit="1" customWidth="1"/>
    <col min="6406" max="6406" width="8.85546875" style="41" bestFit="1" customWidth="1"/>
    <col min="6407" max="6407" width="22.85546875" style="41" customWidth="1"/>
    <col min="6408" max="6408" width="59.7109375" style="41" bestFit="1" customWidth="1"/>
    <col min="6409" max="6409" width="57.85546875" style="41" bestFit="1" customWidth="1"/>
    <col min="6410" max="6410" width="35.28515625" style="41" bestFit="1" customWidth="1"/>
    <col min="6411" max="6411" width="28.140625" style="41" bestFit="1" customWidth="1"/>
    <col min="6412" max="6412" width="33.140625" style="41" bestFit="1" customWidth="1"/>
    <col min="6413" max="6413" width="26" style="41" bestFit="1" customWidth="1"/>
    <col min="6414" max="6414" width="19.140625" style="41" bestFit="1" customWidth="1"/>
    <col min="6415" max="6415" width="10.42578125" style="41" customWidth="1"/>
    <col min="6416" max="6416" width="11.85546875" style="41" customWidth="1"/>
    <col min="6417" max="6417" width="14.7109375" style="41" customWidth="1"/>
    <col min="6418" max="6418" width="9" style="41" bestFit="1" customWidth="1"/>
    <col min="6419" max="6658" width="9.140625" style="41"/>
    <col min="6659" max="6659" width="4.7109375" style="41" bestFit="1" customWidth="1"/>
    <col min="6660" max="6660" width="9.7109375" style="41" bestFit="1" customWidth="1"/>
    <col min="6661" max="6661" width="10" style="41" bestFit="1" customWidth="1"/>
    <col min="6662" max="6662" width="8.85546875" style="41" bestFit="1" customWidth="1"/>
    <col min="6663" max="6663" width="22.85546875" style="41" customWidth="1"/>
    <col min="6664" max="6664" width="59.7109375" style="41" bestFit="1" customWidth="1"/>
    <col min="6665" max="6665" width="57.85546875" style="41" bestFit="1" customWidth="1"/>
    <col min="6666" max="6666" width="35.28515625" style="41" bestFit="1" customWidth="1"/>
    <col min="6667" max="6667" width="28.140625" style="41" bestFit="1" customWidth="1"/>
    <col min="6668" max="6668" width="33.140625" style="41" bestFit="1" customWidth="1"/>
    <col min="6669" max="6669" width="26" style="41" bestFit="1" customWidth="1"/>
    <col min="6670" max="6670" width="19.140625" style="41" bestFit="1" customWidth="1"/>
    <col min="6671" max="6671" width="10.42578125" style="41" customWidth="1"/>
    <col min="6672" max="6672" width="11.85546875" style="41" customWidth="1"/>
    <col min="6673" max="6673" width="14.7109375" style="41" customWidth="1"/>
    <col min="6674" max="6674" width="9" style="41" bestFit="1" customWidth="1"/>
    <col min="6675" max="6914" width="9.140625" style="41"/>
    <col min="6915" max="6915" width="4.7109375" style="41" bestFit="1" customWidth="1"/>
    <col min="6916" max="6916" width="9.7109375" style="41" bestFit="1" customWidth="1"/>
    <col min="6917" max="6917" width="10" style="41" bestFit="1" customWidth="1"/>
    <col min="6918" max="6918" width="8.85546875" style="41" bestFit="1" customWidth="1"/>
    <col min="6919" max="6919" width="22.85546875" style="41" customWidth="1"/>
    <col min="6920" max="6920" width="59.7109375" style="41" bestFit="1" customWidth="1"/>
    <col min="6921" max="6921" width="57.85546875" style="41" bestFit="1" customWidth="1"/>
    <col min="6922" max="6922" width="35.28515625" style="41" bestFit="1" customWidth="1"/>
    <col min="6923" max="6923" width="28.140625" style="41" bestFit="1" customWidth="1"/>
    <col min="6924" max="6924" width="33.140625" style="41" bestFit="1" customWidth="1"/>
    <col min="6925" max="6925" width="26" style="41" bestFit="1" customWidth="1"/>
    <col min="6926" max="6926" width="19.140625" style="41" bestFit="1" customWidth="1"/>
    <col min="6927" max="6927" width="10.42578125" style="41" customWidth="1"/>
    <col min="6928" max="6928" width="11.85546875" style="41" customWidth="1"/>
    <col min="6929" max="6929" width="14.7109375" style="41" customWidth="1"/>
    <col min="6930" max="6930" width="9" style="41" bestFit="1" customWidth="1"/>
    <col min="6931" max="7170" width="9.140625" style="41"/>
    <col min="7171" max="7171" width="4.7109375" style="41" bestFit="1" customWidth="1"/>
    <col min="7172" max="7172" width="9.7109375" style="41" bestFit="1" customWidth="1"/>
    <col min="7173" max="7173" width="10" style="41" bestFit="1" customWidth="1"/>
    <col min="7174" max="7174" width="8.85546875" style="41" bestFit="1" customWidth="1"/>
    <col min="7175" max="7175" width="22.85546875" style="41" customWidth="1"/>
    <col min="7176" max="7176" width="59.7109375" style="41" bestFit="1" customWidth="1"/>
    <col min="7177" max="7177" width="57.85546875" style="41" bestFit="1" customWidth="1"/>
    <col min="7178" max="7178" width="35.28515625" style="41" bestFit="1" customWidth="1"/>
    <col min="7179" max="7179" width="28.140625" style="41" bestFit="1" customWidth="1"/>
    <col min="7180" max="7180" width="33.140625" style="41" bestFit="1" customWidth="1"/>
    <col min="7181" max="7181" width="26" style="41" bestFit="1" customWidth="1"/>
    <col min="7182" max="7182" width="19.140625" style="41" bestFit="1" customWidth="1"/>
    <col min="7183" max="7183" width="10.42578125" style="41" customWidth="1"/>
    <col min="7184" max="7184" width="11.85546875" style="41" customWidth="1"/>
    <col min="7185" max="7185" width="14.7109375" style="41" customWidth="1"/>
    <col min="7186" max="7186" width="9" style="41" bestFit="1" customWidth="1"/>
    <col min="7187" max="7426" width="9.140625" style="41"/>
    <col min="7427" max="7427" width="4.7109375" style="41" bestFit="1" customWidth="1"/>
    <col min="7428" max="7428" width="9.7109375" style="41" bestFit="1" customWidth="1"/>
    <col min="7429" max="7429" width="10" style="41" bestFit="1" customWidth="1"/>
    <col min="7430" max="7430" width="8.85546875" style="41" bestFit="1" customWidth="1"/>
    <col min="7431" max="7431" width="22.85546875" style="41" customWidth="1"/>
    <col min="7432" max="7432" width="59.7109375" style="41" bestFit="1" customWidth="1"/>
    <col min="7433" max="7433" width="57.85546875" style="41" bestFit="1" customWidth="1"/>
    <col min="7434" max="7434" width="35.28515625" style="41" bestFit="1" customWidth="1"/>
    <col min="7435" max="7435" width="28.140625" style="41" bestFit="1" customWidth="1"/>
    <col min="7436" max="7436" width="33.140625" style="41" bestFit="1" customWidth="1"/>
    <col min="7437" max="7437" width="26" style="41" bestFit="1" customWidth="1"/>
    <col min="7438" max="7438" width="19.140625" style="41" bestFit="1" customWidth="1"/>
    <col min="7439" max="7439" width="10.42578125" style="41" customWidth="1"/>
    <col min="7440" max="7440" width="11.85546875" style="41" customWidth="1"/>
    <col min="7441" max="7441" width="14.7109375" style="41" customWidth="1"/>
    <col min="7442" max="7442" width="9" style="41" bestFit="1" customWidth="1"/>
    <col min="7443" max="7682" width="9.140625" style="41"/>
    <col min="7683" max="7683" width="4.7109375" style="41" bestFit="1" customWidth="1"/>
    <col min="7684" max="7684" width="9.7109375" style="41" bestFit="1" customWidth="1"/>
    <col min="7685" max="7685" width="10" style="41" bestFit="1" customWidth="1"/>
    <col min="7686" max="7686" width="8.85546875" style="41" bestFit="1" customWidth="1"/>
    <col min="7687" max="7687" width="22.85546875" style="41" customWidth="1"/>
    <col min="7688" max="7688" width="59.7109375" style="41" bestFit="1" customWidth="1"/>
    <col min="7689" max="7689" width="57.85546875" style="41" bestFit="1" customWidth="1"/>
    <col min="7690" max="7690" width="35.28515625" style="41" bestFit="1" customWidth="1"/>
    <col min="7691" max="7691" width="28.140625" style="41" bestFit="1" customWidth="1"/>
    <col min="7692" max="7692" width="33.140625" style="41" bestFit="1" customWidth="1"/>
    <col min="7693" max="7693" width="26" style="41" bestFit="1" customWidth="1"/>
    <col min="7694" max="7694" width="19.140625" style="41" bestFit="1" customWidth="1"/>
    <col min="7695" max="7695" width="10.42578125" style="41" customWidth="1"/>
    <col min="7696" max="7696" width="11.85546875" style="41" customWidth="1"/>
    <col min="7697" max="7697" width="14.7109375" style="41" customWidth="1"/>
    <col min="7698" max="7698" width="9" style="41" bestFit="1" customWidth="1"/>
    <col min="7699" max="7938" width="9.140625" style="41"/>
    <col min="7939" max="7939" width="4.7109375" style="41" bestFit="1" customWidth="1"/>
    <col min="7940" max="7940" width="9.7109375" style="41" bestFit="1" customWidth="1"/>
    <col min="7941" max="7941" width="10" style="41" bestFit="1" customWidth="1"/>
    <col min="7942" max="7942" width="8.85546875" style="41" bestFit="1" customWidth="1"/>
    <col min="7943" max="7943" width="22.85546875" style="41" customWidth="1"/>
    <col min="7944" max="7944" width="59.7109375" style="41" bestFit="1" customWidth="1"/>
    <col min="7945" max="7945" width="57.85546875" style="41" bestFit="1" customWidth="1"/>
    <col min="7946" max="7946" width="35.28515625" style="41" bestFit="1" customWidth="1"/>
    <col min="7947" max="7947" width="28.140625" style="41" bestFit="1" customWidth="1"/>
    <col min="7948" max="7948" width="33.140625" style="41" bestFit="1" customWidth="1"/>
    <col min="7949" max="7949" width="26" style="41" bestFit="1" customWidth="1"/>
    <col min="7950" max="7950" width="19.140625" style="41" bestFit="1" customWidth="1"/>
    <col min="7951" max="7951" width="10.42578125" style="41" customWidth="1"/>
    <col min="7952" max="7952" width="11.85546875" style="41" customWidth="1"/>
    <col min="7953" max="7953" width="14.7109375" style="41" customWidth="1"/>
    <col min="7954" max="7954" width="9" style="41" bestFit="1" customWidth="1"/>
    <col min="7955" max="8194" width="9.140625" style="41"/>
    <col min="8195" max="8195" width="4.7109375" style="41" bestFit="1" customWidth="1"/>
    <col min="8196" max="8196" width="9.7109375" style="41" bestFit="1" customWidth="1"/>
    <col min="8197" max="8197" width="10" style="41" bestFit="1" customWidth="1"/>
    <col min="8198" max="8198" width="8.85546875" style="41" bestFit="1" customWidth="1"/>
    <col min="8199" max="8199" width="22.85546875" style="41" customWidth="1"/>
    <col min="8200" max="8200" width="59.7109375" style="41" bestFit="1" customWidth="1"/>
    <col min="8201" max="8201" width="57.85546875" style="41" bestFit="1" customWidth="1"/>
    <col min="8202" max="8202" width="35.28515625" style="41" bestFit="1" customWidth="1"/>
    <col min="8203" max="8203" width="28.140625" style="41" bestFit="1" customWidth="1"/>
    <col min="8204" max="8204" width="33.140625" style="41" bestFit="1" customWidth="1"/>
    <col min="8205" max="8205" width="26" style="41" bestFit="1" customWidth="1"/>
    <col min="8206" max="8206" width="19.140625" style="41" bestFit="1" customWidth="1"/>
    <col min="8207" max="8207" width="10.42578125" style="41" customWidth="1"/>
    <col min="8208" max="8208" width="11.85546875" style="41" customWidth="1"/>
    <col min="8209" max="8209" width="14.7109375" style="41" customWidth="1"/>
    <col min="8210" max="8210" width="9" style="41" bestFit="1" customWidth="1"/>
    <col min="8211" max="8450" width="9.140625" style="41"/>
    <col min="8451" max="8451" width="4.7109375" style="41" bestFit="1" customWidth="1"/>
    <col min="8452" max="8452" width="9.7109375" style="41" bestFit="1" customWidth="1"/>
    <col min="8453" max="8453" width="10" style="41" bestFit="1" customWidth="1"/>
    <col min="8454" max="8454" width="8.85546875" style="41" bestFit="1" customWidth="1"/>
    <col min="8455" max="8455" width="22.85546875" style="41" customWidth="1"/>
    <col min="8456" max="8456" width="59.7109375" style="41" bestFit="1" customWidth="1"/>
    <col min="8457" max="8457" width="57.85546875" style="41" bestFit="1" customWidth="1"/>
    <col min="8458" max="8458" width="35.28515625" style="41" bestFit="1" customWidth="1"/>
    <col min="8459" max="8459" width="28.140625" style="41" bestFit="1" customWidth="1"/>
    <col min="8460" max="8460" width="33.140625" style="41" bestFit="1" customWidth="1"/>
    <col min="8461" max="8461" width="26" style="41" bestFit="1" customWidth="1"/>
    <col min="8462" max="8462" width="19.140625" style="41" bestFit="1" customWidth="1"/>
    <col min="8463" max="8463" width="10.42578125" style="41" customWidth="1"/>
    <col min="8464" max="8464" width="11.85546875" style="41" customWidth="1"/>
    <col min="8465" max="8465" width="14.7109375" style="41" customWidth="1"/>
    <col min="8466" max="8466" width="9" style="41" bestFit="1" customWidth="1"/>
    <col min="8467" max="8706" width="9.140625" style="41"/>
    <col min="8707" max="8707" width="4.7109375" style="41" bestFit="1" customWidth="1"/>
    <col min="8708" max="8708" width="9.7109375" style="41" bestFit="1" customWidth="1"/>
    <col min="8709" max="8709" width="10" style="41" bestFit="1" customWidth="1"/>
    <col min="8710" max="8710" width="8.85546875" style="41" bestFit="1" customWidth="1"/>
    <col min="8711" max="8711" width="22.85546875" style="41" customWidth="1"/>
    <col min="8712" max="8712" width="59.7109375" style="41" bestFit="1" customWidth="1"/>
    <col min="8713" max="8713" width="57.85546875" style="41" bestFit="1" customWidth="1"/>
    <col min="8714" max="8714" width="35.28515625" style="41" bestFit="1" customWidth="1"/>
    <col min="8715" max="8715" width="28.140625" style="41" bestFit="1" customWidth="1"/>
    <col min="8716" max="8716" width="33.140625" style="41" bestFit="1" customWidth="1"/>
    <col min="8717" max="8717" width="26" style="41" bestFit="1" customWidth="1"/>
    <col min="8718" max="8718" width="19.140625" style="41" bestFit="1" customWidth="1"/>
    <col min="8719" max="8719" width="10.42578125" style="41" customWidth="1"/>
    <col min="8720" max="8720" width="11.85546875" style="41" customWidth="1"/>
    <col min="8721" max="8721" width="14.7109375" style="41" customWidth="1"/>
    <col min="8722" max="8722" width="9" style="41" bestFit="1" customWidth="1"/>
    <col min="8723" max="8962" width="9.140625" style="41"/>
    <col min="8963" max="8963" width="4.7109375" style="41" bestFit="1" customWidth="1"/>
    <col min="8964" max="8964" width="9.7109375" style="41" bestFit="1" customWidth="1"/>
    <col min="8965" max="8965" width="10" style="41" bestFit="1" customWidth="1"/>
    <col min="8966" max="8966" width="8.85546875" style="41" bestFit="1" customWidth="1"/>
    <col min="8967" max="8967" width="22.85546875" style="41" customWidth="1"/>
    <col min="8968" max="8968" width="59.7109375" style="41" bestFit="1" customWidth="1"/>
    <col min="8969" max="8969" width="57.85546875" style="41" bestFit="1" customWidth="1"/>
    <col min="8970" max="8970" width="35.28515625" style="41" bestFit="1" customWidth="1"/>
    <col min="8971" max="8971" width="28.140625" style="41" bestFit="1" customWidth="1"/>
    <col min="8972" max="8972" width="33.140625" style="41" bestFit="1" customWidth="1"/>
    <col min="8973" max="8973" width="26" style="41" bestFit="1" customWidth="1"/>
    <col min="8974" max="8974" width="19.140625" style="41" bestFit="1" customWidth="1"/>
    <col min="8975" max="8975" width="10.42578125" style="41" customWidth="1"/>
    <col min="8976" max="8976" width="11.85546875" style="41" customWidth="1"/>
    <col min="8977" max="8977" width="14.7109375" style="41" customWidth="1"/>
    <col min="8978" max="8978" width="9" style="41" bestFit="1" customWidth="1"/>
    <col min="8979" max="9218" width="9.140625" style="41"/>
    <col min="9219" max="9219" width="4.7109375" style="41" bestFit="1" customWidth="1"/>
    <col min="9220" max="9220" width="9.7109375" style="41" bestFit="1" customWidth="1"/>
    <col min="9221" max="9221" width="10" style="41" bestFit="1" customWidth="1"/>
    <col min="9222" max="9222" width="8.85546875" style="41" bestFit="1" customWidth="1"/>
    <col min="9223" max="9223" width="22.85546875" style="41" customWidth="1"/>
    <col min="9224" max="9224" width="59.7109375" style="41" bestFit="1" customWidth="1"/>
    <col min="9225" max="9225" width="57.85546875" style="41" bestFit="1" customWidth="1"/>
    <col min="9226" max="9226" width="35.28515625" style="41" bestFit="1" customWidth="1"/>
    <col min="9227" max="9227" width="28.140625" style="41" bestFit="1" customWidth="1"/>
    <col min="9228" max="9228" width="33.140625" style="41" bestFit="1" customWidth="1"/>
    <col min="9229" max="9229" width="26" style="41" bestFit="1" customWidth="1"/>
    <col min="9230" max="9230" width="19.140625" style="41" bestFit="1" customWidth="1"/>
    <col min="9231" max="9231" width="10.42578125" style="41" customWidth="1"/>
    <col min="9232" max="9232" width="11.85546875" style="41" customWidth="1"/>
    <col min="9233" max="9233" width="14.7109375" style="41" customWidth="1"/>
    <col min="9234" max="9234" width="9" style="41" bestFit="1" customWidth="1"/>
    <col min="9235" max="9474" width="9.140625" style="41"/>
    <col min="9475" max="9475" width="4.7109375" style="41" bestFit="1" customWidth="1"/>
    <col min="9476" max="9476" width="9.7109375" style="41" bestFit="1" customWidth="1"/>
    <col min="9477" max="9477" width="10" style="41" bestFit="1" customWidth="1"/>
    <col min="9478" max="9478" width="8.85546875" style="41" bestFit="1" customWidth="1"/>
    <col min="9479" max="9479" width="22.85546875" style="41" customWidth="1"/>
    <col min="9480" max="9480" width="59.7109375" style="41" bestFit="1" customWidth="1"/>
    <col min="9481" max="9481" width="57.85546875" style="41" bestFit="1" customWidth="1"/>
    <col min="9482" max="9482" width="35.28515625" style="41" bestFit="1" customWidth="1"/>
    <col min="9483" max="9483" width="28.140625" style="41" bestFit="1" customWidth="1"/>
    <col min="9484" max="9484" width="33.140625" style="41" bestFit="1" customWidth="1"/>
    <col min="9485" max="9485" width="26" style="41" bestFit="1" customWidth="1"/>
    <col min="9486" max="9486" width="19.140625" style="41" bestFit="1" customWidth="1"/>
    <col min="9487" max="9487" width="10.42578125" style="41" customWidth="1"/>
    <col min="9488" max="9488" width="11.85546875" style="41" customWidth="1"/>
    <col min="9489" max="9489" width="14.7109375" style="41" customWidth="1"/>
    <col min="9490" max="9490" width="9" style="41" bestFit="1" customWidth="1"/>
    <col min="9491" max="9730" width="9.140625" style="41"/>
    <col min="9731" max="9731" width="4.7109375" style="41" bestFit="1" customWidth="1"/>
    <col min="9732" max="9732" width="9.7109375" style="41" bestFit="1" customWidth="1"/>
    <col min="9733" max="9733" width="10" style="41" bestFit="1" customWidth="1"/>
    <col min="9734" max="9734" width="8.85546875" style="41" bestFit="1" customWidth="1"/>
    <col min="9735" max="9735" width="22.85546875" style="41" customWidth="1"/>
    <col min="9736" max="9736" width="59.7109375" style="41" bestFit="1" customWidth="1"/>
    <col min="9737" max="9737" width="57.85546875" style="41" bestFit="1" customWidth="1"/>
    <col min="9738" max="9738" width="35.28515625" style="41" bestFit="1" customWidth="1"/>
    <col min="9739" max="9739" width="28.140625" style="41" bestFit="1" customWidth="1"/>
    <col min="9740" max="9740" width="33.140625" style="41" bestFit="1" customWidth="1"/>
    <col min="9741" max="9741" width="26" style="41" bestFit="1" customWidth="1"/>
    <col min="9742" max="9742" width="19.140625" style="41" bestFit="1" customWidth="1"/>
    <col min="9743" max="9743" width="10.42578125" style="41" customWidth="1"/>
    <col min="9744" max="9744" width="11.85546875" style="41" customWidth="1"/>
    <col min="9745" max="9745" width="14.7109375" style="41" customWidth="1"/>
    <col min="9746" max="9746" width="9" style="41" bestFit="1" customWidth="1"/>
    <col min="9747" max="9986" width="9.140625" style="41"/>
    <col min="9987" max="9987" width="4.7109375" style="41" bestFit="1" customWidth="1"/>
    <col min="9988" max="9988" width="9.7109375" style="41" bestFit="1" customWidth="1"/>
    <col min="9989" max="9989" width="10" style="41" bestFit="1" customWidth="1"/>
    <col min="9990" max="9990" width="8.85546875" style="41" bestFit="1" customWidth="1"/>
    <col min="9991" max="9991" width="22.85546875" style="41" customWidth="1"/>
    <col min="9992" max="9992" width="59.7109375" style="41" bestFit="1" customWidth="1"/>
    <col min="9993" max="9993" width="57.85546875" style="41" bestFit="1" customWidth="1"/>
    <col min="9994" max="9994" width="35.28515625" style="41" bestFit="1" customWidth="1"/>
    <col min="9995" max="9995" width="28.140625" style="41" bestFit="1" customWidth="1"/>
    <col min="9996" max="9996" width="33.140625" style="41" bestFit="1" customWidth="1"/>
    <col min="9997" max="9997" width="26" style="41" bestFit="1" customWidth="1"/>
    <col min="9998" max="9998" width="19.140625" style="41" bestFit="1" customWidth="1"/>
    <col min="9999" max="9999" width="10.42578125" style="41" customWidth="1"/>
    <col min="10000" max="10000" width="11.85546875" style="41" customWidth="1"/>
    <col min="10001" max="10001" width="14.7109375" style="41" customWidth="1"/>
    <col min="10002" max="10002" width="9" style="41" bestFit="1" customWidth="1"/>
    <col min="10003" max="10242" width="9.140625" style="41"/>
    <col min="10243" max="10243" width="4.7109375" style="41" bestFit="1" customWidth="1"/>
    <col min="10244" max="10244" width="9.7109375" style="41" bestFit="1" customWidth="1"/>
    <col min="10245" max="10245" width="10" style="41" bestFit="1" customWidth="1"/>
    <col min="10246" max="10246" width="8.85546875" style="41" bestFit="1" customWidth="1"/>
    <col min="10247" max="10247" width="22.85546875" style="41" customWidth="1"/>
    <col min="10248" max="10248" width="59.7109375" style="41" bestFit="1" customWidth="1"/>
    <col min="10249" max="10249" width="57.85546875" style="41" bestFit="1" customWidth="1"/>
    <col min="10250" max="10250" width="35.28515625" style="41" bestFit="1" customWidth="1"/>
    <col min="10251" max="10251" width="28.140625" style="41" bestFit="1" customWidth="1"/>
    <col min="10252" max="10252" width="33.140625" style="41" bestFit="1" customWidth="1"/>
    <col min="10253" max="10253" width="26" style="41" bestFit="1" customWidth="1"/>
    <col min="10254" max="10254" width="19.140625" style="41" bestFit="1" customWidth="1"/>
    <col min="10255" max="10255" width="10.42578125" style="41" customWidth="1"/>
    <col min="10256" max="10256" width="11.85546875" style="41" customWidth="1"/>
    <col min="10257" max="10257" width="14.7109375" style="41" customWidth="1"/>
    <col min="10258" max="10258" width="9" style="41" bestFit="1" customWidth="1"/>
    <col min="10259" max="10498" width="9.140625" style="41"/>
    <col min="10499" max="10499" width="4.7109375" style="41" bestFit="1" customWidth="1"/>
    <col min="10500" max="10500" width="9.7109375" style="41" bestFit="1" customWidth="1"/>
    <col min="10501" max="10501" width="10" style="41" bestFit="1" customWidth="1"/>
    <col min="10502" max="10502" width="8.85546875" style="41" bestFit="1" customWidth="1"/>
    <col min="10503" max="10503" width="22.85546875" style="41" customWidth="1"/>
    <col min="10504" max="10504" width="59.7109375" style="41" bestFit="1" customWidth="1"/>
    <col min="10505" max="10505" width="57.85546875" style="41" bestFit="1" customWidth="1"/>
    <col min="10506" max="10506" width="35.28515625" style="41" bestFit="1" customWidth="1"/>
    <col min="10507" max="10507" width="28.140625" style="41" bestFit="1" customWidth="1"/>
    <col min="10508" max="10508" width="33.140625" style="41" bestFit="1" customWidth="1"/>
    <col min="10509" max="10509" width="26" style="41" bestFit="1" customWidth="1"/>
    <col min="10510" max="10510" width="19.140625" style="41" bestFit="1" customWidth="1"/>
    <col min="10511" max="10511" width="10.42578125" style="41" customWidth="1"/>
    <col min="10512" max="10512" width="11.85546875" style="41" customWidth="1"/>
    <col min="10513" max="10513" width="14.7109375" style="41" customWidth="1"/>
    <col min="10514" max="10514" width="9" style="41" bestFit="1" customWidth="1"/>
    <col min="10515" max="10754" width="9.140625" style="41"/>
    <col min="10755" max="10755" width="4.7109375" style="41" bestFit="1" customWidth="1"/>
    <col min="10756" max="10756" width="9.7109375" style="41" bestFit="1" customWidth="1"/>
    <col min="10757" max="10757" width="10" style="41" bestFit="1" customWidth="1"/>
    <col min="10758" max="10758" width="8.85546875" style="41" bestFit="1" customWidth="1"/>
    <col min="10759" max="10759" width="22.85546875" style="41" customWidth="1"/>
    <col min="10760" max="10760" width="59.7109375" style="41" bestFit="1" customWidth="1"/>
    <col min="10761" max="10761" width="57.85546875" style="41" bestFit="1" customWidth="1"/>
    <col min="10762" max="10762" width="35.28515625" style="41" bestFit="1" customWidth="1"/>
    <col min="10763" max="10763" width="28.140625" style="41" bestFit="1" customWidth="1"/>
    <col min="10764" max="10764" width="33.140625" style="41" bestFit="1" customWidth="1"/>
    <col min="10765" max="10765" width="26" style="41" bestFit="1" customWidth="1"/>
    <col min="10766" max="10766" width="19.140625" style="41" bestFit="1" customWidth="1"/>
    <col min="10767" max="10767" width="10.42578125" style="41" customWidth="1"/>
    <col min="10768" max="10768" width="11.85546875" style="41" customWidth="1"/>
    <col min="10769" max="10769" width="14.7109375" style="41" customWidth="1"/>
    <col min="10770" max="10770" width="9" style="41" bestFit="1" customWidth="1"/>
    <col min="10771" max="11010" width="9.140625" style="41"/>
    <col min="11011" max="11011" width="4.7109375" style="41" bestFit="1" customWidth="1"/>
    <col min="11012" max="11012" width="9.7109375" style="41" bestFit="1" customWidth="1"/>
    <col min="11013" max="11013" width="10" style="41" bestFit="1" customWidth="1"/>
    <col min="11014" max="11014" width="8.85546875" style="41" bestFit="1" customWidth="1"/>
    <col min="11015" max="11015" width="22.85546875" style="41" customWidth="1"/>
    <col min="11016" max="11016" width="59.7109375" style="41" bestFit="1" customWidth="1"/>
    <col min="11017" max="11017" width="57.85546875" style="41" bestFit="1" customWidth="1"/>
    <col min="11018" max="11018" width="35.28515625" style="41" bestFit="1" customWidth="1"/>
    <col min="11019" max="11019" width="28.140625" style="41" bestFit="1" customWidth="1"/>
    <col min="11020" max="11020" width="33.140625" style="41" bestFit="1" customWidth="1"/>
    <col min="11021" max="11021" width="26" style="41" bestFit="1" customWidth="1"/>
    <col min="11022" max="11022" width="19.140625" style="41" bestFit="1" customWidth="1"/>
    <col min="11023" max="11023" width="10.42578125" style="41" customWidth="1"/>
    <col min="11024" max="11024" width="11.85546875" style="41" customWidth="1"/>
    <col min="11025" max="11025" width="14.7109375" style="41" customWidth="1"/>
    <col min="11026" max="11026" width="9" style="41" bestFit="1" customWidth="1"/>
    <col min="11027" max="11266" width="9.140625" style="41"/>
    <col min="11267" max="11267" width="4.7109375" style="41" bestFit="1" customWidth="1"/>
    <col min="11268" max="11268" width="9.7109375" style="41" bestFit="1" customWidth="1"/>
    <col min="11269" max="11269" width="10" style="41" bestFit="1" customWidth="1"/>
    <col min="11270" max="11270" width="8.85546875" style="41" bestFit="1" customWidth="1"/>
    <col min="11271" max="11271" width="22.85546875" style="41" customWidth="1"/>
    <col min="11272" max="11272" width="59.7109375" style="41" bestFit="1" customWidth="1"/>
    <col min="11273" max="11273" width="57.85546875" style="41" bestFit="1" customWidth="1"/>
    <col min="11274" max="11274" width="35.28515625" style="41" bestFit="1" customWidth="1"/>
    <col min="11275" max="11275" width="28.140625" style="41" bestFit="1" customWidth="1"/>
    <col min="11276" max="11276" width="33.140625" style="41" bestFit="1" customWidth="1"/>
    <col min="11277" max="11277" width="26" style="41" bestFit="1" customWidth="1"/>
    <col min="11278" max="11278" width="19.140625" style="41" bestFit="1" customWidth="1"/>
    <col min="11279" max="11279" width="10.42578125" style="41" customWidth="1"/>
    <col min="11280" max="11280" width="11.85546875" style="41" customWidth="1"/>
    <col min="11281" max="11281" width="14.7109375" style="41" customWidth="1"/>
    <col min="11282" max="11282" width="9" style="41" bestFit="1" customWidth="1"/>
    <col min="11283" max="11522" width="9.140625" style="41"/>
    <col min="11523" max="11523" width="4.7109375" style="41" bestFit="1" customWidth="1"/>
    <col min="11524" max="11524" width="9.7109375" style="41" bestFit="1" customWidth="1"/>
    <col min="11525" max="11525" width="10" style="41" bestFit="1" customWidth="1"/>
    <col min="11526" max="11526" width="8.85546875" style="41" bestFit="1" customWidth="1"/>
    <col min="11527" max="11527" width="22.85546875" style="41" customWidth="1"/>
    <col min="11528" max="11528" width="59.7109375" style="41" bestFit="1" customWidth="1"/>
    <col min="11529" max="11529" width="57.85546875" style="41" bestFit="1" customWidth="1"/>
    <col min="11530" max="11530" width="35.28515625" style="41" bestFit="1" customWidth="1"/>
    <col min="11531" max="11531" width="28.140625" style="41" bestFit="1" customWidth="1"/>
    <col min="11532" max="11532" width="33.140625" style="41" bestFit="1" customWidth="1"/>
    <col min="11533" max="11533" width="26" style="41" bestFit="1" customWidth="1"/>
    <col min="11534" max="11534" width="19.140625" style="41" bestFit="1" customWidth="1"/>
    <col min="11535" max="11535" width="10.42578125" style="41" customWidth="1"/>
    <col min="11536" max="11536" width="11.85546875" style="41" customWidth="1"/>
    <col min="11537" max="11537" width="14.7109375" style="41" customWidth="1"/>
    <col min="11538" max="11538" width="9" style="41" bestFit="1" customWidth="1"/>
    <col min="11539" max="11778" width="9.140625" style="41"/>
    <col min="11779" max="11779" width="4.7109375" style="41" bestFit="1" customWidth="1"/>
    <col min="11780" max="11780" width="9.7109375" style="41" bestFit="1" customWidth="1"/>
    <col min="11781" max="11781" width="10" style="41" bestFit="1" customWidth="1"/>
    <col min="11782" max="11782" width="8.85546875" style="41" bestFit="1" customWidth="1"/>
    <col min="11783" max="11783" width="22.85546875" style="41" customWidth="1"/>
    <col min="11784" max="11784" width="59.7109375" style="41" bestFit="1" customWidth="1"/>
    <col min="11785" max="11785" width="57.85546875" style="41" bestFit="1" customWidth="1"/>
    <col min="11786" max="11786" width="35.28515625" style="41" bestFit="1" customWidth="1"/>
    <col min="11787" max="11787" width="28.140625" style="41" bestFit="1" customWidth="1"/>
    <col min="11788" max="11788" width="33.140625" style="41" bestFit="1" customWidth="1"/>
    <col min="11789" max="11789" width="26" style="41" bestFit="1" customWidth="1"/>
    <col min="11790" max="11790" width="19.140625" style="41" bestFit="1" customWidth="1"/>
    <col min="11791" max="11791" width="10.42578125" style="41" customWidth="1"/>
    <col min="11792" max="11792" width="11.85546875" style="41" customWidth="1"/>
    <col min="11793" max="11793" width="14.7109375" style="41" customWidth="1"/>
    <col min="11794" max="11794" width="9" style="41" bestFit="1" customWidth="1"/>
    <col min="11795" max="12034" width="9.140625" style="41"/>
    <col min="12035" max="12035" width="4.7109375" style="41" bestFit="1" customWidth="1"/>
    <col min="12036" max="12036" width="9.7109375" style="41" bestFit="1" customWidth="1"/>
    <col min="12037" max="12037" width="10" style="41" bestFit="1" customWidth="1"/>
    <col min="12038" max="12038" width="8.85546875" style="41" bestFit="1" customWidth="1"/>
    <col min="12039" max="12039" width="22.85546875" style="41" customWidth="1"/>
    <col min="12040" max="12040" width="59.7109375" style="41" bestFit="1" customWidth="1"/>
    <col min="12041" max="12041" width="57.85546875" style="41" bestFit="1" customWidth="1"/>
    <col min="12042" max="12042" width="35.28515625" style="41" bestFit="1" customWidth="1"/>
    <col min="12043" max="12043" width="28.140625" style="41" bestFit="1" customWidth="1"/>
    <col min="12044" max="12044" width="33.140625" style="41" bestFit="1" customWidth="1"/>
    <col min="12045" max="12045" width="26" style="41" bestFit="1" customWidth="1"/>
    <col min="12046" max="12046" width="19.140625" style="41" bestFit="1" customWidth="1"/>
    <col min="12047" max="12047" width="10.42578125" style="41" customWidth="1"/>
    <col min="12048" max="12048" width="11.85546875" style="41" customWidth="1"/>
    <col min="12049" max="12049" width="14.7109375" style="41" customWidth="1"/>
    <col min="12050" max="12050" width="9" style="41" bestFit="1" customWidth="1"/>
    <col min="12051" max="12290" width="9.140625" style="41"/>
    <col min="12291" max="12291" width="4.7109375" style="41" bestFit="1" customWidth="1"/>
    <col min="12292" max="12292" width="9.7109375" style="41" bestFit="1" customWidth="1"/>
    <col min="12293" max="12293" width="10" style="41" bestFit="1" customWidth="1"/>
    <col min="12294" max="12294" width="8.85546875" style="41" bestFit="1" customWidth="1"/>
    <col min="12295" max="12295" width="22.85546875" style="41" customWidth="1"/>
    <col min="12296" max="12296" width="59.7109375" style="41" bestFit="1" customWidth="1"/>
    <col min="12297" max="12297" width="57.85546875" style="41" bestFit="1" customWidth="1"/>
    <col min="12298" max="12298" width="35.28515625" style="41" bestFit="1" customWidth="1"/>
    <col min="12299" max="12299" width="28.140625" style="41" bestFit="1" customWidth="1"/>
    <col min="12300" max="12300" width="33.140625" style="41" bestFit="1" customWidth="1"/>
    <col min="12301" max="12301" width="26" style="41" bestFit="1" customWidth="1"/>
    <col min="12302" max="12302" width="19.140625" style="41" bestFit="1" customWidth="1"/>
    <col min="12303" max="12303" width="10.42578125" style="41" customWidth="1"/>
    <col min="12304" max="12304" width="11.85546875" style="41" customWidth="1"/>
    <col min="12305" max="12305" width="14.7109375" style="41" customWidth="1"/>
    <col min="12306" max="12306" width="9" style="41" bestFit="1" customWidth="1"/>
    <col min="12307" max="12546" width="9.140625" style="41"/>
    <col min="12547" max="12547" width="4.7109375" style="41" bestFit="1" customWidth="1"/>
    <col min="12548" max="12548" width="9.7109375" style="41" bestFit="1" customWidth="1"/>
    <col min="12549" max="12549" width="10" style="41" bestFit="1" customWidth="1"/>
    <col min="12550" max="12550" width="8.85546875" style="41" bestFit="1" customWidth="1"/>
    <col min="12551" max="12551" width="22.85546875" style="41" customWidth="1"/>
    <col min="12552" max="12552" width="59.7109375" style="41" bestFit="1" customWidth="1"/>
    <col min="12553" max="12553" width="57.85546875" style="41" bestFit="1" customWidth="1"/>
    <col min="12554" max="12554" width="35.28515625" style="41" bestFit="1" customWidth="1"/>
    <col min="12555" max="12555" width="28.140625" style="41" bestFit="1" customWidth="1"/>
    <col min="12556" max="12556" width="33.140625" style="41" bestFit="1" customWidth="1"/>
    <col min="12557" max="12557" width="26" style="41" bestFit="1" customWidth="1"/>
    <col min="12558" max="12558" width="19.140625" style="41" bestFit="1" customWidth="1"/>
    <col min="12559" max="12559" width="10.42578125" style="41" customWidth="1"/>
    <col min="12560" max="12560" width="11.85546875" style="41" customWidth="1"/>
    <col min="12561" max="12561" width="14.7109375" style="41" customWidth="1"/>
    <col min="12562" max="12562" width="9" style="41" bestFit="1" customWidth="1"/>
    <col min="12563" max="12802" width="9.140625" style="41"/>
    <col min="12803" max="12803" width="4.7109375" style="41" bestFit="1" customWidth="1"/>
    <col min="12804" max="12804" width="9.7109375" style="41" bestFit="1" customWidth="1"/>
    <col min="12805" max="12805" width="10" style="41" bestFit="1" customWidth="1"/>
    <col min="12806" max="12806" width="8.85546875" style="41" bestFit="1" customWidth="1"/>
    <col min="12807" max="12807" width="22.85546875" style="41" customWidth="1"/>
    <col min="12808" max="12808" width="59.7109375" style="41" bestFit="1" customWidth="1"/>
    <col min="12809" max="12809" width="57.85546875" style="41" bestFit="1" customWidth="1"/>
    <col min="12810" max="12810" width="35.28515625" style="41" bestFit="1" customWidth="1"/>
    <col min="12811" max="12811" width="28.140625" style="41" bestFit="1" customWidth="1"/>
    <col min="12812" max="12812" width="33.140625" style="41" bestFit="1" customWidth="1"/>
    <col min="12813" max="12813" width="26" style="41" bestFit="1" customWidth="1"/>
    <col min="12814" max="12814" width="19.140625" style="41" bestFit="1" customWidth="1"/>
    <col min="12815" max="12815" width="10.42578125" style="41" customWidth="1"/>
    <col min="12816" max="12816" width="11.85546875" style="41" customWidth="1"/>
    <col min="12817" max="12817" width="14.7109375" style="41" customWidth="1"/>
    <col min="12818" max="12818" width="9" style="41" bestFit="1" customWidth="1"/>
    <col min="12819" max="13058" width="9.140625" style="41"/>
    <col min="13059" max="13059" width="4.7109375" style="41" bestFit="1" customWidth="1"/>
    <col min="13060" max="13060" width="9.7109375" style="41" bestFit="1" customWidth="1"/>
    <col min="13061" max="13061" width="10" style="41" bestFit="1" customWidth="1"/>
    <col min="13062" max="13062" width="8.85546875" style="41" bestFit="1" customWidth="1"/>
    <col min="13063" max="13063" width="22.85546875" style="41" customWidth="1"/>
    <col min="13064" max="13064" width="59.7109375" style="41" bestFit="1" customWidth="1"/>
    <col min="13065" max="13065" width="57.85546875" style="41" bestFit="1" customWidth="1"/>
    <col min="13066" max="13066" width="35.28515625" style="41" bestFit="1" customWidth="1"/>
    <col min="13067" max="13067" width="28.140625" style="41" bestFit="1" customWidth="1"/>
    <col min="13068" max="13068" width="33.140625" style="41" bestFit="1" customWidth="1"/>
    <col min="13069" max="13069" width="26" style="41" bestFit="1" customWidth="1"/>
    <col min="13070" max="13070" width="19.140625" style="41" bestFit="1" customWidth="1"/>
    <col min="13071" max="13071" width="10.42578125" style="41" customWidth="1"/>
    <col min="13072" max="13072" width="11.85546875" style="41" customWidth="1"/>
    <col min="13073" max="13073" width="14.7109375" style="41" customWidth="1"/>
    <col min="13074" max="13074" width="9" style="41" bestFit="1" customWidth="1"/>
    <col min="13075" max="13314" width="9.140625" style="41"/>
    <col min="13315" max="13315" width="4.7109375" style="41" bestFit="1" customWidth="1"/>
    <col min="13316" max="13316" width="9.7109375" style="41" bestFit="1" customWidth="1"/>
    <col min="13317" max="13317" width="10" style="41" bestFit="1" customWidth="1"/>
    <col min="13318" max="13318" width="8.85546875" style="41" bestFit="1" customWidth="1"/>
    <col min="13319" max="13319" width="22.85546875" style="41" customWidth="1"/>
    <col min="13320" max="13320" width="59.7109375" style="41" bestFit="1" customWidth="1"/>
    <col min="13321" max="13321" width="57.85546875" style="41" bestFit="1" customWidth="1"/>
    <col min="13322" max="13322" width="35.28515625" style="41" bestFit="1" customWidth="1"/>
    <col min="13323" max="13323" width="28.140625" style="41" bestFit="1" customWidth="1"/>
    <col min="13324" max="13324" width="33.140625" style="41" bestFit="1" customWidth="1"/>
    <col min="13325" max="13325" width="26" style="41" bestFit="1" customWidth="1"/>
    <col min="13326" max="13326" width="19.140625" style="41" bestFit="1" customWidth="1"/>
    <col min="13327" max="13327" width="10.42578125" style="41" customWidth="1"/>
    <col min="13328" max="13328" width="11.85546875" style="41" customWidth="1"/>
    <col min="13329" max="13329" width="14.7109375" style="41" customWidth="1"/>
    <col min="13330" max="13330" width="9" style="41" bestFit="1" customWidth="1"/>
    <col min="13331" max="13570" width="9.140625" style="41"/>
    <col min="13571" max="13571" width="4.7109375" style="41" bestFit="1" customWidth="1"/>
    <col min="13572" max="13572" width="9.7109375" style="41" bestFit="1" customWidth="1"/>
    <col min="13573" max="13573" width="10" style="41" bestFit="1" customWidth="1"/>
    <col min="13574" max="13574" width="8.85546875" style="41" bestFit="1" customWidth="1"/>
    <col min="13575" max="13575" width="22.85546875" style="41" customWidth="1"/>
    <col min="13576" max="13576" width="59.7109375" style="41" bestFit="1" customWidth="1"/>
    <col min="13577" max="13577" width="57.85546875" style="41" bestFit="1" customWidth="1"/>
    <col min="13578" max="13578" width="35.28515625" style="41" bestFit="1" customWidth="1"/>
    <col min="13579" max="13579" width="28.140625" style="41" bestFit="1" customWidth="1"/>
    <col min="13580" max="13580" width="33.140625" style="41" bestFit="1" customWidth="1"/>
    <col min="13581" max="13581" width="26" style="41" bestFit="1" customWidth="1"/>
    <col min="13582" max="13582" width="19.140625" style="41" bestFit="1" customWidth="1"/>
    <col min="13583" max="13583" width="10.42578125" style="41" customWidth="1"/>
    <col min="13584" max="13584" width="11.85546875" style="41" customWidth="1"/>
    <col min="13585" max="13585" width="14.7109375" style="41" customWidth="1"/>
    <col min="13586" max="13586" width="9" style="41" bestFit="1" customWidth="1"/>
    <col min="13587" max="13826" width="9.140625" style="41"/>
    <col min="13827" max="13827" width="4.7109375" style="41" bestFit="1" customWidth="1"/>
    <col min="13828" max="13828" width="9.7109375" style="41" bestFit="1" customWidth="1"/>
    <col min="13829" max="13829" width="10" style="41" bestFit="1" customWidth="1"/>
    <col min="13830" max="13830" width="8.85546875" style="41" bestFit="1" customWidth="1"/>
    <col min="13831" max="13831" width="22.85546875" style="41" customWidth="1"/>
    <col min="13832" max="13832" width="59.7109375" style="41" bestFit="1" customWidth="1"/>
    <col min="13833" max="13833" width="57.85546875" style="41" bestFit="1" customWidth="1"/>
    <col min="13834" max="13834" width="35.28515625" style="41" bestFit="1" customWidth="1"/>
    <col min="13835" max="13835" width="28.140625" style="41" bestFit="1" customWidth="1"/>
    <col min="13836" max="13836" width="33.140625" style="41" bestFit="1" customWidth="1"/>
    <col min="13837" max="13837" width="26" style="41" bestFit="1" customWidth="1"/>
    <col min="13838" max="13838" width="19.140625" style="41" bestFit="1" customWidth="1"/>
    <col min="13839" max="13839" width="10.42578125" style="41" customWidth="1"/>
    <col min="13840" max="13840" width="11.85546875" style="41" customWidth="1"/>
    <col min="13841" max="13841" width="14.7109375" style="41" customWidth="1"/>
    <col min="13842" max="13842" width="9" style="41" bestFit="1" customWidth="1"/>
    <col min="13843" max="14082" width="9.140625" style="41"/>
    <col min="14083" max="14083" width="4.7109375" style="41" bestFit="1" customWidth="1"/>
    <col min="14084" max="14084" width="9.7109375" style="41" bestFit="1" customWidth="1"/>
    <col min="14085" max="14085" width="10" style="41" bestFit="1" customWidth="1"/>
    <col min="14086" max="14086" width="8.85546875" style="41" bestFit="1" customWidth="1"/>
    <col min="14087" max="14087" width="22.85546875" style="41" customWidth="1"/>
    <col min="14088" max="14088" width="59.7109375" style="41" bestFit="1" customWidth="1"/>
    <col min="14089" max="14089" width="57.85546875" style="41" bestFit="1" customWidth="1"/>
    <col min="14090" max="14090" width="35.28515625" style="41" bestFit="1" customWidth="1"/>
    <col min="14091" max="14091" width="28.140625" style="41" bestFit="1" customWidth="1"/>
    <col min="14092" max="14092" width="33.140625" style="41" bestFit="1" customWidth="1"/>
    <col min="14093" max="14093" width="26" style="41" bestFit="1" customWidth="1"/>
    <col min="14094" max="14094" width="19.140625" style="41" bestFit="1" customWidth="1"/>
    <col min="14095" max="14095" width="10.42578125" style="41" customWidth="1"/>
    <col min="14096" max="14096" width="11.85546875" style="41" customWidth="1"/>
    <col min="14097" max="14097" width="14.7109375" style="41" customWidth="1"/>
    <col min="14098" max="14098" width="9" style="41" bestFit="1" customWidth="1"/>
    <col min="14099" max="14338" width="9.140625" style="41"/>
    <col min="14339" max="14339" width="4.7109375" style="41" bestFit="1" customWidth="1"/>
    <col min="14340" max="14340" width="9.7109375" style="41" bestFit="1" customWidth="1"/>
    <col min="14341" max="14341" width="10" style="41" bestFit="1" customWidth="1"/>
    <col min="14342" max="14342" width="8.85546875" style="41" bestFit="1" customWidth="1"/>
    <col min="14343" max="14343" width="22.85546875" style="41" customWidth="1"/>
    <col min="14344" max="14344" width="59.7109375" style="41" bestFit="1" customWidth="1"/>
    <col min="14345" max="14345" width="57.85546875" style="41" bestFit="1" customWidth="1"/>
    <col min="14346" max="14346" width="35.28515625" style="41" bestFit="1" customWidth="1"/>
    <col min="14347" max="14347" width="28.140625" style="41" bestFit="1" customWidth="1"/>
    <col min="14348" max="14348" width="33.140625" style="41" bestFit="1" customWidth="1"/>
    <col min="14349" max="14349" width="26" style="41" bestFit="1" customWidth="1"/>
    <col min="14350" max="14350" width="19.140625" style="41" bestFit="1" customWidth="1"/>
    <col min="14351" max="14351" width="10.42578125" style="41" customWidth="1"/>
    <col min="14352" max="14352" width="11.85546875" style="41" customWidth="1"/>
    <col min="14353" max="14353" width="14.7109375" style="41" customWidth="1"/>
    <col min="14354" max="14354" width="9" style="41" bestFit="1" customWidth="1"/>
    <col min="14355" max="14594" width="9.140625" style="41"/>
    <col min="14595" max="14595" width="4.7109375" style="41" bestFit="1" customWidth="1"/>
    <col min="14596" max="14596" width="9.7109375" style="41" bestFit="1" customWidth="1"/>
    <col min="14597" max="14597" width="10" style="41" bestFit="1" customWidth="1"/>
    <col min="14598" max="14598" width="8.85546875" style="41" bestFit="1" customWidth="1"/>
    <col min="14599" max="14599" width="22.85546875" style="41" customWidth="1"/>
    <col min="14600" max="14600" width="59.7109375" style="41" bestFit="1" customWidth="1"/>
    <col min="14601" max="14601" width="57.85546875" style="41" bestFit="1" customWidth="1"/>
    <col min="14602" max="14602" width="35.28515625" style="41" bestFit="1" customWidth="1"/>
    <col min="14603" max="14603" width="28.140625" style="41" bestFit="1" customWidth="1"/>
    <col min="14604" max="14604" width="33.140625" style="41" bestFit="1" customWidth="1"/>
    <col min="14605" max="14605" width="26" style="41" bestFit="1" customWidth="1"/>
    <col min="14606" max="14606" width="19.140625" style="41" bestFit="1" customWidth="1"/>
    <col min="14607" max="14607" width="10.42578125" style="41" customWidth="1"/>
    <col min="14608" max="14608" width="11.85546875" style="41" customWidth="1"/>
    <col min="14609" max="14609" width="14.7109375" style="41" customWidth="1"/>
    <col min="14610" max="14610" width="9" style="41" bestFit="1" customWidth="1"/>
    <col min="14611" max="14850" width="9.140625" style="41"/>
    <col min="14851" max="14851" width="4.7109375" style="41" bestFit="1" customWidth="1"/>
    <col min="14852" max="14852" width="9.7109375" style="41" bestFit="1" customWidth="1"/>
    <col min="14853" max="14853" width="10" style="41" bestFit="1" customWidth="1"/>
    <col min="14854" max="14854" width="8.85546875" style="41" bestFit="1" customWidth="1"/>
    <col min="14855" max="14855" width="22.85546875" style="41" customWidth="1"/>
    <col min="14856" max="14856" width="59.7109375" style="41" bestFit="1" customWidth="1"/>
    <col min="14857" max="14857" width="57.85546875" style="41" bestFit="1" customWidth="1"/>
    <col min="14858" max="14858" width="35.28515625" style="41" bestFit="1" customWidth="1"/>
    <col min="14859" max="14859" width="28.140625" style="41" bestFit="1" customWidth="1"/>
    <col min="14860" max="14860" width="33.140625" style="41" bestFit="1" customWidth="1"/>
    <col min="14861" max="14861" width="26" style="41" bestFit="1" customWidth="1"/>
    <col min="14862" max="14862" width="19.140625" style="41" bestFit="1" customWidth="1"/>
    <col min="14863" max="14863" width="10.42578125" style="41" customWidth="1"/>
    <col min="14864" max="14864" width="11.85546875" style="41" customWidth="1"/>
    <col min="14865" max="14865" width="14.7109375" style="41" customWidth="1"/>
    <col min="14866" max="14866" width="9" style="41" bestFit="1" customWidth="1"/>
    <col min="14867" max="15106" width="9.140625" style="41"/>
    <col min="15107" max="15107" width="4.7109375" style="41" bestFit="1" customWidth="1"/>
    <col min="15108" max="15108" width="9.7109375" style="41" bestFit="1" customWidth="1"/>
    <col min="15109" max="15109" width="10" style="41" bestFit="1" customWidth="1"/>
    <col min="15110" max="15110" width="8.85546875" style="41" bestFit="1" customWidth="1"/>
    <col min="15111" max="15111" width="22.85546875" style="41" customWidth="1"/>
    <col min="15112" max="15112" width="59.7109375" style="41" bestFit="1" customWidth="1"/>
    <col min="15113" max="15113" width="57.85546875" style="41" bestFit="1" customWidth="1"/>
    <col min="15114" max="15114" width="35.28515625" style="41" bestFit="1" customWidth="1"/>
    <col min="15115" max="15115" width="28.140625" style="41" bestFit="1" customWidth="1"/>
    <col min="15116" max="15116" width="33.140625" style="41" bestFit="1" customWidth="1"/>
    <col min="15117" max="15117" width="26" style="41" bestFit="1" customWidth="1"/>
    <col min="15118" max="15118" width="19.140625" style="41" bestFit="1" customWidth="1"/>
    <col min="15119" max="15119" width="10.42578125" style="41" customWidth="1"/>
    <col min="15120" max="15120" width="11.85546875" style="41" customWidth="1"/>
    <col min="15121" max="15121" width="14.7109375" style="41" customWidth="1"/>
    <col min="15122" max="15122" width="9" style="41" bestFit="1" customWidth="1"/>
    <col min="15123" max="15362" width="9.140625" style="41"/>
    <col min="15363" max="15363" width="4.7109375" style="41" bestFit="1" customWidth="1"/>
    <col min="15364" max="15364" width="9.7109375" style="41" bestFit="1" customWidth="1"/>
    <col min="15365" max="15365" width="10" style="41" bestFit="1" customWidth="1"/>
    <col min="15366" max="15366" width="8.85546875" style="41" bestFit="1" customWidth="1"/>
    <col min="15367" max="15367" width="22.85546875" style="41" customWidth="1"/>
    <col min="15368" max="15368" width="59.7109375" style="41" bestFit="1" customWidth="1"/>
    <col min="15369" max="15369" width="57.85546875" style="41" bestFit="1" customWidth="1"/>
    <col min="15370" max="15370" width="35.28515625" style="41" bestFit="1" customWidth="1"/>
    <col min="15371" max="15371" width="28.140625" style="41" bestFit="1" customWidth="1"/>
    <col min="15372" max="15372" width="33.140625" style="41" bestFit="1" customWidth="1"/>
    <col min="15373" max="15373" width="26" style="41" bestFit="1" customWidth="1"/>
    <col min="15374" max="15374" width="19.140625" style="41" bestFit="1" customWidth="1"/>
    <col min="15375" max="15375" width="10.42578125" style="41" customWidth="1"/>
    <col min="15376" max="15376" width="11.85546875" style="41" customWidth="1"/>
    <col min="15377" max="15377" width="14.7109375" style="41" customWidth="1"/>
    <col min="15378" max="15378" width="9" style="41" bestFit="1" customWidth="1"/>
    <col min="15379" max="15618" width="9.140625" style="41"/>
    <col min="15619" max="15619" width="4.7109375" style="41" bestFit="1" customWidth="1"/>
    <col min="15620" max="15620" width="9.7109375" style="41" bestFit="1" customWidth="1"/>
    <col min="15621" max="15621" width="10" style="41" bestFit="1" customWidth="1"/>
    <col min="15622" max="15622" width="8.85546875" style="41" bestFit="1" customWidth="1"/>
    <col min="15623" max="15623" width="22.85546875" style="41" customWidth="1"/>
    <col min="15624" max="15624" width="59.7109375" style="41" bestFit="1" customWidth="1"/>
    <col min="15625" max="15625" width="57.85546875" style="41" bestFit="1" customWidth="1"/>
    <col min="15626" max="15626" width="35.28515625" style="41" bestFit="1" customWidth="1"/>
    <col min="15627" max="15627" width="28.140625" style="41" bestFit="1" customWidth="1"/>
    <col min="15628" max="15628" width="33.140625" style="41" bestFit="1" customWidth="1"/>
    <col min="15629" max="15629" width="26" style="41" bestFit="1" customWidth="1"/>
    <col min="15630" max="15630" width="19.140625" style="41" bestFit="1" customWidth="1"/>
    <col min="15631" max="15631" width="10.42578125" style="41" customWidth="1"/>
    <col min="15632" max="15632" width="11.85546875" style="41" customWidth="1"/>
    <col min="15633" max="15633" width="14.7109375" style="41" customWidth="1"/>
    <col min="15634" max="15634" width="9" style="41" bestFit="1" customWidth="1"/>
    <col min="15635" max="15874" width="9.140625" style="41"/>
    <col min="15875" max="15875" width="4.7109375" style="41" bestFit="1" customWidth="1"/>
    <col min="15876" max="15876" width="9.7109375" style="41" bestFit="1" customWidth="1"/>
    <col min="15877" max="15877" width="10" style="41" bestFit="1" customWidth="1"/>
    <col min="15878" max="15878" width="8.85546875" style="41" bestFit="1" customWidth="1"/>
    <col min="15879" max="15879" width="22.85546875" style="41" customWidth="1"/>
    <col min="15880" max="15880" width="59.7109375" style="41" bestFit="1" customWidth="1"/>
    <col min="15881" max="15881" width="57.85546875" style="41" bestFit="1" customWidth="1"/>
    <col min="15882" max="15882" width="35.28515625" style="41" bestFit="1" customWidth="1"/>
    <col min="15883" max="15883" width="28.140625" style="41" bestFit="1" customWidth="1"/>
    <col min="15884" max="15884" width="33.140625" style="41" bestFit="1" customWidth="1"/>
    <col min="15885" max="15885" width="26" style="41" bestFit="1" customWidth="1"/>
    <col min="15886" max="15886" width="19.140625" style="41" bestFit="1" customWidth="1"/>
    <col min="15887" max="15887" width="10.42578125" style="41" customWidth="1"/>
    <col min="15888" max="15888" width="11.85546875" style="41" customWidth="1"/>
    <col min="15889" max="15889" width="14.7109375" style="41" customWidth="1"/>
    <col min="15890" max="15890" width="9" style="41" bestFit="1" customWidth="1"/>
    <col min="15891" max="16130" width="9.140625" style="41"/>
    <col min="16131" max="16131" width="4.7109375" style="41" bestFit="1" customWidth="1"/>
    <col min="16132" max="16132" width="9.7109375" style="41" bestFit="1" customWidth="1"/>
    <col min="16133" max="16133" width="10" style="41" bestFit="1" customWidth="1"/>
    <col min="16134" max="16134" width="8.85546875" style="41" bestFit="1" customWidth="1"/>
    <col min="16135" max="16135" width="22.85546875" style="41" customWidth="1"/>
    <col min="16136" max="16136" width="59.7109375" style="41" bestFit="1" customWidth="1"/>
    <col min="16137" max="16137" width="57.85546875" style="41" bestFit="1" customWidth="1"/>
    <col min="16138" max="16138" width="35.28515625" style="41" bestFit="1" customWidth="1"/>
    <col min="16139" max="16139" width="28.140625" style="41" bestFit="1" customWidth="1"/>
    <col min="16140" max="16140" width="33.140625" style="41" bestFit="1" customWidth="1"/>
    <col min="16141" max="16141" width="26" style="41" bestFit="1" customWidth="1"/>
    <col min="16142" max="16142" width="19.140625" style="41" bestFit="1" customWidth="1"/>
    <col min="16143" max="16143" width="10.42578125" style="41" customWidth="1"/>
    <col min="16144" max="16144" width="11.85546875" style="41" customWidth="1"/>
    <col min="16145" max="16145" width="14.7109375" style="41" customWidth="1"/>
    <col min="16146" max="16146" width="9" style="41" bestFit="1" customWidth="1"/>
    <col min="16147" max="16384" width="9.140625" style="41"/>
  </cols>
  <sheetData>
    <row r="2" spans="1:19" x14ac:dyDescent="0.25">
      <c r="A2" s="49" t="s">
        <v>1246</v>
      </c>
    </row>
    <row r="4" spans="1:19" s="4" customFormat="1" ht="47.25" customHeight="1" x14ac:dyDescent="0.25">
      <c r="A4" s="706" t="s">
        <v>0</v>
      </c>
      <c r="B4" s="703" t="s">
        <v>1</v>
      </c>
      <c r="C4" s="703" t="s">
        <v>2</v>
      </c>
      <c r="D4" s="703" t="s">
        <v>3</v>
      </c>
      <c r="E4" s="706" t="s">
        <v>4</v>
      </c>
      <c r="F4" s="706" t="s">
        <v>5</v>
      </c>
      <c r="G4" s="706" t="s">
        <v>6</v>
      </c>
      <c r="H4" s="708" t="s">
        <v>7</v>
      </c>
      <c r="I4" s="708"/>
      <c r="J4" s="706" t="s">
        <v>8</v>
      </c>
      <c r="K4" s="709" t="s">
        <v>9</v>
      </c>
      <c r="L4" s="748"/>
      <c r="M4" s="705" t="s">
        <v>10</v>
      </c>
      <c r="N4" s="705"/>
      <c r="O4" s="705" t="s">
        <v>11</v>
      </c>
      <c r="P4" s="705"/>
      <c r="Q4" s="706" t="s">
        <v>12</v>
      </c>
      <c r="R4" s="703" t="s">
        <v>13</v>
      </c>
      <c r="S4" s="3"/>
    </row>
    <row r="5" spans="1:19" s="4" customFormat="1" ht="35.25" customHeight="1" x14ac:dyDescent="0.2">
      <c r="A5" s="707"/>
      <c r="B5" s="704"/>
      <c r="C5" s="704"/>
      <c r="D5" s="704"/>
      <c r="E5" s="707"/>
      <c r="F5" s="707"/>
      <c r="G5" s="707"/>
      <c r="H5" s="51" t="s">
        <v>14</v>
      </c>
      <c r="I5" s="51" t="s">
        <v>15</v>
      </c>
      <c r="J5" s="707"/>
      <c r="K5" s="53">
        <v>2020</v>
      </c>
      <c r="L5" s="53">
        <v>2021</v>
      </c>
      <c r="M5" s="53">
        <v>2020</v>
      </c>
      <c r="N5" s="53">
        <v>2021</v>
      </c>
      <c r="O5" s="53">
        <v>2020</v>
      </c>
      <c r="P5" s="53">
        <v>2021</v>
      </c>
      <c r="Q5" s="707"/>
      <c r="R5" s="704"/>
      <c r="S5" s="3"/>
    </row>
    <row r="6" spans="1:19" s="4" customFormat="1" ht="15.75" customHeight="1" x14ac:dyDescent="0.2">
      <c r="A6" s="50" t="s">
        <v>16</v>
      </c>
      <c r="B6" s="51" t="s">
        <v>17</v>
      </c>
      <c r="C6" s="51" t="s">
        <v>18</v>
      </c>
      <c r="D6" s="51" t="s">
        <v>19</v>
      </c>
      <c r="E6" s="50" t="s">
        <v>20</v>
      </c>
      <c r="F6" s="50" t="s">
        <v>21</v>
      </c>
      <c r="G6" s="50" t="s">
        <v>22</v>
      </c>
      <c r="H6" s="51" t="s">
        <v>23</v>
      </c>
      <c r="I6" s="51" t="s">
        <v>24</v>
      </c>
      <c r="J6" s="50" t="s">
        <v>25</v>
      </c>
      <c r="K6" s="53" t="s">
        <v>26</v>
      </c>
      <c r="L6" s="53" t="s">
        <v>27</v>
      </c>
      <c r="M6" s="54" t="s">
        <v>28</v>
      </c>
      <c r="N6" s="54" t="s">
        <v>29</v>
      </c>
      <c r="O6" s="54" t="s">
        <v>30</v>
      </c>
      <c r="P6" s="54" t="s">
        <v>31</v>
      </c>
      <c r="Q6" s="50" t="s">
        <v>32</v>
      </c>
      <c r="R6" s="51" t="s">
        <v>33</v>
      </c>
      <c r="S6" s="3"/>
    </row>
    <row r="7" spans="1:19" ht="59.25" customHeight="1" x14ac:dyDescent="0.25">
      <c r="A7" s="747">
        <v>1</v>
      </c>
      <c r="B7" s="741" t="s">
        <v>91</v>
      </c>
      <c r="C7" s="741">
        <v>5</v>
      </c>
      <c r="D7" s="741">
        <v>4</v>
      </c>
      <c r="E7" s="741" t="s">
        <v>222</v>
      </c>
      <c r="F7" s="741" t="s">
        <v>223</v>
      </c>
      <c r="G7" s="741" t="s">
        <v>203</v>
      </c>
      <c r="H7" s="32" t="s">
        <v>224</v>
      </c>
      <c r="I7" s="32">
        <v>300</v>
      </c>
      <c r="J7" s="741" t="s">
        <v>225</v>
      </c>
      <c r="K7" s="741" t="s">
        <v>34</v>
      </c>
      <c r="L7" s="741"/>
      <c r="M7" s="743">
        <v>40000</v>
      </c>
      <c r="N7" s="743"/>
      <c r="O7" s="743">
        <v>40000</v>
      </c>
      <c r="P7" s="745"/>
      <c r="Q7" s="741" t="s">
        <v>226</v>
      </c>
      <c r="R7" s="741" t="s">
        <v>227</v>
      </c>
      <c r="S7" s="37"/>
    </row>
    <row r="8" spans="1:19" ht="59.25" customHeight="1" x14ac:dyDescent="0.25">
      <c r="A8" s="747"/>
      <c r="B8" s="742"/>
      <c r="C8" s="742"/>
      <c r="D8" s="742"/>
      <c r="E8" s="742"/>
      <c r="F8" s="742"/>
      <c r="G8" s="742"/>
      <c r="H8" s="32" t="s">
        <v>195</v>
      </c>
      <c r="I8" s="32">
        <v>5</v>
      </c>
      <c r="J8" s="742"/>
      <c r="K8" s="742"/>
      <c r="L8" s="742"/>
      <c r="M8" s="744"/>
      <c r="N8" s="744"/>
      <c r="O8" s="744"/>
      <c r="P8" s="746"/>
      <c r="Q8" s="742"/>
      <c r="R8" s="742"/>
      <c r="S8" s="37"/>
    </row>
    <row r="9" spans="1:19" ht="45" customHeight="1" x14ac:dyDescent="0.25">
      <c r="A9" s="720">
        <v>2</v>
      </c>
      <c r="B9" s="673" t="s">
        <v>91</v>
      </c>
      <c r="C9" s="673">
        <v>5</v>
      </c>
      <c r="D9" s="673">
        <v>4</v>
      </c>
      <c r="E9" s="673" t="s">
        <v>222</v>
      </c>
      <c r="F9" s="673" t="s">
        <v>223</v>
      </c>
      <c r="G9" s="673" t="s">
        <v>203</v>
      </c>
      <c r="H9" s="316" t="s">
        <v>224</v>
      </c>
      <c r="I9" s="316">
        <v>300</v>
      </c>
      <c r="J9" s="673" t="s">
        <v>225</v>
      </c>
      <c r="K9" s="673"/>
      <c r="L9" s="673" t="s">
        <v>34</v>
      </c>
      <c r="M9" s="739"/>
      <c r="N9" s="739">
        <v>40000</v>
      </c>
      <c r="O9" s="739"/>
      <c r="P9" s="690">
        <v>40000</v>
      </c>
      <c r="Q9" s="673" t="s">
        <v>226</v>
      </c>
      <c r="R9" s="673" t="s">
        <v>227</v>
      </c>
      <c r="S9" s="37"/>
    </row>
    <row r="10" spans="1:19" ht="61.5" customHeight="1" x14ac:dyDescent="0.25">
      <c r="A10" s="720"/>
      <c r="B10" s="675"/>
      <c r="C10" s="675"/>
      <c r="D10" s="675"/>
      <c r="E10" s="675"/>
      <c r="F10" s="675"/>
      <c r="G10" s="675"/>
      <c r="H10" s="316" t="s">
        <v>195</v>
      </c>
      <c r="I10" s="316">
        <v>5</v>
      </c>
      <c r="J10" s="675"/>
      <c r="K10" s="675"/>
      <c r="L10" s="675"/>
      <c r="M10" s="740"/>
      <c r="N10" s="740"/>
      <c r="O10" s="740"/>
      <c r="P10" s="691"/>
      <c r="Q10" s="675"/>
      <c r="R10" s="675"/>
      <c r="S10" s="37"/>
    </row>
    <row r="11" spans="1:19" ht="42" customHeight="1" x14ac:dyDescent="0.25">
      <c r="A11" s="720">
        <v>3</v>
      </c>
      <c r="B11" s="673" t="s">
        <v>91</v>
      </c>
      <c r="C11" s="673">
        <v>1</v>
      </c>
      <c r="D11" s="673">
        <v>6</v>
      </c>
      <c r="E11" s="673" t="s">
        <v>373</v>
      </c>
      <c r="F11" s="673" t="s">
        <v>1098</v>
      </c>
      <c r="G11" s="673" t="s">
        <v>44</v>
      </c>
      <c r="H11" s="316" t="s">
        <v>49</v>
      </c>
      <c r="I11" s="316">
        <v>50</v>
      </c>
      <c r="J11" s="673" t="s">
        <v>374</v>
      </c>
      <c r="K11" s="673"/>
      <c r="L11" s="673" t="s">
        <v>39</v>
      </c>
      <c r="M11" s="739"/>
      <c r="N11" s="739">
        <v>170000</v>
      </c>
      <c r="O11" s="739"/>
      <c r="P11" s="690">
        <v>170000</v>
      </c>
      <c r="Q11" s="673" t="s">
        <v>226</v>
      </c>
      <c r="R11" s="673" t="s">
        <v>227</v>
      </c>
      <c r="S11" s="37"/>
    </row>
    <row r="12" spans="1:19" ht="303" customHeight="1" x14ac:dyDescent="0.25">
      <c r="A12" s="720"/>
      <c r="B12" s="675"/>
      <c r="C12" s="675"/>
      <c r="D12" s="675"/>
      <c r="E12" s="675"/>
      <c r="F12" s="675"/>
      <c r="G12" s="675"/>
      <c r="H12" s="316" t="s">
        <v>204</v>
      </c>
      <c r="I12" s="316">
        <v>1</v>
      </c>
      <c r="J12" s="675"/>
      <c r="K12" s="675"/>
      <c r="L12" s="675"/>
      <c r="M12" s="740"/>
      <c r="N12" s="740"/>
      <c r="O12" s="740"/>
      <c r="P12" s="691"/>
      <c r="Q12" s="675"/>
      <c r="R12" s="675"/>
    </row>
    <row r="13" spans="1:19" ht="51" customHeight="1" x14ac:dyDescent="0.25">
      <c r="A13" s="720">
        <v>4</v>
      </c>
      <c r="B13" s="673" t="s">
        <v>91</v>
      </c>
      <c r="C13" s="673">
        <v>1</v>
      </c>
      <c r="D13" s="673">
        <v>6</v>
      </c>
      <c r="E13" s="673" t="s">
        <v>375</v>
      </c>
      <c r="F13" s="673" t="s">
        <v>1099</v>
      </c>
      <c r="G13" s="673" t="s">
        <v>44</v>
      </c>
      <c r="H13" s="316" t="s">
        <v>49</v>
      </c>
      <c r="I13" s="316">
        <v>50</v>
      </c>
      <c r="J13" s="673" t="s">
        <v>376</v>
      </c>
      <c r="K13" s="673"/>
      <c r="L13" s="673" t="s">
        <v>39</v>
      </c>
      <c r="M13" s="739"/>
      <c r="N13" s="739">
        <v>120000</v>
      </c>
      <c r="O13" s="739"/>
      <c r="P13" s="690">
        <v>120000</v>
      </c>
      <c r="Q13" s="673" t="s">
        <v>226</v>
      </c>
      <c r="R13" s="673" t="s">
        <v>227</v>
      </c>
    </row>
    <row r="14" spans="1:19" ht="211.5" customHeight="1" x14ac:dyDescent="0.25">
      <c r="A14" s="720"/>
      <c r="B14" s="675"/>
      <c r="C14" s="675"/>
      <c r="D14" s="675"/>
      <c r="E14" s="675"/>
      <c r="F14" s="675"/>
      <c r="G14" s="675"/>
      <c r="H14" s="316" t="s">
        <v>204</v>
      </c>
      <c r="I14" s="316">
        <v>1</v>
      </c>
      <c r="J14" s="675"/>
      <c r="K14" s="675"/>
      <c r="L14" s="675"/>
      <c r="M14" s="740"/>
      <c r="N14" s="740"/>
      <c r="O14" s="740"/>
      <c r="P14" s="691"/>
      <c r="Q14" s="675"/>
      <c r="R14" s="675"/>
    </row>
    <row r="15" spans="1:19" x14ac:dyDescent="0.25">
      <c r="P15" s="2"/>
    </row>
    <row r="16" spans="1:19" x14ac:dyDescent="0.25">
      <c r="M16" s="699"/>
      <c r="N16" s="702" t="s">
        <v>35</v>
      </c>
      <c r="O16" s="702"/>
      <c r="P16" s="702"/>
    </row>
    <row r="17" spans="13:16" x14ac:dyDescent="0.25">
      <c r="M17" s="700"/>
      <c r="N17" s="702" t="s">
        <v>36</v>
      </c>
      <c r="O17" s="702" t="s">
        <v>37</v>
      </c>
      <c r="P17" s="702"/>
    </row>
    <row r="18" spans="13:16" x14ac:dyDescent="0.25">
      <c r="M18" s="701"/>
      <c r="N18" s="702"/>
      <c r="O18" s="48">
        <v>2020</v>
      </c>
      <c r="P18" s="48">
        <v>2021</v>
      </c>
    </row>
    <row r="19" spans="13:16" x14ac:dyDescent="0.25">
      <c r="M19" s="48" t="s">
        <v>2931</v>
      </c>
      <c r="N19" s="55">
        <v>4</v>
      </c>
      <c r="O19" s="25">
        <f>O7</f>
        <v>40000</v>
      </c>
      <c r="P19" s="31">
        <f>P13+P11+P9</f>
        <v>330000</v>
      </c>
    </row>
    <row r="20" spans="13:16" x14ac:dyDescent="0.25">
      <c r="M20" s="2"/>
      <c r="N20" s="2"/>
      <c r="O20" s="2"/>
      <c r="P20" s="2"/>
    </row>
    <row r="21" spans="13:16" x14ac:dyDescent="0.25">
      <c r="M21" s="2"/>
      <c r="N21" s="2"/>
      <c r="O21" s="2"/>
      <c r="P21" s="2"/>
    </row>
    <row r="22" spans="13:16" x14ac:dyDescent="0.25">
      <c r="M22" s="2"/>
      <c r="N22" s="2"/>
      <c r="O22" s="2"/>
      <c r="P22" s="2"/>
    </row>
    <row r="23" spans="13:16" x14ac:dyDescent="0.25">
      <c r="M23" s="2"/>
      <c r="N23" s="2"/>
      <c r="O23" s="2"/>
      <c r="P23" s="2"/>
    </row>
    <row r="24" spans="13:16" x14ac:dyDescent="0.25">
      <c r="M24" s="2"/>
      <c r="N24" s="2"/>
      <c r="O24" s="2"/>
      <c r="P24" s="2"/>
    </row>
    <row r="25" spans="13:16" x14ac:dyDescent="0.25">
      <c r="M25" s="2"/>
      <c r="N25" s="2"/>
      <c r="O25" s="2"/>
      <c r="P25" s="2"/>
    </row>
    <row r="26" spans="13:16" x14ac:dyDescent="0.25">
      <c r="M26" s="2"/>
      <c r="N26" s="2"/>
      <c r="O26" s="2"/>
      <c r="P26" s="2"/>
    </row>
    <row r="27" spans="13:16" x14ac:dyDescent="0.25">
      <c r="M27" s="2"/>
      <c r="N27" s="2"/>
      <c r="O27" s="2"/>
      <c r="P27" s="2"/>
    </row>
    <row r="28" spans="13:16" x14ac:dyDescent="0.25">
      <c r="M28" s="2"/>
      <c r="N28" s="2"/>
      <c r="O28" s="2"/>
      <c r="P28" s="2"/>
    </row>
    <row r="29" spans="13:16" x14ac:dyDescent="0.25">
      <c r="M29" s="2"/>
      <c r="N29" s="2"/>
      <c r="O29" s="2"/>
      <c r="P29" s="2"/>
    </row>
    <row r="30" spans="13:16" x14ac:dyDescent="0.25">
      <c r="M30" s="2"/>
      <c r="N30" s="2"/>
      <c r="O30" s="2"/>
      <c r="P30" s="2"/>
    </row>
    <row r="31" spans="13:16" x14ac:dyDescent="0.25">
      <c r="M31" s="2"/>
      <c r="N31" s="2"/>
      <c r="O31" s="2"/>
      <c r="P31" s="2"/>
    </row>
    <row r="32" spans="13:16" x14ac:dyDescent="0.25">
      <c r="M32" s="2"/>
      <c r="N32" s="2"/>
      <c r="O32" s="2"/>
      <c r="P32" s="2"/>
    </row>
    <row r="33" spans="13:16" x14ac:dyDescent="0.25">
      <c r="M33" s="2"/>
      <c r="N33" s="2"/>
      <c r="O33" s="2"/>
      <c r="P33" s="2"/>
    </row>
    <row r="34" spans="13:16" x14ac:dyDescent="0.25">
      <c r="M34" s="2"/>
      <c r="N34" s="2"/>
      <c r="O34" s="2"/>
      <c r="P34" s="2"/>
    </row>
    <row r="35" spans="13:16" x14ac:dyDescent="0.25">
      <c r="M35" s="2"/>
      <c r="N35" s="2"/>
      <c r="O35" s="2"/>
      <c r="P35" s="2"/>
    </row>
    <row r="36" spans="13:16" x14ac:dyDescent="0.25">
      <c r="M36" s="2"/>
      <c r="N36" s="2"/>
      <c r="O36" s="2"/>
      <c r="P36" s="2"/>
    </row>
    <row r="37" spans="13:16" x14ac:dyDescent="0.25">
      <c r="M37" s="2"/>
      <c r="N37" s="2"/>
      <c r="O37" s="2"/>
      <c r="P37" s="2"/>
    </row>
    <row r="38" spans="13:16" x14ac:dyDescent="0.25">
      <c r="M38" s="2"/>
      <c r="N38" s="2"/>
      <c r="O38" s="2"/>
      <c r="P38" s="2"/>
    </row>
    <row r="39" spans="13:16" x14ac:dyDescent="0.25">
      <c r="M39" s="2"/>
      <c r="N39" s="2"/>
      <c r="O39" s="2"/>
      <c r="P39" s="2"/>
    </row>
    <row r="40" spans="13:16" x14ac:dyDescent="0.25">
      <c r="M40" s="2"/>
      <c r="N40" s="2"/>
      <c r="O40" s="2"/>
      <c r="P40" s="2"/>
    </row>
    <row r="41" spans="13:16" x14ac:dyDescent="0.25">
      <c r="M41" s="2"/>
      <c r="N41" s="2"/>
      <c r="O41" s="2"/>
      <c r="P41" s="2"/>
    </row>
    <row r="42" spans="13:16" x14ac:dyDescent="0.25">
      <c r="M42" s="2"/>
      <c r="N42" s="2"/>
      <c r="O42" s="2"/>
      <c r="P42" s="2"/>
    </row>
    <row r="43" spans="13:16" x14ac:dyDescent="0.25">
      <c r="M43" s="2"/>
      <c r="N43" s="2"/>
      <c r="O43" s="2"/>
      <c r="P43" s="2"/>
    </row>
    <row r="44" spans="13:16" x14ac:dyDescent="0.25">
      <c r="M44" s="2"/>
      <c r="N44" s="2"/>
      <c r="O44" s="2"/>
      <c r="P44" s="2"/>
    </row>
    <row r="45" spans="13:16" x14ac:dyDescent="0.25">
      <c r="M45" s="2"/>
      <c r="N45" s="2"/>
      <c r="O45" s="2"/>
      <c r="P45" s="2"/>
    </row>
    <row r="46" spans="13:16" x14ac:dyDescent="0.25">
      <c r="M46" s="2"/>
      <c r="N46" s="2"/>
      <c r="O46" s="2"/>
      <c r="P46" s="2"/>
    </row>
    <row r="47" spans="13:16" x14ac:dyDescent="0.25">
      <c r="M47" s="2"/>
      <c r="N47" s="2"/>
      <c r="O47" s="2"/>
      <c r="P47" s="2"/>
    </row>
    <row r="48" spans="13:16" x14ac:dyDescent="0.25">
      <c r="M48" s="2"/>
      <c r="N48" s="2"/>
      <c r="O48" s="2"/>
      <c r="P48" s="2"/>
    </row>
    <row r="49" spans="13:16" x14ac:dyDescent="0.25">
      <c r="M49" s="2"/>
      <c r="N49" s="2"/>
      <c r="O49" s="2"/>
      <c r="P49" s="2"/>
    </row>
    <row r="50" spans="13:16" x14ac:dyDescent="0.25">
      <c r="M50" s="2"/>
      <c r="N50" s="2"/>
      <c r="O50" s="2"/>
      <c r="P50" s="2"/>
    </row>
    <row r="51" spans="13:16" x14ac:dyDescent="0.25">
      <c r="M51" s="2"/>
      <c r="N51" s="2"/>
      <c r="O51" s="2"/>
      <c r="P51" s="2"/>
    </row>
    <row r="52" spans="13:16" x14ac:dyDescent="0.25">
      <c r="M52" s="2"/>
      <c r="N52" s="2"/>
      <c r="O52" s="2"/>
      <c r="P52" s="2"/>
    </row>
    <row r="53" spans="13:16" x14ac:dyDescent="0.25">
      <c r="M53" s="2"/>
      <c r="N53" s="2"/>
      <c r="O53" s="2"/>
      <c r="P53" s="2"/>
    </row>
    <row r="54" spans="13:16" x14ac:dyDescent="0.25">
      <c r="M54" s="2"/>
      <c r="N54" s="2"/>
      <c r="O54" s="2"/>
      <c r="P54" s="2"/>
    </row>
    <row r="55" spans="13:16" x14ac:dyDescent="0.25">
      <c r="M55" s="2"/>
      <c r="N55" s="2"/>
      <c r="O55" s="2"/>
      <c r="P55" s="2"/>
    </row>
    <row r="56" spans="13:16" x14ac:dyDescent="0.25">
      <c r="M56" s="2"/>
      <c r="N56" s="2"/>
      <c r="O56" s="2"/>
      <c r="P56" s="2"/>
    </row>
    <row r="57" spans="13:16" x14ac:dyDescent="0.25">
      <c r="M57" s="2"/>
      <c r="N57" s="2"/>
      <c r="O57" s="2"/>
      <c r="P57" s="2"/>
    </row>
    <row r="58" spans="13:16" x14ac:dyDescent="0.25">
      <c r="M58" s="2"/>
      <c r="N58" s="2"/>
      <c r="O58" s="2"/>
      <c r="P58" s="2"/>
    </row>
    <row r="59" spans="13:16" x14ac:dyDescent="0.25">
      <c r="M59" s="2"/>
      <c r="N59" s="2"/>
      <c r="O59" s="2"/>
      <c r="P59" s="2"/>
    </row>
    <row r="60" spans="13:16" x14ac:dyDescent="0.25">
      <c r="M60" s="2"/>
      <c r="N60" s="2"/>
      <c r="O60" s="2"/>
      <c r="P60" s="2"/>
    </row>
    <row r="61" spans="13:16" x14ac:dyDescent="0.25">
      <c r="M61" s="2"/>
      <c r="N61" s="2"/>
      <c r="O61" s="2"/>
      <c r="P61" s="2"/>
    </row>
    <row r="62" spans="13:16" x14ac:dyDescent="0.25">
      <c r="M62" s="2"/>
      <c r="N62" s="2"/>
      <c r="O62" s="2"/>
      <c r="P62" s="2"/>
    </row>
    <row r="63" spans="13:16" x14ac:dyDescent="0.25">
      <c r="M63" s="2"/>
      <c r="N63" s="2"/>
      <c r="O63" s="2"/>
      <c r="P63" s="2"/>
    </row>
    <row r="64" spans="13:16" x14ac:dyDescent="0.25">
      <c r="M64" s="2"/>
      <c r="N64" s="2"/>
    </row>
    <row r="65" spans="13:14" x14ac:dyDescent="0.25">
      <c r="M65" s="2"/>
      <c r="N65" s="2"/>
    </row>
    <row r="66" spans="13:14" x14ac:dyDescent="0.25">
      <c r="M66" s="2"/>
      <c r="N66" s="2"/>
    </row>
    <row r="67" spans="13:14" x14ac:dyDescent="0.25">
      <c r="M67" s="2"/>
      <c r="N67" s="2"/>
    </row>
    <row r="68" spans="13:14" x14ac:dyDescent="0.25">
      <c r="M68" s="2"/>
      <c r="N68" s="2"/>
    </row>
  </sheetData>
  <mergeCells count="82">
    <mergeCell ref="M16:M18"/>
    <mergeCell ref="N16:P16"/>
    <mergeCell ref="N17:N18"/>
    <mergeCell ref="O17:P17"/>
    <mergeCell ref="O13:O14"/>
    <mergeCell ref="P13:P14"/>
    <mergeCell ref="M13:M14"/>
    <mergeCell ref="N13:N14"/>
    <mergeCell ref="Q13:Q14"/>
    <mergeCell ref="R13:R14"/>
    <mergeCell ref="P11:P12"/>
    <mergeCell ref="Q11:Q12"/>
    <mergeCell ref="R11:R12"/>
    <mergeCell ref="A13:A14"/>
    <mergeCell ref="B13:B14"/>
    <mergeCell ref="C13:C14"/>
    <mergeCell ref="D13:D14"/>
    <mergeCell ref="E13:E14"/>
    <mergeCell ref="F13:F14"/>
    <mergeCell ref="G13:G14"/>
    <mergeCell ref="J13:J14"/>
    <mergeCell ref="K13:K14"/>
    <mergeCell ref="L13:L14"/>
    <mergeCell ref="K9:K10"/>
    <mergeCell ref="L9:L10"/>
    <mergeCell ref="A11:A12"/>
    <mergeCell ref="B11:B12"/>
    <mergeCell ref="C11:C12"/>
    <mergeCell ref="D11:D12"/>
    <mergeCell ref="E11:E12"/>
    <mergeCell ref="F11:F12"/>
    <mergeCell ref="G11:G12"/>
    <mergeCell ref="J11:J12"/>
    <mergeCell ref="K11:K12"/>
    <mergeCell ref="L11:L12"/>
    <mergeCell ref="J9:J10"/>
    <mergeCell ref="M11:M12"/>
    <mergeCell ref="N11:N12"/>
    <mergeCell ref="O11:O12"/>
    <mergeCell ref="F4:F5"/>
    <mergeCell ref="A4:A5"/>
    <mergeCell ref="B4:B5"/>
    <mergeCell ref="C4:C5"/>
    <mergeCell ref="D4:D5"/>
    <mergeCell ref="E4:E5"/>
    <mergeCell ref="A9:A10"/>
    <mergeCell ref="B9:B10"/>
    <mergeCell ref="C9:C10"/>
    <mergeCell ref="D9:D10"/>
    <mergeCell ref="E9:E10"/>
    <mergeCell ref="F9:F10"/>
    <mergeCell ref="G9:G10"/>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Q7:Q8"/>
    <mergeCell ref="R7:R8"/>
    <mergeCell ref="K7:K8"/>
    <mergeCell ref="L7:L8"/>
    <mergeCell ref="M7:M8"/>
    <mergeCell ref="N7:N8"/>
    <mergeCell ref="O7:O8"/>
    <mergeCell ref="P7:P8"/>
    <mergeCell ref="R9:R10"/>
    <mergeCell ref="M9:M10"/>
    <mergeCell ref="N9:N10"/>
    <mergeCell ref="O9:O10"/>
    <mergeCell ref="P9:P10"/>
    <mergeCell ref="Q9:Q10"/>
  </mergeCells>
  <pageMargins left="0.7" right="0.7" top="0.75" bottom="0.75" header="0.3" footer="0.3"/>
  <pageSetup paperSize="9" orientation="portrait" horizontalDpi="300" verticalDpi="0" copies="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S58"/>
  <sheetViews>
    <sheetView topLeftCell="A43" zoomScale="70" zoomScaleNormal="70" workbookViewId="0">
      <selection activeCell="H55" sqref="H55"/>
    </sheetView>
  </sheetViews>
  <sheetFormatPr defaultRowHeight="15" x14ac:dyDescent="0.25"/>
  <cols>
    <col min="1" max="1" width="4.7109375" style="41" customWidth="1"/>
    <col min="2" max="2" width="8.85546875" style="41" customWidth="1"/>
    <col min="3" max="3" width="11.42578125" style="41" customWidth="1"/>
    <col min="4" max="4" width="9.7109375" style="41" customWidth="1"/>
    <col min="5" max="5" width="45.7109375" style="41" customWidth="1"/>
    <col min="6" max="6" width="61.42578125" style="41" customWidth="1"/>
    <col min="7" max="7" width="35.7109375" style="41" customWidth="1"/>
    <col min="8" max="8" width="20.42578125" style="41" customWidth="1"/>
    <col min="9" max="9" width="12.140625" style="41" customWidth="1"/>
    <col min="10" max="10" width="32.140625" style="41" customWidth="1"/>
    <col min="11" max="11" width="12.140625" style="41" customWidth="1"/>
    <col min="12" max="12" width="12.7109375" style="41" customWidth="1"/>
    <col min="13" max="13" width="17.85546875" style="41" customWidth="1"/>
    <col min="14" max="14" width="17.28515625" style="41" customWidth="1"/>
    <col min="15" max="16" width="18" style="41" customWidth="1"/>
    <col min="17" max="17" width="21.28515625" style="41" customWidth="1"/>
    <col min="18" max="18" width="23.5703125" style="41" customWidth="1"/>
    <col min="19" max="19" width="19.5703125" style="41" customWidth="1"/>
    <col min="20" max="258" width="9.140625" style="41"/>
    <col min="259" max="259" width="4.7109375" style="41" bestFit="1" customWidth="1"/>
    <col min="260" max="260" width="9.7109375" style="41" bestFit="1" customWidth="1"/>
    <col min="261" max="261" width="10" style="41" bestFit="1" customWidth="1"/>
    <col min="262" max="262" width="8.85546875" style="41" bestFit="1" customWidth="1"/>
    <col min="263" max="263" width="22.85546875" style="41" customWidth="1"/>
    <col min="264" max="264" width="59.7109375" style="41" bestFit="1" customWidth="1"/>
    <col min="265" max="265" width="57.85546875" style="41" bestFit="1" customWidth="1"/>
    <col min="266" max="266" width="35.28515625" style="41" bestFit="1" customWidth="1"/>
    <col min="267" max="267" width="28.140625" style="41" bestFit="1" customWidth="1"/>
    <col min="268" max="268" width="33.140625" style="41" bestFit="1" customWidth="1"/>
    <col min="269" max="269" width="26" style="41" bestFit="1" customWidth="1"/>
    <col min="270" max="270" width="19.140625" style="41" bestFit="1" customWidth="1"/>
    <col min="271" max="271" width="10.42578125" style="41" customWidth="1"/>
    <col min="272" max="272" width="11.85546875" style="41" customWidth="1"/>
    <col min="273" max="273" width="14.7109375" style="41" customWidth="1"/>
    <col min="274" max="274" width="9" style="41" bestFit="1" customWidth="1"/>
    <col min="275" max="514" width="9.140625" style="41"/>
    <col min="515" max="515" width="4.7109375" style="41" bestFit="1" customWidth="1"/>
    <col min="516" max="516" width="9.7109375" style="41" bestFit="1" customWidth="1"/>
    <col min="517" max="517" width="10" style="41" bestFit="1" customWidth="1"/>
    <col min="518" max="518" width="8.85546875" style="41" bestFit="1" customWidth="1"/>
    <col min="519" max="519" width="22.85546875" style="41" customWidth="1"/>
    <col min="520" max="520" width="59.7109375" style="41" bestFit="1" customWidth="1"/>
    <col min="521" max="521" width="57.85546875" style="41" bestFit="1" customWidth="1"/>
    <col min="522" max="522" width="35.28515625" style="41" bestFit="1" customWidth="1"/>
    <col min="523" max="523" width="28.140625" style="41" bestFit="1" customWidth="1"/>
    <col min="524" max="524" width="33.140625" style="41" bestFit="1" customWidth="1"/>
    <col min="525" max="525" width="26" style="41" bestFit="1" customWidth="1"/>
    <col min="526" max="526" width="19.140625" style="41" bestFit="1" customWidth="1"/>
    <col min="527" max="527" width="10.42578125" style="41" customWidth="1"/>
    <col min="528" max="528" width="11.85546875" style="41" customWidth="1"/>
    <col min="529" max="529" width="14.7109375" style="41" customWidth="1"/>
    <col min="530" max="530" width="9" style="41" bestFit="1" customWidth="1"/>
    <col min="531" max="770" width="9.140625" style="41"/>
    <col min="771" max="771" width="4.7109375" style="41" bestFit="1" customWidth="1"/>
    <col min="772" max="772" width="9.7109375" style="41" bestFit="1" customWidth="1"/>
    <col min="773" max="773" width="10" style="41" bestFit="1" customWidth="1"/>
    <col min="774" max="774" width="8.85546875" style="41" bestFit="1" customWidth="1"/>
    <col min="775" max="775" width="22.85546875" style="41" customWidth="1"/>
    <col min="776" max="776" width="59.7109375" style="41" bestFit="1" customWidth="1"/>
    <col min="777" max="777" width="57.85546875" style="41" bestFit="1" customWidth="1"/>
    <col min="778" max="778" width="35.28515625" style="41" bestFit="1" customWidth="1"/>
    <col min="779" max="779" width="28.140625" style="41" bestFit="1" customWidth="1"/>
    <col min="780" max="780" width="33.140625" style="41" bestFit="1" customWidth="1"/>
    <col min="781" max="781" width="26" style="41" bestFit="1" customWidth="1"/>
    <col min="782" max="782" width="19.140625" style="41" bestFit="1" customWidth="1"/>
    <col min="783" max="783" width="10.42578125" style="41" customWidth="1"/>
    <col min="784" max="784" width="11.85546875" style="41" customWidth="1"/>
    <col min="785" max="785" width="14.7109375" style="41" customWidth="1"/>
    <col min="786" max="786" width="9" style="41" bestFit="1" customWidth="1"/>
    <col min="787" max="1026" width="9.140625" style="41"/>
    <col min="1027" max="1027" width="4.7109375" style="41" bestFit="1" customWidth="1"/>
    <col min="1028" max="1028" width="9.7109375" style="41" bestFit="1" customWidth="1"/>
    <col min="1029" max="1029" width="10" style="41" bestFit="1" customWidth="1"/>
    <col min="1030" max="1030" width="8.85546875" style="41" bestFit="1" customWidth="1"/>
    <col min="1031" max="1031" width="22.85546875" style="41" customWidth="1"/>
    <col min="1032" max="1032" width="59.7109375" style="41" bestFit="1" customWidth="1"/>
    <col min="1033" max="1033" width="57.85546875" style="41" bestFit="1" customWidth="1"/>
    <col min="1034" max="1034" width="35.28515625" style="41" bestFit="1" customWidth="1"/>
    <col min="1035" max="1035" width="28.140625" style="41" bestFit="1" customWidth="1"/>
    <col min="1036" max="1036" width="33.140625" style="41" bestFit="1" customWidth="1"/>
    <col min="1037" max="1037" width="26" style="41" bestFit="1" customWidth="1"/>
    <col min="1038" max="1038" width="19.140625" style="41" bestFit="1" customWidth="1"/>
    <col min="1039" max="1039" width="10.42578125" style="41" customWidth="1"/>
    <col min="1040" max="1040" width="11.85546875" style="41" customWidth="1"/>
    <col min="1041" max="1041" width="14.7109375" style="41" customWidth="1"/>
    <col min="1042" max="1042" width="9" style="41" bestFit="1" customWidth="1"/>
    <col min="1043" max="1282" width="9.140625" style="41"/>
    <col min="1283" max="1283" width="4.7109375" style="41" bestFit="1" customWidth="1"/>
    <col min="1284" max="1284" width="9.7109375" style="41" bestFit="1" customWidth="1"/>
    <col min="1285" max="1285" width="10" style="41" bestFit="1" customWidth="1"/>
    <col min="1286" max="1286" width="8.85546875" style="41" bestFit="1" customWidth="1"/>
    <col min="1287" max="1287" width="22.85546875" style="41" customWidth="1"/>
    <col min="1288" max="1288" width="59.7109375" style="41" bestFit="1" customWidth="1"/>
    <col min="1289" max="1289" width="57.85546875" style="41" bestFit="1" customWidth="1"/>
    <col min="1290" max="1290" width="35.28515625" style="41" bestFit="1" customWidth="1"/>
    <col min="1291" max="1291" width="28.140625" style="41" bestFit="1" customWidth="1"/>
    <col min="1292" max="1292" width="33.140625" style="41" bestFit="1" customWidth="1"/>
    <col min="1293" max="1293" width="26" style="41" bestFit="1" customWidth="1"/>
    <col min="1294" max="1294" width="19.140625" style="41" bestFit="1" customWidth="1"/>
    <col min="1295" max="1295" width="10.42578125" style="41" customWidth="1"/>
    <col min="1296" max="1296" width="11.85546875" style="41" customWidth="1"/>
    <col min="1297" max="1297" width="14.7109375" style="41" customWidth="1"/>
    <col min="1298" max="1298" width="9" style="41" bestFit="1" customWidth="1"/>
    <col min="1299" max="1538" width="9.140625" style="41"/>
    <col min="1539" max="1539" width="4.7109375" style="41" bestFit="1" customWidth="1"/>
    <col min="1540" max="1540" width="9.7109375" style="41" bestFit="1" customWidth="1"/>
    <col min="1541" max="1541" width="10" style="41" bestFit="1" customWidth="1"/>
    <col min="1542" max="1542" width="8.85546875" style="41" bestFit="1" customWidth="1"/>
    <col min="1543" max="1543" width="22.85546875" style="41" customWidth="1"/>
    <col min="1544" max="1544" width="59.7109375" style="41" bestFit="1" customWidth="1"/>
    <col min="1545" max="1545" width="57.85546875" style="41" bestFit="1" customWidth="1"/>
    <col min="1546" max="1546" width="35.28515625" style="41" bestFit="1" customWidth="1"/>
    <col min="1547" max="1547" width="28.140625" style="41" bestFit="1" customWidth="1"/>
    <col min="1548" max="1548" width="33.140625" style="41" bestFit="1" customWidth="1"/>
    <col min="1549" max="1549" width="26" style="41" bestFit="1" customWidth="1"/>
    <col min="1550" max="1550" width="19.140625" style="41" bestFit="1" customWidth="1"/>
    <col min="1551" max="1551" width="10.42578125" style="41" customWidth="1"/>
    <col min="1552" max="1552" width="11.85546875" style="41" customWidth="1"/>
    <col min="1553" max="1553" width="14.7109375" style="41" customWidth="1"/>
    <col min="1554" max="1554" width="9" style="41" bestFit="1" customWidth="1"/>
    <col min="1555" max="1794" width="9.140625" style="41"/>
    <col min="1795" max="1795" width="4.7109375" style="41" bestFit="1" customWidth="1"/>
    <col min="1796" max="1796" width="9.7109375" style="41" bestFit="1" customWidth="1"/>
    <col min="1797" max="1797" width="10" style="41" bestFit="1" customWidth="1"/>
    <col min="1798" max="1798" width="8.85546875" style="41" bestFit="1" customWidth="1"/>
    <col min="1799" max="1799" width="22.85546875" style="41" customWidth="1"/>
    <col min="1800" max="1800" width="59.7109375" style="41" bestFit="1" customWidth="1"/>
    <col min="1801" max="1801" width="57.85546875" style="41" bestFit="1" customWidth="1"/>
    <col min="1802" max="1802" width="35.28515625" style="41" bestFit="1" customWidth="1"/>
    <col min="1803" max="1803" width="28.140625" style="41" bestFit="1" customWidth="1"/>
    <col min="1804" max="1804" width="33.140625" style="41" bestFit="1" customWidth="1"/>
    <col min="1805" max="1805" width="26" style="41" bestFit="1" customWidth="1"/>
    <col min="1806" max="1806" width="19.140625" style="41" bestFit="1" customWidth="1"/>
    <col min="1807" max="1807" width="10.42578125" style="41" customWidth="1"/>
    <col min="1808" max="1808" width="11.85546875" style="41" customWidth="1"/>
    <col min="1809" max="1809" width="14.7109375" style="41" customWidth="1"/>
    <col min="1810" max="1810" width="9" style="41" bestFit="1" customWidth="1"/>
    <col min="1811" max="2050" width="9.140625" style="41"/>
    <col min="2051" max="2051" width="4.7109375" style="41" bestFit="1" customWidth="1"/>
    <col min="2052" max="2052" width="9.7109375" style="41" bestFit="1" customWidth="1"/>
    <col min="2053" max="2053" width="10" style="41" bestFit="1" customWidth="1"/>
    <col min="2054" max="2054" width="8.85546875" style="41" bestFit="1" customWidth="1"/>
    <col min="2055" max="2055" width="22.85546875" style="41" customWidth="1"/>
    <col min="2056" max="2056" width="59.7109375" style="41" bestFit="1" customWidth="1"/>
    <col min="2057" max="2057" width="57.85546875" style="41" bestFit="1" customWidth="1"/>
    <col min="2058" max="2058" width="35.28515625" style="41" bestFit="1" customWidth="1"/>
    <col min="2059" max="2059" width="28.140625" style="41" bestFit="1" customWidth="1"/>
    <col min="2060" max="2060" width="33.140625" style="41" bestFit="1" customWidth="1"/>
    <col min="2061" max="2061" width="26" style="41" bestFit="1" customWidth="1"/>
    <col min="2062" max="2062" width="19.140625" style="41" bestFit="1" customWidth="1"/>
    <col min="2063" max="2063" width="10.42578125" style="41" customWidth="1"/>
    <col min="2064" max="2064" width="11.85546875" style="41" customWidth="1"/>
    <col min="2065" max="2065" width="14.7109375" style="41" customWidth="1"/>
    <col min="2066" max="2066" width="9" style="41" bestFit="1" customWidth="1"/>
    <col min="2067" max="2306" width="9.140625" style="41"/>
    <col min="2307" max="2307" width="4.7109375" style="41" bestFit="1" customWidth="1"/>
    <col min="2308" max="2308" width="9.7109375" style="41" bestFit="1" customWidth="1"/>
    <col min="2309" max="2309" width="10" style="41" bestFit="1" customWidth="1"/>
    <col min="2310" max="2310" width="8.85546875" style="41" bestFit="1" customWidth="1"/>
    <col min="2311" max="2311" width="22.85546875" style="41" customWidth="1"/>
    <col min="2312" max="2312" width="59.7109375" style="41" bestFit="1" customWidth="1"/>
    <col min="2313" max="2313" width="57.85546875" style="41" bestFit="1" customWidth="1"/>
    <col min="2314" max="2314" width="35.28515625" style="41" bestFit="1" customWidth="1"/>
    <col min="2315" max="2315" width="28.140625" style="41" bestFit="1" customWidth="1"/>
    <col min="2316" max="2316" width="33.140625" style="41" bestFit="1" customWidth="1"/>
    <col min="2317" max="2317" width="26" style="41" bestFit="1" customWidth="1"/>
    <col min="2318" max="2318" width="19.140625" style="41" bestFit="1" customWidth="1"/>
    <col min="2319" max="2319" width="10.42578125" style="41" customWidth="1"/>
    <col min="2320" max="2320" width="11.85546875" style="41" customWidth="1"/>
    <col min="2321" max="2321" width="14.7109375" style="41" customWidth="1"/>
    <col min="2322" max="2322" width="9" style="41" bestFit="1" customWidth="1"/>
    <col min="2323" max="2562" width="9.140625" style="41"/>
    <col min="2563" max="2563" width="4.7109375" style="41" bestFit="1" customWidth="1"/>
    <col min="2564" max="2564" width="9.7109375" style="41" bestFit="1" customWidth="1"/>
    <col min="2565" max="2565" width="10" style="41" bestFit="1" customWidth="1"/>
    <col min="2566" max="2566" width="8.85546875" style="41" bestFit="1" customWidth="1"/>
    <col min="2567" max="2567" width="22.85546875" style="41" customWidth="1"/>
    <col min="2568" max="2568" width="59.7109375" style="41" bestFit="1" customWidth="1"/>
    <col min="2569" max="2569" width="57.85546875" style="41" bestFit="1" customWidth="1"/>
    <col min="2570" max="2570" width="35.28515625" style="41" bestFit="1" customWidth="1"/>
    <col min="2571" max="2571" width="28.140625" style="41" bestFit="1" customWidth="1"/>
    <col min="2572" max="2572" width="33.140625" style="41" bestFit="1" customWidth="1"/>
    <col min="2573" max="2573" width="26" style="41" bestFit="1" customWidth="1"/>
    <col min="2574" max="2574" width="19.140625" style="41" bestFit="1" customWidth="1"/>
    <col min="2575" max="2575" width="10.42578125" style="41" customWidth="1"/>
    <col min="2576" max="2576" width="11.85546875" style="41" customWidth="1"/>
    <col min="2577" max="2577" width="14.7109375" style="41" customWidth="1"/>
    <col min="2578" max="2578" width="9" style="41" bestFit="1" customWidth="1"/>
    <col min="2579" max="2818" width="9.140625" style="41"/>
    <col min="2819" max="2819" width="4.7109375" style="41" bestFit="1" customWidth="1"/>
    <col min="2820" max="2820" width="9.7109375" style="41" bestFit="1" customWidth="1"/>
    <col min="2821" max="2821" width="10" style="41" bestFit="1" customWidth="1"/>
    <col min="2822" max="2822" width="8.85546875" style="41" bestFit="1" customWidth="1"/>
    <col min="2823" max="2823" width="22.85546875" style="41" customWidth="1"/>
    <col min="2824" max="2824" width="59.7109375" style="41" bestFit="1" customWidth="1"/>
    <col min="2825" max="2825" width="57.85546875" style="41" bestFit="1" customWidth="1"/>
    <col min="2826" max="2826" width="35.28515625" style="41" bestFit="1" customWidth="1"/>
    <col min="2827" max="2827" width="28.140625" style="41" bestFit="1" customWidth="1"/>
    <col min="2828" max="2828" width="33.140625" style="41" bestFit="1" customWidth="1"/>
    <col min="2829" max="2829" width="26" style="41" bestFit="1" customWidth="1"/>
    <col min="2830" max="2830" width="19.140625" style="41" bestFit="1" customWidth="1"/>
    <col min="2831" max="2831" width="10.42578125" style="41" customWidth="1"/>
    <col min="2832" max="2832" width="11.85546875" style="41" customWidth="1"/>
    <col min="2833" max="2833" width="14.7109375" style="41" customWidth="1"/>
    <col min="2834" max="2834" width="9" style="41" bestFit="1" customWidth="1"/>
    <col min="2835" max="3074" width="9.140625" style="41"/>
    <col min="3075" max="3075" width="4.7109375" style="41" bestFit="1" customWidth="1"/>
    <col min="3076" max="3076" width="9.7109375" style="41" bestFit="1" customWidth="1"/>
    <col min="3077" max="3077" width="10" style="41" bestFit="1" customWidth="1"/>
    <col min="3078" max="3078" width="8.85546875" style="41" bestFit="1" customWidth="1"/>
    <col min="3079" max="3079" width="22.85546875" style="41" customWidth="1"/>
    <col min="3080" max="3080" width="59.7109375" style="41" bestFit="1" customWidth="1"/>
    <col min="3081" max="3081" width="57.85546875" style="41" bestFit="1" customWidth="1"/>
    <col min="3082" max="3082" width="35.28515625" style="41" bestFit="1" customWidth="1"/>
    <col min="3083" max="3083" width="28.140625" style="41" bestFit="1" customWidth="1"/>
    <col min="3084" max="3084" width="33.140625" style="41" bestFit="1" customWidth="1"/>
    <col min="3085" max="3085" width="26" style="41" bestFit="1" customWidth="1"/>
    <col min="3086" max="3086" width="19.140625" style="41" bestFit="1" customWidth="1"/>
    <col min="3087" max="3087" width="10.42578125" style="41" customWidth="1"/>
    <col min="3088" max="3088" width="11.85546875" style="41" customWidth="1"/>
    <col min="3089" max="3089" width="14.7109375" style="41" customWidth="1"/>
    <col min="3090" max="3090" width="9" style="41" bestFit="1" customWidth="1"/>
    <col min="3091" max="3330" width="9.140625" style="41"/>
    <col min="3331" max="3331" width="4.7109375" style="41" bestFit="1" customWidth="1"/>
    <col min="3332" max="3332" width="9.7109375" style="41" bestFit="1" customWidth="1"/>
    <col min="3333" max="3333" width="10" style="41" bestFit="1" customWidth="1"/>
    <col min="3334" max="3334" width="8.85546875" style="41" bestFit="1" customWidth="1"/>
    <col min="3335" max="3335" width="22.85546875" style="41" customWidth="1"/>
    <col min="3336" max="3336" width="59.7109375" style="41" bestFit="1" customWidth="1"/>
    <col min="3337" max="3337" width="57.85546875" style="41" bestFit="1" customWidth="1"/>
    <col min="3338" max="3338" width="35.28515625" style="41" bestFit="1" customWidth="1"/>
    <col min="3339" max="3339" width="28.140625" style="41" bestFit="1" customWidth="1"/>
    <col min="3340" max="3340" width="33.140625" style="41" bestFit="1" customWidth="1"/>
    <col min="3341" max="3341" width="26" style="41" bestFit="1" customWidth="1"/>
    <col min="3342" max="3342" width="19.140625" style="41" bestFit="1" customWidth="1"/>
    <col min="3343" max="3343" width="10.42578125" style="41" customWidth="1"/>
    <col min="3344" max="3344" width="11.85546875" style="41" customWidth="1"/>
    <col min="3345" max="3345" width="14.7109375" style="41" customWidth="1"/>
    <col min="3346" max="3346" width="9" style="41" bestFit="1" customWidth="1"/>
    <col min="3347" max="3586" width="9.140625" style="41"/>
    <col min="3587" max="3587" width="4.7109375" style="41" bestFit="1" customWidth="1"/>
    <col min="3588" max="3588" width="9.7109375" style="41" bestFit="1" customWidth="1"/>
    <col min="3589" max="3589" width="10" style="41" bestFit="1" customWidth="1"/>
    <col min="3590" max="3590" width="8.85546875" style="41" bestFit="1" customWidth="1"/>
    <col min="3591" max="3591" width="22.85546875" style="41" customWidth="1"/>
    <col min="3592" max="3592" width="59.7109375" style="41" bestFit="1" customWidth="1"/>
    <col min="3593" max="3593" width="57.85546875" style="41" bestFit="1" customWidth="1"/>
    <col min="3594" max="3594" width="35.28515625" style="41" bestFit="1" customWidth="1"/>
    <col min="3595" max="3595" width="28.140625" style="41" bestFit="1" customWidth="1"/>
    <col min="3596" max="3596" width="33.140625" style="41" bestFit="1" customWidth="1"/>
    <col min="3597" max="3597" width="26" style="41" bestFit="1" customWidth="1"/>
    <col min="3598" max="3598" width="19.140625" style="41" bestFit="1" customWidth="1"/>
    <col min="3599" max="3599" width="10.42578125" style="41" customWidth="1"/>
    <col min="3600" max="3600" width="11.85546875" style="41" customWidth="1"/>
    <col min="3601" max="3601" width="14.7109375" style="41" customWidth="1"/>
    <col min="3602" max="3602" width="9" style="41" bestFit="1" customWidth="1"/>
    <col min="3603" max="3842" width="9.140625" style="41"/>
    <col min="3843" max="3843" width="4.7109375" style="41" bestFit="1" customWidth="1"/>
    <col min="3844" max="3844" width="9.7109375" style="41" bestFit="1" customWidth="1"/>
    <col min="3845" max="3845" width="10" style="41" bestFit="1" customWidth="1"/>
    <col min="3846" max="3846" width="8.85546875" style="41" bestFit="1" customWidth="1"/>
    <col min="3847" max="3847" width="22.85546875" style="41" customWidth="1"/>
    <col min="3848" max="3848" width="59.7109375" style="41" bestFit="1" customWidth="1"/>
    <col min="3849" max="3849" width="57.85546875" style="41" bestFit="1" customWidth="1"/>
    <col min="3850" max="3850" width="35.28515625" style="41" bestFit="1" customWidth="1"/>
    <col min="3851" max="3851" width="28.140625" style="41" bestFit="1" customWidth="1"/>
    <col min="3852" max="3852" width="33.140625" style="41" bestFit="1" customWidth="1"/>
    <col min="3853" max="3853" width="26" style="41" bestFit="1" customWidth="1"/>
    <col min="3854" max="3854" width="19.140625" style="41" bestFit="1" customWidth="1"/>
    <col min="3855" max="3855" width="10.42578125" style="41" customWidth="1"/>
    <col min="3856" max="3856" width="11.85546875" style="41" customWidth="1"/>
    <col min="3857" max="3857" width="14.7109375" style="41" customWidth="1"/>
    <col min="3858" max="3858" width="9" style="41" bestFit="1" customWidth="1"/>
    <col min="3859" max="4098" width="9.140625" style="41"/>
    <col min="4099" max="4099" width="4.7109375" style="41" bestFit="1" customWidth="1"/>
    <col min="4100" max="4100" width="9.7109375" style="41" bestFit="1" customWidth="1"/>
    <col min="4101" max="4101" width="10" style="41" bestFit="1" customWidth="1"/>
    <col min="4102" max="4102" width="8.85546875" style="41" bestFit="1" customWidth="1"/>
    <col min="4103" max="4103" width="22.85546875" style="41" customWidth="1"/>
    <col min="4104" max="4104" width="59.7109375" style="41" bestFit="1" customWidth="1"/>
    <col min="4105" max="4105" width="57.85546875" style="41" bestFit="1" customWidth="1"/>
    <col min="4106" max="4106" width="35.28515625" style="41" bestFit="1" customWidth="1"/>
    <col min="4107" max="4107" width="28.140625" style="41" bestFit="1" customWidth="1"/>
    <col min="4108" max="4108" width="33.140625" style="41" bestFit="1" customWidth="1"/>
    <col min="4109" max="4109" width="26" style="41" bestFit="1" customWidth="1"/>
    <col min="4110" max="4110" width="19.140625" style="41" bestFit="1" customWidth="1"/>
    <col min="4111" max="4111" width="10.42578125" style="41" customWidth="1"/>
    <col min="4112" max="4112" width="11.85546875" style="41" customWidth="1"/>
    <col min="4113" max="4113" width="14.7109375" style="41" customWidth="1"/>
    <col min="4114" max="4114" width="9" style="41" bestFit="1" customWidth="1"/>
    <col min="4115" max="4354" width="9.140625" style="41"/>
    <col min="4355" max="4355" width="4.7109375" style="41" bestFit="1" customWidth="1"/>
    <col min="4356" max="4356" width="9.7109375" style="41" bestFit="1" customWidth="1"/>
    <col min="4357" max="4357" width="10" style="41" bestFit="1" customWidth="1"/>
    <col min="4358" max="4358" width="8.85546875" style="41" bestFit="1" customWidth="1"/>
    <col min="4359" max="4359" width="22.85546875" style="41" customWidth="1"/>
    <col min="4360" max="4360" width="59.7109375" style="41" bestFit="1" customWidth="1"/>
    <col min="4361" max="4361" width="57.85546875" style="41" bestFit="1" customWidth="1"/>
    <col min="4362" max="4362" width="35.28515625" style="41" bestFit="1" customWidth="1"/>
    <col min="4363" max="4363" width="28.140625" style="41" bestFit="1" customWidth="1"/>
    <col min="4364" max="4364" width="33.140625" style="41" bestFit="1" customWidth="1"/>
    <col min="4365" max="4365" width="26" style="41" bestFit="1" customWidth="1"/>
    <col min="4366" max="4366" width="19.140625" style="41" bestFit="1" customWidth="1"/>
    <col min="4367" max="4367" width="10.42578125" style="41" customWidth="1"/>
    <col min="4368" max="4368" width="11.85546875" style="41" customWidth="1"/>
    <col min="4369" max="4369" width="14.7109375" style="41" customWidth="1"/>
    <col min="4370" max="4370" width="9" style="41" bestFit="1" customWidth="1"/>
    <col min="4371" max="4610" width="9.140625" style="41"/>
    <col min="4611" max="4611" width="4.7109375" style="41" bestFit="1" customWidth="1"/>
    <col min="4612" max="4612" width="9.7109375" style="41" bestFit="1" customWidth="1"/>
    <col min="4613" max="4613" width="10" style="41" bestFit="1" customWidth="1"/>
    <col min="4614" max="4614" width="8.85546875" style="41" bestFit="1" customWidth="1"/>
    <col min="4615" max="4615" width="22.85546875" style="41" customWidth="1"/>
    <col min="4616" max="4616" width="59.7109375" style="41" bestFit="1" customWidth="1"/>
    <col min="4617" max="4617" width="57.85546875" style="41" bestFit="1" customWidth="1"/>
    <col min="4618" max="4618" width="35.28515625" style="41" bestFit="1" customWidth="1"/>
    <col min="4619" max="4619" width="28.140625" style="41" bestFit="1" customWidth="1"/>
    <col min="4620" max="4620" width="33.140625" style="41" bestFit="1" customWidth="1"/>
    <col min="4621" max="4621" width="26" style="41" bestFit="1" customWidth="1"/>
    <col min="4622" max="4622" width="19.140625" style="41" bestFit="1" customWidth="1"/>
    <col min="4623" max="4623" width="10.42578125" style="41" customWidth="1"/>
    <col min="4624" max="4624" width="11.85546875" style="41" customWidth="1"/>
    <col min="4625" max="4625" width="14.7109375" style="41" customWidth="1"/>
    <col min="4626" max="4626" width="9" style="41" bestFit="1" customWidth="1"/>
    <col min="4627" max="4866" width="9.140625" style="41"/>
    <col min="4867" max="4867" width="4.7109375" style="41" bestFit="1" customWidth="1"/>
    <col min="4868" max="4868" width="9.7109375" style="41" bestFit="1" customWidth="1"/>
    <col min="4869" max="4869" width="10" style="41" bestFit="1" customWidth="1"/>
    <col min="4870" max="4870" width="8.85546875" style="41" bestFit="1" customWidth="1"/>
    <col min="4871" max="4871" width="22.85546875" style="41" customWidth="1"/>
    <col min="4872" max="4872" width="59.7109375" style="41" bestFit="1" customWidth="1"/>
    <col min="4873" max="4873" width="57.85546875" style="41" bestFit="1" customWidth="1"/>
    <col min="4874" max="4874" width="35.28515625" style="41" bestFit="1" customWidth="1"/>
    <col min="4875" max="4875" width="28.140625" style="41" bestFit="1" customWidth="1"/>
    <col min="4876" max="4876" width="33.140625" style="41" bestFit="1" customWidth="1"/>
    <col min="4877" max="4877" width="26" style="41" bestFit="1" customWidth="1"/>
    <col min="4878" max="4878" width="19.140625" style="41" bestFit="1" customWidth="1"/>
    <col min="4879" max="4879" width="10.42578125" style="41" customWidth="1"/>
    <col min="4880" max="4880" width="11.85546875" style="41" customWidth="1"/>
    <col min="4881" max="4881" width="14.7109375" style="41" customWidth="1"/>
    <col min="4882" max="4882" width="9" style="41" bestFit="1" customWidth="1"/>
    <col min="4883" max="5122" width="9.140625" style="41"/>
    <col min="5123" max="5123" width="4.7109375" style="41" bestFit="1" customWidth="1"/>
    <col min="5124" max="5124" width="9.7109375" style="41" bestFit="1" customWidth="1"/>
    <col min="5125" max="5125" width="10" style="41" bestFit="1" customWidth="1"/>
    <col min="5126" max="5126" width="8.85546875" style="41" bestFit="1" customWidth="1"/>
    <col min="5127" max="5127" width="22.85546875" style="41" customWidth="1"/>
    <col min="5128" max="5128" width="59.7109375" style="41" bestFit="1" customWidth="1"/>
    <col min="5129" max="5129" width="57.85546875" style="41" bestFit="1" customWidth="1"/>
    <col min="5130" max="5130" width="35.28515625" style="41" bestFit="1" customWidth="1"/>
    <col min="5131" max="5131" width="28.140625" style="41" bestFit="1" customWidth="1"/>
    <col min="5132" max="5132" width="33.140625" style="41" bestFit="1" customWidth="1"/>
    <col min="5133" max="5133" width="26" style="41" bestFit="1" customWidth="1"/>
    <col min="5134" max="5134" width="19.140625" style="41" bestFit="1" customWidth="1"/>
    <col min="5135" max="5135" width="10.42578125" style="41" customWidth="1"/>
    <col min="5136" max="5136" width="11.85546875" style="41" customWidth="1"/>
    <col min="5137" max="5137" width="14.7109375" style="41" customWidth="1"/>
    <col min="5138" max="5138" width="9" style="41" bestFit="1" customWidth="1"/>
    <col min="5139" max="5378" width="9.140625" style="41"/>
    <col min="5379" max="5379" width="4.7109375" style="41" bestFit="1" customWidth="1"/>
    <col min="5380" max="5380" width="9.7109375" style="41" bestFit="1" customWidth="1"/>
    <col min="5381" max="5381" width="10" style="41" bestFit="1" customWidth="1"/>
    <col min="5382" max="5382" width="8.85546875" style="41" bestFit="1" customWidth="1"/>
    <col min="5383" max="5383" width="22.85546875" style="41" customWidth="1"/>
    <col min="5384" max="5384" width="59.7109375" style="41" bestFit="1" customWidth="1"/>
    <col min="5385" max="5385" width="57.85546875" style="41" bestFit="1" customWidth="1"/>
    <col min="5386" max="5386" width="35.28515625" style="41" bestFit="1" customWidth="1"/>
    <col min="5387" max="5387" width="28.140625" style="41" bestFit="1" customWidth="1"/>
    <col min="5388" max="5388" width="33.140625" style="41" bestFit="1" customWidth="1"/>
    <col min="5389" max="5389" width="26" style="41" bestFit="1" customWidth="1"/>
    <col min="5390" max="5390" width="19.140625" style="41" bestFit="1" customWidth="1"/>
    <col min="5391" max="5391" width="10.42578125" style="41" customWidth="1"/>
    <col min="5392" max="5392" width="11.85546875" style="41" customWidth="1"/>
    <col min="5393" max="5393" width="14.7109375" style="41" customWidth="1"/>
    <col min="5394" max="5394" width="9" style="41" bestFit="1" customWidth="1"/>
    <col min="5395" max="5634" width="9.140625" style="41"/>
    <col min="5635" max="5635" width="4.7109375" style="41" bestFit="1" customWidth="1"/>
    <col min="5636" max="5636" width="9.7109375" style="41" bestFit="1" customWidth="1"/>
    <col min="5637" max="5637" width="10" style="41" bestFit="1" customWidth="1"/>
    <col min="5638" max="5638" width="8.85546875" style="41" bestFit="1" customWidth="1"/>
    <col min="5639" max="5639" width="22.85546875" style="41" customWidth="1"/>
    <col min="5640" max="5640" width="59.7109375" style="41" bestFit="1" customWidth="1"/>
    <col min="5641" max="5641" width="57.85546875" style="41" bestFit="1" customWidth="1"/>
    <col min="5642" max="5642" width="35.28515625" style="41" bestFit="1" customWidth="1"/>
    <col min="5643" max="5643" width="28.140625" style="41" bestFit="1" customWidth="1"/>
    <col min="5644" max="5644" width="33.140625" style="41" bestFit="1" customWidth="1"/>
    <col min="5645" max="5645" width="26" style="41" bestFit="1" customWidth="1"/>
    <col min="5646" max="5646" width="19.140625" style="41" bestFit="1" customWidth="1"/>
    <col min="5647" max="5647" width="10.42578125" style="41" customWidth="1"/>
    <col min="5648" max="5648" width="11.85546875" style="41" customWidth="1"/>
    <col min="5649" max="5649" width="14.7109375" style="41" customWidth="1"/>
    <col min="5650" max="5650" width="9" style="41" bestFit="1" customWidth="1"/>
    <col min="5651" max="5890" width="9.140625" style="41"/>
    <col min="5891" max="5891" width="4.7109375" style="41" bestFit="1" customWidth="1"/>
    <col min="5892" max="5892" width="9.7109375" style="41" bestFit="1" customWidth="1"/>
    <col min="5893" max="5893" width="10" style="41" bestFit="1" customWidth="1"/>
    <col min="5894" max="5894" width="8.85546875" style="41" bestFit="1" customWidth="1"/>
    <col min="5895" max="5895" width="22.85546875" style="41" customWidth="1"/>
    <col min="5896" max="5896" width="59.7109375" style="41" bestFit="1" customWidth="1"/>
    <col min="5897" max="5897" width="57.85546875" style="41" bestFit="1" customWidth="1"/>
    <col min="5898" max="5898" width="35.28515625" style="41" bestFit="1" customWidth="1"/>
    <col min="5899" max="5899" width="28.140625" style="41" bestFit="1" customWidth="1"/>
    <col min="5900" max="5900" width="33.140625" style="41" bestFit="1" customWidth="1"/>
    <col min="5901" max="5901" width="26" style="41" bestFit="1" customWidth="1"/>
    <col min="5902" max="5902" width="19.140625" style="41" bestFit="1" customWidth="1"/>
    <col min="5903" max="5903" width="10.42578125" style="41" customWidth="1"/>
    <col min="5904" max="5904" width="11.85546875" style="41" customWidth="1"/>
    <col min="5905" max="5905" width="14.7109375" style="41" customWidth="1"/>
    <col min="5906" max="5906" width="9" style="41" bestFit="1" customWidth="1"/>
    <col min="5907" max="6146" width="9.140625" style="41"/>
    <col min="6147" max="6147" width="4.7109375" style="41" bestFit="1" customWidth="1"/>
    <col min="6148" max="6148" width="9.7109375" style="41" bestFit="1" customWidth="1"/>
    <col min="6149" max="6149" width="10" style="41" bestFit="1" customWidth="1"/>
    <col min="6150" max="6150" width="8.85546875" style="41" bestFit="1" customWidth="1"/>
    <col min="6151" max="6151" width="22.85546875" style="41" customWidth="1"/>
    <col min="6152" max="6152" width="59.7109375" style="41" bestFit="1" customWidth="1"/>
    <col min="6153" max="6153" width="57.85546875" style="41" bestFit="1" customWidth="1"/>
    <col min="6154" max="6154" width="35.28515625" style="41" bestFit="1" customWidth="1"/>
    <col min="6155" max="6155" width="28.140625" style="41" bestFit="1" customWidth="1"/>
    <col min="6156" max="6156" width="33.140625" style="41" bestFit="1" customWidth="1"/>
    <col min="6157" max="6157" width="26" style="41" bestFit="1" customWidth="1"/>
    <col min="6158" max="6158" width="19.140625" style="41" bestFit="1" customWidth="1"/>
    <col min="6159" max="6159" width="10.42578125" style="41" customWidth="1"/>
    <col min="6160" max="6160" width="11.85546875" style="41" customWidth="1"/>
    <col min="6161" max="6161" width="14.7109375" style="41" customWidth="1"/>
    <col min="6162" max="6162" width="9" style="41" bestFit="1" customWidth="1"/>
    <col min="6163" max="6402" width="9.140625" style="41"/>
    <col min="6403" max="6403" width="4.7109375" style="41" bestFit="1" customWidth="1"/>
    <col min="6404" max="6404" width="9.7109375" style="41" bestFit="1" customWidth="1"/>
    <col min="6405" max="6405" width="10" style="41" bestFit="1" customWidth="1"/>
    <col min="6406" max="6406" width="8.85546875" style="41" bestFit="1" customWidth="1"/>
    <col min="6407" max="6407" width="22.85546875" style="41" customWidth="1"/>
    <col min="6408" max="6408" width="59.7109375" style="41" bestFit="1" customWidth="1"/>
    <col min="6409" max="6409" width="57.85546875" style="41" bestFit="1" customWidth="1"/>
    <col min="6410" max="6410" width="35.28515625" style="41" bestFit="1" customWidth="1"/>
    <col min="6411" max="6411" width="28.140625" style="41" bestFit="1" customWidth="1"/>
    <col min="6412" max="6412" width="33.140625" style="41" bestFit="1" customWidth="1"/>
    <col min="6413" max="6413" width="26" style="41" bestFit="1" customWidth="1"/>
    <col min="6414" max="6414" width="19.140625" style="41" bestFit="1" customWidth="1"/>
    <col min="6415" max="6415" width="10.42578125" style="41" customWidth="1"/>
    <col min="6416" max="6416" width="11.85546875" style="41" customWidth="1"/>
    <col min="6417" max="6417" width="14.7109375" style="41" customWidth="1"/>
    <col min="6418" max="6418" width="9" style="41" bestFit="1" customWidth="1"/>
    <col min="6419" max="6658" width="9.140625" style="41"/>
    <col min="6659" max="6659" width="4.7109375" style="41" bestFit="1" customWidth="1"/>
    <col min="6660" max="6660" width="9.7109375" style="41" bestFit="1" customWidth="1"/>
    <col min="6661" max="6661" width="10" style="41" bestFit="1" customWidth="1"/>
    <col min="6662" max="6662" width="8.85546875" style="41" bestFit="1" customWidth="1"/>
    <col min="6663" max="6663" width="22.85546875" style="41" customWidth="1"/>
    <col min="6664" max="6664" width="59.7109375" style="41" bestFit="1" customWidth="1"/>
    <col min="6665" max="6665" width="57.85546875" style="41" bestFit="1" customWidth="1"/>
    <col min="6666" max="6666" width="35.28515625" style="41" bestFit="1" customWidth="1"/>
    <col min="6667" max="6667" width="28.140625" style="41" bestFit="1" customWidth="1"/>
    <col min="6668" max="6668" width="33.140625" style="41" bestFit="1" customWidth="1"/>
    <col min="6669" max="6669" width="26" style="41" bestFit="1" customWidth="1"/>
    <col min="6670" max="6670" width="19.140625" style="41" bestFit="1" customWidth="1"/>
    <col min="6671" max="6671" width="10.42578125" style="41" customWidth="1"/>
    <col min="6672" max="6672" width="11.85546875" style="41" customWidth="1"/>
    <col min="6673" max="6673" width="14.7109375" style="41" customWidth="1"/>
    <col min="6674" max="6674" width="9" style="41" bestFit="1" customWidth="1"/>
    <col min="6675" max="6914" width="9.140625" style="41"/>
    <col min="6915" max="6915" width="4.7109375" style="41" bestFit="1" customWidth="1"/>
    <col min="6916" max="6916" width="9.7109375" style="41" bestFit="1" customWidth="1"/>
    <col min="6917" max="6917" width="10" style="41" bestFit="1" customWidth="1"/>
    <col min="6918" max="6918" width="8.85546875" style="41" bestFit="1" customWidth="1"/>
    <col min="6919" max="6919" width="22.85546875" style="41" customWidth="1"/>
    <col min="6920" max="6920" width="59.7109375" style="41" bestFit="1" customWidth="1"/>
    <col min="6921" max="6921" width="57.85546875" style="41" bestFit="1" customWidth="1"/>
    <col min="6922" max="6922" width="35.28515625" style="41" bestFit="1" customWidth="1"/>
    <col min="6923" max="6923" width="28.140625" style="41" bestFit="1" customWidth="1"/>
    <col min="6924" max="6924" width="33.140625" style="41" bestFit="1" customWidth="1"/>
    <col min="6925" max="6925" width="26" style="41" bestFit="1" customWidth="1"/>
    <col min="6926" max="6926" width="19.140625" style="41" bestFit="1" customWidth="1"/>
    <col min="6927" max="6927" width="10.42578125" style="41" customWidth="1"/>
    <col min="6928" max="6928" width="11.85546875" style="41" customWidth="1"/>
    <col min="6929" max="6929" width="14.7109375" style="41" customWidth="1"/>
    <col min="6930" max="6930" width="9" style="41" bestFit="1" customWidth="1"/>
    <col min="6931" max="7170" width="9.140625" style="41"/>
    <col min="7171" max="7171" width="4.7109375" style="41" bestFit="1" customWidth="1"/>
    <col min="7172" max="7172" width="9.7109375" style="41" bestFit="1" customWidth="1"/>
    <col min="7173" max="7173" width="10" style="41" bestFit="1" customWidth="1"/>
    <col min="7174" max="7174" width="8.85546875" style="41" bestFit="1" customWidth="1"/>
    <col min="7175" max="7175" width="22.85546875" style="41" customWidth="1"/>
    <col min="7176" max="7176" width="59.7109375" style="41" bestFit="1" customWidth="1"/>
    <col min="7177" max="7177" width="57.85546875" style="41" bestFit="1" customWidth="1"/>
    <col min="7178" max="7178" width="35.28515625" style="41" bestFit="1" customWidth="1"/>
    <col min="7179" max="7179" width="28.140625" style="41" bestFit="1" customWidth="1"/>
    <col min="7180" max="7180" width="33.140625" style="41" bestFit="1" customWidth="1"/>
    <col min="7181" max="7181" width="26" style="41" bestFit="1" customWidth="1"/>
    <col min="7182" max="7182" width="19.140625" style="41" bestFit="1" customWidth="1"/>
    <col min="7183" max="7183" width="10.42578125" style="41" customWidth="1"/>
    <col min="7184" max="7184" width="11.85546875" style="41" customWidth="1"/>
    <col min="7185" max="7185" width="14.7109375" style="41" customWidth="1"/>
    <col min="7186" max="7186" width="9" style="41" bestFit="1" customWidth="1"/>
    <col min="7187" max="7426" width="9.140625" style="41"/>
    <col min="7427" max="7427" width="4.7109375" style="41" bestFit="1" customWidth="1"/>
    <col min="7428" max="7428" width="9.7109375" style="41" bestFit="1" customWidth="1"/>
    <col min="7429" max="7429" width="10" style="41" bestFit="1" customWidth="1"/>
    <col min="7430" max="7430" width="8.85546875" style="41" bestFit="1" customWidth="1"/>
    <col min="7431" max="7431" width="22.85546875" style="41" customWidth="1"/>
    <col min="7432" max="7432" width="59.7109375" style="41" bestFit="1" customWidth="1"/>
    <col min="7433" max="7433" width="57.85546875" style="41" bestFit="1" customWidth="1"/>
    <col min="7434" max="7434" width="35.28515625" style="41" bestFit="1" customWidth="1"/>
    <col min="7435" max="7435" width="28.140625" style="41" bestFit="1" customWidth="1"/>
    <col min="7436" max="7436" width="33.140625" style="41" bestFit="1" customWidth="1"/>
    <col min="7437" max="7437" width="26" style="41" bestFit="1" customWidth="1"/>
    <col min="7438" max="7438" width="19.140625" style="41" bestFit="1" customWidth="1"/>
    <col min="7439" max="7439" width="10.42578125" style="41" customWidth="1"/>
    <col min="7440" max="7440" width="11.85546875" style="41" customWidth="1"/>
    <col min="7441" max="7441" width="14.7109375" style="41" customWidth="1"/>
    <col min="7442" max="7442" width="9" style="41" bestFit="1" customWidth="1"/>
    <col min="7443" max="7682" width="9.140625" style="41"/>
    <col min="7683" max="7683" width="4.7109375" style="41" bestFit="1" customWidth="1"/>
    <col min="7684" max="7684" width="9.7109375" style="41" bestFit="1" customWidth="1"/>
    <col min="7685" max="7685" width="10" style="41" bestFit="1" customWidth="1"/>
    <col min="7686" max="7686" width="8.85546875" style="41" bestFit="1" customWidth="1"/>
    <col min="7687" max="7687" width="22.85546875" style="41" customWidth="1"/>
    <col min="7688" max="7688" width="59.7109375" style="41" bestFit="1" customWidth="1"/>
    <col min="7689" max="7689" width="57.85546875" style="41" bestFit="1" customWidth="1"/>
    <col min="7690" max="7690" width="35.28515625" style="41" bestFit="1" customWidth="1"/>
    <col min="7691" max="7691" width="28.140625" style="41" bestFit="1" customWidth="1"/>
    <col min="7692" max="7692" width="33.140625" style="41" bestFit="1" customWidth="1"/>
    <col min="7693" max="7693" width="26" style="41" bestFit="1" customWidth="1"/>
    <col min="7694" max="7694" width="19.140625" style="41" bestFit="1" customWidth="1"/>
    <col min="7695" max="7695" width="10.42578125" style="41" customWidth="1"/>
    <col min="7696" max="7696" width="11.85546875" style="41" customWidth="1"/>
    <col min="7697" max="7697" width="14.7109375" style="41" customWidth="1"/>
    <col min="7698" max="7698" width="9" style="41" bestFit="1" customWidth="1"/>
    <col min="7699" max="7938" width="9.140625" style="41"/>
    <col min="7939" max="7939" width="4.7109375" style="41" bestFit="1" customWidth="1"/>
    <col min="7940" max="7940" width="9.7109375" style="41" bestFit="1" customWidth="1"/>
    <col min="7941" max="7941" width="10" style="41" bestFit="1" customWidth="1"/>
    <col min="7942" max="7942" width="8.85546875" style="41" bestFit="1" customWidth="1"/>
    <col min="7943" max="7943" width="22.85546875" style="41" customWidth="1"/>
    <col min="7944" max="7944" width="59.7109375" style="41" bestFit="1" customWidth="1"/>
    <col min="7945" max="7945" width="57.85546875" style="41" bestFit="1" customWidth="1"/>
    <col min="7946" max="7946" width="35.28515625" style="41" bestFit="1" customWidth="1"/>
    <col min="7947" max="7947" width="28.140625" style="41" bestFit="1" customWidth="1"/>
    <col min="7948" max="7948" width="33.140625" style="41" bestFit="1" customWidth="1"/>
    <col min="7949" max="7949" width="26" style="41" bestFit="1" customWidth="1"/>
    <col min="7950" max="7950" width="19.140625" style="41" bestFit="1" customWidth="1"/>
    <col min="7951" max="7951" width="10.42578125" style="41" customWidth="1"/>
    <col min="7952" max="7952" width="11.85546875" style="41" customWidth="1"/>
    <col min="7953" max="7953" width="14.7109375" style="41" customWidth="1"/>
    <col min="7954" max="7954" width="9" style="41" bestFit="1" customWidth="1"/>
    <col min="7955" max="8194" width="9.140625" style="41"/>
    <col min="8195" max="8195" width="4.7109375" style="41" bestFit="1" customWidth="1"/>
    <col min="8196" max="8196" width="9.7109375" style="41" bestFit="1" customWidth="1"/>
    <col min="8197" max="8197" width="10" style="41" bestFit="1" customWidth="1"/>
    <col min="8198" max="8198" width="8.85546875" style="41" bestFit="1" customWidth="1"/>
    <col min="8199" max="8199" width="22.85546875" style="41" customWidth="1"/>
    <col min="8200" max="8200" width="59.7109375" style="41" bestFit="1" customWidth="1"/>
    <col min="8201" max="8201" width="57.85546875" style="41" bestFit="1" customWidth="1"/>
    <col min="8202" max="8202" width="35.28515625" style="41" bestFit="1" customWidth="1"/>
    <col min="8203" max="8203" width="28.140625" style="41" bestFit="1" customWidth="1"/>
    <col min="8204" max="8204" width="33.140625" style="41" bestFit="1" customWidth="1"/>
    <col min="8205" max="8205" width="26" style="41" bestFit="1" customWidth="1"/>
    <col min="8206" max="8206" width="19.140625" style="41" bestFit="1" customWidth="1"/>
    <col min="8207" max="8207" width="10.42578125" style="41" customWidth="1"/>
    <col min="8208" max="8208" width="11.85546875" style="41" customWidth="1"/>
    <col min="8209" max="8209" width="14.7109375" style="41" customWidth="1"/>
    <col min="8210" max="8210" width="9" style="41" bestFit="1" customWidth="1"/>
    <col min="8211" max="8450" width="9.140625" style="41"/>
    <col min="8451" max="8451" width="4.7109375" style="41" bestFit="1" customWidth="1"/>
    <col min="8452" max="8452" width="9.7109375" style="41" bestFit="1" customWidth="1"/>
    <col min="8453" max="8453" width="10" style="41" bestFit="1" customWidth="1"/>
    <col min="8454" max="8454" width="8.85546875" style="41" bestFit="1" customWidth="1"/>
    <col min="8455" max="8455" width="22.85546875" style="41" customWidth="1"/>
    <col min="8456" max="8456" width="59.7109375" style="41" bestFit="1" customWidth="1"/>
    <col min="8457" max="8457" width="57.85546875" style="41" bestFit="1" customWidth="1"/>
    <col min="8458" max="8458" width="35.28515625" style="41" bestFit="1" customWidth="1"/>
    <col min="8459" max="8459" width="28.140625" style="41" bestFit="1" customWidth="1"/>
    <col min="8460" max="8460" width="33.140625" style="41" bestFit="1" customWidth="1"/>
    <col min="8461" max="8461" width="26" style="41" bestFit="1" customWidth="1"/>
    <col min="8462" max="8462" width="19.140625" style="41" bestFit="1" customWidth="1"/>
    <col min="8463" max="8463" width="10.42578125" style="41" customWidth="1"/>
    <col min="8464" max="8464" width="11.85546875" style="41" customWidth="1"/>
    <col min="8465" max="8465" width="14.7109375" style="41" customWidth="1"/>
    <col min="8466" max="8466" width="9" style="41" bestFit="1" customWidth="1"/>
    <col min="8467" max="8706" width="9.140625" style="41"/>
    <col min="8707" max="8707" width="4.7109375" style="41" bestFit="1" customWidth="1"/>
    <col min="8708" max="8708" width="9.7109375" style="41" bestFit="1" customWidth="1"/>
    <col min="8709" max="8709" width="10" style="41" bestFit="1" customWidth="1"/>
    <col min="8710" max="8710" width="8.85546875" style="41" bestFit="1" customWidth="1"/>
    <col min="8711" max="8711" width="22.85546875" style="41" customWidth="1"/>
    <col min="8712" max="8712" width="59.7109375" style="41" bestFit="1" customWidth="1"/>
    <col min="8713" max="8713" width="57.85546875" style="41" bestFit="1" customWidth="1"/>
    <col min="8714" max="8714" width="35.28515625" style="41" bestFit="1" customWidth="1"/>
    <col min="8715" max="8715" width="28.140625" style="41" bestFit="1" customWidth="1"/>
    <col min="8716" max="8716" width="33.140625" style="41" bestFit="1" customWidth="1"/>
    <col min="8717" max="8717" width="26" style="41" bestFit="1" customWidth="1"/>
    <col min="8718" max="8718" width="19.140625" style="41" bestFit="1" customWidth="1"/>
    <col min="8719" max="8719" width="10.42578125" style="41" customWidth="1"/>
    <col min="8720" max="8720" width="11.85546875" style="41" customWidth="1"/>
    <col min="8721" max="8721" width="14.7109375" style="41" customWidth="1"/>
    <col min="8722" max="8722" width="9" style="41" bestFit="1" customWidth="1"/>
    <col min="8723" max="8962" width="9.140625" style="41"/>
    <col min="8963" max="8963" width="4.7109375" style="41" bestFit="1" customWidth="1"/>
    <col min="8964" max="8964" width="9.7109375" style="41" bestFit="1" customWidth="1"/>
    <col min="8965" max="8965" width="10" style="41" bestFit="1" customWidth="1"/>
    <col min="8966" max="8966" width="8.85546875" style="41" bestFit="1" customWidth="1"/>
    <col min="8967" max="8967" width="22.85546875" style="41" customWidth="1"/>
    <col min="8968" max="8968" width="59.7109375" style="41" bestFit="1" customWidth="1"/>
    <col min="8969" max="8969" width="57.85546875" style="41" bestFit="1" customWidth="1"/>
    <col min="8970" max="8970" width="35.28515625" style="41" bestFit="1" customWidth="1"/>
    <col min="8971" max="8971" width="28.140625" style="41" bestFit="1" customWidth="1"/>
    <col min="8972" max="8972" width="33.140625" style="41" bestFit="1" customWidth="1"/>
    <col min="8973" max="8973" width="26" style="41" bestFit="1" customWidth="1"/>
    <col min="8974" max="8974" width="19.140625" style="41" bestFit="1" customWidth="1"/>
    <col min="8975" max="8975" width="10.42578125" style="41" customWidth="1"/>
    <col min="8976" max="8976" width="11.85546875" style="41" customWidth="1"/>
    <col min="8977" max="8977" width="14.7109375" style="41" customWidth="1"/>
    <col min="8978" max="8978" width="9" style="41" bestFit="1" customWidth="1"/>
    <col min="8979" max="9218" width="9.140625" style="41"/>
    <col min="9219" max="9219" width="4.7109375" style="41" bestFit="1" customWidth="1"/>
    <col min="9220" max="9220" width="9.7109375" style="41" bestFit="1" customWidth="1"/>
    <col min="9221" max="9221" width="10" style="41" bestFit="1" customWidth="1"/>
    <col min="9222" max="9222" width="8.85546875" style="41" bestFit="1" customWidth="1"/>
    <col min="9223" max="9223" width="22.85546875" style="41" customWidth="1"/>
    <col min="9224" max="9224" width="59.7109375" style="41" bestFit="1" customWidth="1"/>
    <col min="9225" max="9225" width="57.85546875" style="41" bestFit="1" customWidth="1"/>
    <col min="9226" max="9226" width="35.28515625" style="41" bestFit="1" customWidth="1"/>
    <col min="9227" max="9227" width="28.140625" style="41" bestFit="1" customWidth="1"/>
    <col min="9228" max="9228" width="33.140625" style="41" bestFit="1" customWidth="1"/>
    <col min="9229" max="9229" width="26" style="41" bestFit="1" customWidth="1"/>
    <col min="9230" max="9230" width="19.140625" style="41" bestFit="1" customWidth="1"/>
    <col min="9231" max="9231" width="10.42578125" style="41" customWidth="1"/>
    <col min="9232" max="9232" width="11.85546875" style="41" customWidth="1"/>
    <col min="9233" max="9233" width="14.7109375" style="41" customWidth="1"/>
    <col min="9234" max="9234" width="9" style="41" bestFit="1" customWidth="1"/>
    <col min="9235" max="9474" width="9.140625" style="41"/>
    <col min="9475" max="9475" width="4.7109375" style="41" bestFit="1" customWidth="1"/>
    <col min="9476" max="9476" width="9.7109375" style="41" bestFit="1" customWidth="1"/>
    <col min="9477" max="9477" width="10" style="41" bestFit="1" customWidth="1"/>
    <col min="9478" max="9478" width="8.85546875" style="41" bestFit="1" customWidth="1"/>
    <col min="9479" max="9479" width="22.85546875" style="41" customWidth="1"/>
    <col min="9480" max="9480" width="59.7109375" style="41" bestFit="1" customWidth="1"/>
    <col min="9481" max="9481" width="57.85546875" style="41" bestFit="1" customWidth="1"/>
    <col min="9482" max="9482" width="35.28515625" style="41" bestFit="1" customWidth="1"/>
    <col min="9483" max="9483" width="28.140625" style="41" bestFit="1" customWidth="1"/>
    <col min="9484" max="9484" width="33.140625" style="41" bestFit="1" customWidth="1"/>
    <col min="9485" max="9485" width="26" style="41" bestFit="1" customWidth="1"/>
    <col min="9486" max="9486" width="19.140625" style="41" bestFit="1" customWidth="1"/>
    <col min="9487" max="9487" width="10.42578125" style="41" customWidth="1"/>
    <col min="9488" max="9488" width="11.85546875" style="41" customWidth="1"/>
    <col min="9489" max="9489" width="14.7109375" style="41" customWidth="1"/>
    <col min="9490" max="9490" width="9" style="41" bestFit="1" customWidth="1"/>
    <col min="9491" max="9730" width="9.140625" style="41"/>
    <col min="9731" max="9731" width="4.7109375" style="41" bestFit="1" customWidth="1"/>
    <col min="9732" max="9732" width="9.7109375" style="41" bestFit="1" customWidth="1"/>
    <col min="9733" max="9733" width="10" style="41" bestFit="1" customWidth="1"/>
    <col min="9734" max="9734" width="8.85546875" style="41" bestFit="1" customWidth="1"/>
    <col min="9735" max="9735" width="22.85546875" style="41" customWidth="1"/>
    <col min="9736" max="9736" width="59.7109375" style="41" bestFit="1" customWidth="1"/>
    <col min="9737" max="9737" width="57.85546875" style="41" bestFit="1" customWidth="1"/>
    <col min="9738" max="9738" width="35.28515625" style="41" bestFit="1" customWidth="1"/>
    <col min="9739" max="9739" width="28.140625" style="41" bestFit="1" customWidth="1"/>
    <col min="9740" max="9740" width="33.140625" style="41" bestFit="1" customWidth="1"/>
    <col min="9741" max="9741" width="26" style="41" bestFit="1" customWidth="1"/>
    <col min="9742" max="9742" width="19.140625" style="41" bestFit="1" customWidth="1"/>
    <col min="9743" max="9743" width="10.42578125" style="41" customWidth="1"/>
    <col min="9744" max="9744" width="11.85546875" style="41" customWidth="1"/>
    <col min="9745" max="9745" width="14.7109375" style="41" customWidth="1"/>
    <col min="9746" max="9746" width="9" style="41" bestFit="1" customWidth="1"/>
    <col min="9747" max="9986" width="9.140625" style="41"/>
    <col min="9987" max="9987" width="4.7109375" style="41" bestFit="1" customWidth="1"/>
    <col min="9988" max="9988" width="9.7109375" style="41" bestFit="1" customWidth="1"/>
    <col min="9989" max="9989" width="10" style="41" bestFit="1" customWidth="1"/>
    <col min="9990" max="9990" width="8.85546875" style="41" bestFit="1" customWidth="1"/>
    <col min="9991" max="9991" width="22.85546875" style="41" customWidth="1"/>
    <col min="9992" max="9992" width="59.7109375" style="41" bestFit="1" customWidth="1"/>
    <col min="9993" max="9993" width="57.85546875" style="41" bestFit="1" customWidth="1"/>
    <col min="9994" max="9994" width="35.28515625" style="41" bestFit="1" customWidth="1"/>
    <col min="9995" max="9995" width="28.140625" style="41" bestFit="1" customWidth="1"/>
    <col min="9996" max="9996" width="33.140625" style="41" bestFit="1" customWidth="1"/>
    <col min="9997" max="9997" width="26" style="41" bestFit="1" customWidth="1"/>
    <col min="9998" max="9998" width="19.140625" style="41" bestFit="1" customWidth="1"/>
    <col min="9999" max="9999" width="10.42578125" style="41" customWidth="1"/>
    <col min="10000" max="10000" width="11.85546875" style="41" customWidth="1"/>
    <col min="10001" max="10001" width="14.7109375" style="41" customWidth="1"/>
    <col min="10002" max="10002" width="9" style="41" bestFit="1" customWidth="1"/>
    <col min="10003" max="10242" width="9.140625" style="41"/>
    <col min="10243" max="10243" width="4.7109375" style="41" bestFit="1" customWidth="1"/>
    <col min="10244" max="10244" width="9.7109375" style="41" bestFit="1" customWidth="1"/>
    <col min="10245" max="10245" width="10" style="41" bestFit="1" customWidth="1"/>
    <col min="10246" max="10246" width="8.85546875" style="41" bestFit="1" customWidth="1"/>
    <col min="10247" max="10247" width="22.85546875" style="41" customWidth="1"/>
    <col min="10248" max="10248" width="59.7109375" style="41" bestFit="1" customWidth="1"/>
    <col min="10249" max="10249" width="57.85546875" style="41" bestFit="1" customWidth="1"/>
    <col min="10250" max="10250" width="35.28515625" style="41" bestFit="1" customWidth="1"/>
    <col min="10251" max="10251" width="28.140625" style="41" bestFit="1" customWidth="1"/>
    <col min="10252" max="10252" width="33.140625" style="41" bestFit="1" customWidth="1"/>
    <col min="10253" max="10253" width="26" style="41" bestFit="1" customWidth="1"/>
    <col min="10254" max="10254" width="19.140625" style="41" bestFit="1" customWidth="1"/>
    <col min="10255" max="10255" width="10.42578125" style="41" customWidth="1"/>
    <col min="10256" max="10256" width="11.85546875" style="41" customWidth="1"/>
    <col min="10257" max="10257" width="14.7109375" style="41" customWidth="1"/>
    <col min="10258" max="10258" width="9" style="41" bestFit="1" customWidth="1"/>
    <col min="10259" max="10498" width="9.140625" style="41"/>
    <col min="10499" max="10499" width="4.7109375" style="41" bestFit="1" customWidth="1"/>
    <col min="10500" max="10500" width="9.7109375" style="41" bestFit="1" customWidth="1"/>
    <col min="10501" max="10501" width="10" style="41" bestFit="1" customWidth="1"/>
    <col min="10502" max="10502" width="8.85546875" style="41" bestFit="1" customWidth="1"/>
    <col min="10503" max="10503" width="22.85546875" style="41" customWidth="1"/>
    <col min="10504" max="10504" width="59.7109375" style="41" bestFit="1" customWidth="1"/>
    <col min="10505" max="10505" width="57.85546875" style="41" bestFit="1" customWidth="1"/>
    <col min="10506" max="10506" width="35.28515625" style="41" bestFit="1" customWidth="1"/>
    <col min="10507" max="10507" width="28.140625" style="41" bestFit="1" customWidth="1"/>
    <col min="10508" max="10508" width="33.140625" style="41" bestFit="1" customWidth="1"/>
    <col min="10509" max="10509" width="26" style="41" bestFit="1" customWidth="1"/>
    <col min="10510" max="10510" width="19.140625" style="41" bestFit="1" customWidth="1"/>
    <col min="10511" max="10511" width="10.42578125" style="41" customWidth="1"/>
    <col min="10512" max="10512" width="11.85546875" style="41" customWidth="1"/>
    <col min="10513" max="10513" width="14.7109375" style="41" customWidth="1"/>
    <col min="10514" max="10514" width="9" style="41" bestFit="1" customWidth="1"/>
    <col min="10515" max="10754" width="9.140625" style="41"/>
    <col min="10755" max="10755" width="4.7109375" style="41" bestFit="1" customWidth="1"/>
    <col min="10756" max="10756" width="9.7109375" style="41" bestFit="1" customWidth="1"/>
    <col min="10757" max="10757" width="10" style="41" bestFit="1" customWidth="1"/>
    <col min="10758" max="10758" width="8.85546875" style="41" bestFit="1" customWidth="1"/>
    <col min="10759" max="10759" width="22.85546875" style="41" customWidth="1"/>
    <col min="10760" max="10760" width="59.7109375" style="41" bestFit="1" customWidth="1"/>
    <col min="10761" max="10761" width="57.85546875" style="41" bestFit="1" customWidth="1"/>
    <col min="10762" max="10762" width="35.28515625" style="41" bestFit="1" customWidth="1"/>
    <col min="10763" max="10763" width="28.140625" style="41" bestFit="1" customWidth="1"/>
    <col min="10764" max="10764" width="33.140625" style="41" bestFit="1" customWidth="1"/>
    <col min="10765" max="10765" width="26" style="41" bestFit="1" customWidth="1"/>
    <col min="10766" max="10766" width="19.140625" style="41" bestFit="1" customWidth="1"/>
    <col min="10767" max="10767" width="10.42578125" style="41" customWidth="1"/>
    <col min="10768" max="10768" width="11.85546875" style="41" customWidth="1"/>
    <col min="10769" max="10769" width="14.7109375" style="41" customWidth="1"/>
    <col min="10770" max="10770" width="9" style="41" bestFit="1" customWidth="1"/>
    <col min="10771" max="11010" width="9.140625" style="41"/>
    <col min="11011" max="11011" width="4.7109375" style="41" bestFit="1" customWidth="1"/>
    <col min="11012" max="11012" width="9.7109375" style="41" bestFit="1" customWidth="1"/>
    <col min="11013" max="11013" width="10" style="41" bestFit="1" customWidth="1"/>
    <col min="11014" max="11014" width="8.85546875" style="41" bestFit="1" customWidth="1"/>
    <col min="11015" max="11015" width="22.85546875" style="41" customWidth="1"/>
    <col min="11016" max="11016" width="59.7109375" style="41" bestFit="1" customWidth="1"/>
    <col min="11017" max="11017" width="57.85546875" style="41" bestFit="1" customWidth="1"/>
    <col min="11018" max="11018" width="35.28515625" style="41" bestFit="1" customWidth="1"/>
    <col min="11019" max="11019" width="28.140625" style="41" bestFit="1" customWidth="1"/>
    <col min="11020" max="11020" width="33.140625" style="41" bestFit="1" customWidth="1"/>
    <col min="11021" max="11021" width="26" style="41" bestFit="1" customWidth="1"/>
    <col min="11022" max="11022" width="19.140625" style="41" bestFit="1" customWidth="1"/>
    <col min="11023" max="11023" width="10.42578125" style="41" customWidth="1"/>
    <col min="11024" max="11024" width="11.85546875" style="41" customWidth="1"/>
    <col min="11025" max="11025" width="14.7109375" style="41" customWidth="1"/>
    <col min="11026" max="11026" width="9" style="41" bestFit="1" customWidth="1"/>
    <col min="11027" max="11266" width="9.140625" style="41"/>
    <col min="11267" max="11267" width="4.7109375" style="41" bestFit="1" customWidth="1"/>
    <col min="11268" max="11268" width="9.7109375" style="41" bestFit="1" customWidth="1"/>
    <col min="11269" max="11269" width="10" style="41" bestFit="1" customWidth="1"/>
    <col min="11270" max="11270" width="8.85546875" style="41" bestFit="1" customWidth="1"/>
    <col min="11271" max="11271" width="22.85546875" style="41" customWidth="1"/>
    <col min="11272" max="11272" width="59.7109375" style="41" bestFit="1" customWidth="1"/>
    <col min="11273" max="11273" width="57.85546875" style="41" bestFit="1" customWidth="1"/>
    <col min="11274" max="11274" width="35.28515625" style="41" bestFit="1" customWidth="1"/>
    <col min="11275" max="11275" width="28.140625" style="41" bestFit="1" customWidth="1"/>
    <col min="11276" max="11276" width="33.140625" style="41" bestFit="1" customWidth="1"/>
    <col min="11277" max="11277" width="26" style="41" bestFit="1" customWidth="1"/>
    <col min="11278" max="11278" width="19.140625" style="41" bestFit="1" customWidth="1"/>
    <col min="11279" max="11279" width="10.42578125" style="41" customWidth="1"/>
    <col min="11280" max="11280" width="11.85546875" style="41" customWidth="1"/>
    <col min="11281" max="11281" width="14.7109375" style="41" customWidth="1"/>
    <col min="11282" max="11282" width="9" style="41" bestFit="1" customWidth="1"/>
    <col min="11283" max="11522" width="9.140625" style="41"/>
    <col min="11523" max="11523" width="4.7109375" style="41" bestFit="1" customWidth="1"/>
    <col min="11524" max="11524" width="9.7109375" style="41" bestFit="1" customWidth="1"/>
    <col min="11525" max="11525" width="10" style="41" bestFit="1" customWidth="1"/>
    <col min="11526" max="11526" width="8.85546875" style="41" bestFit="1" customWidth="1"/>
    <col min="11527" max="11527" width="22.85546875" style="41" customWidth="1"/>
    <col min="11528" max="11528" width="59.7109375" style="41" bestFit="1" customWidth="1"/>
    <col min="11529" max="11529" width="57.85546875" style="41" bestFit="1" customWidth="1"/>
    <col min="11530" max="11530" width="35.28515625" style="41" bestFit="1" customWidth="1"/>
    <col min="11531" max="11531" width="28.140625" style="41" bestFit="1" customWidth="1"/>
    <col min="11532" max="11532" width="33.140625" style="41" bestFit="1" customWidth="1"/>
    <col min="11533" max="11533" width="26" style="41" bestFit="1" customWidth="1"/>
    <col min="11534" max="11534" width="19.140625" style="41" bestFit="1" customWidth="1"/>
    <col min="11535" max="11535" width="10.42578125" style="41" customWidth="1"/>
    <col min="11536" max="11536" width="11.85546875" style="41" customWidth="1"/>
    <col min="11537" max="11537" width="14.7109375" style="41" customWidth="1"/>
    <col min="11538" max="11538" width="9" style="41" bestFit="1" customWidth="1"/>
    <col min="11539" max="11778" width="9.140625" style="41"/>
    <col min="11779" max="11779" width="4.7109375" style="41" bestFit="1" customWidth="1"/>
    <col min="11780" max="11780" width="9.7109375" style="41" bestFit="1" customWidth="1"/>
    <col min="11781" max="11781" width="10" style="41" bestFit="1" customWidth="1"/>
    <col min="11782" max="11782" width="8.85546875" style="41" bestFit="1" customWidth="1"/>
    <col min="11783" max="11783" width="22.85546875" style="41" customWidth="1"/>
    <col min="11784" max="11784" width="59.7109375" style="41" bestFit="1" customWidth="1"/>
    <col min="11785" max="11785" width="57.85546875" style="41" bestFit="1" customWidth="1"/>
    <col min="11786" max="11786" width="35.28515625" style="41" bestFit="1" customWidth="1"/>
    <col min="11787" max="11787" width="28.140625" style="41" bestFit="1" customWidth="1"/>
    <col min="11788" max="11788" width="33.140625" style="41" bestFit="1" customWidth="1"/>
    <col min="11789" max="11789" width="26" style="41" bestFit="1" customWidth="1"/>
    <col min="11790" max="11790" width="19.140625" style="41" bestFit="1" customWidth="1"/>
    <col min="11791" max="11791" width="10.42578125" style="41" customWidth="1"/>
    <col min="11792" max="11792" width="11.85546875" style="41" customWidth="1"/>
    <col min="11793" max="11793" width="14.7109375" style="41" customWidth="1"/>
    <col min="11794" max="11794" width="9" style="41" bestFit="1" customWidth="1"/>
    <col min="11795" max="12034" width="9.140625" style="41"/>
    <col min="12035" max="12035" width="4.7109375" style="41" bestFit="1" customWidth="1"/>
    <col min="12036" max="12036" width="9.7109375" style="41" bestFit="1" customWidth="1"/>
    <col min="12037" max="12037" width="10" style="41" bestFit="1" customWidth="1"/>
    <col min="12038" max="12038" width="8.85546875" style="41" bestFit="1" customWidth="1"/>
    <col min="12039" max="12039" width="22.85546875" style="41" customWidth="1"/>
    <col min="12040" max="12040" width="59.7109375" style="41" bestFit="1" customWidth="1"/>
    <col min="12041" max="12041" width="57.85546875" style="41" bestFit="1" customWidth="1"/>
    <col min="12042" max="12042" width="35.28515625" style="41" bestFit="1" customWidth="1"/>
    <col min="12043" max="12043" width="28.140625" style="41" bestFit="1" customWidth="1"/>
    <col min="12044" max="12044" width="33.140625" style="41" bestFit="1" customWidth="1"/>
    <col min="12045" max="12045" width="26" style="41" bestFit="1" customWidth="1"/>
    <col min="12046" max="12046" width="19.140625" style="41" bestFit="1" customWidth="1"/>
    <col min="12047" max="12047" width="10.42578125" style="41" customWidth="1"/>
    <col min="12048" max="12048" width="11.85546875" style="41" customWidth="1"/>
    <col min="12049" max="12049" width="14.7109375" style="41" customWidth="1"/>
    <col min="12050" max="12050" width="9" style="41" bestFit="1" customWidth="1"/>
    <col min="12051" max="12290" width="9.140625" style="41"/>
    <col min="12291" max="12291" width="4.7109375" style="41" bestFit="1" customWidth="1"/>
    <col min="12292" max="12292" width="9.7109375" style="41" bestFit="1" customWidth="1"/>
    <col min="12293" max="12293" width="10" style="41" bestFit="1" customWidth="1"/>
    <col min="12294" max="12294" width="8.85546875" style="41" bestFit="1" customWidth="1"/>
    <col min="12295" max="12295" width="22.85546875" style="41" customWidth="1"/>
    <col min="12296" max="12296" width="59.7109375" style="41" bestFit="1" customWidth="1"/>
    <col min="12297" max="12297" width="57.85546875" style="41" bestFit="1" customWidth="1"/>
    <col min="12298" max="12298" width="35.28515625" style="41" bestFit="1" customWidth="1"/>
    <col min="12299" max="12299" width="28.140625" style="41" bestFit="1" customWidth="1"/>
    <col min="12300" max="12300" width="33.140625" style="41" bestFit="1" customWidth="1"/>
    <col min="12301" max="12301" width="26" style="41" bestFit="1" customWidth="1"/>
    <col min="12302" max="12302" width="19.140625" style="41" bestFit="1" customWidth="1"/>
    <col min="12303" max="12303" width="10.42578125" style="41" customWidth="1"/>
    <col min="12304" max="12304" width="11.85546875" style="41" customWidth="1"/>
    <col min="12305" max="12305" width="14.7109375" style="41" customWidth="1"/>
    <col min="12306" max="12306" width="9" style="41" bestFit="1" customWidth="1"/>
    <col min="12307" max="12546" width="9.140625" style="41"/>
    <col min="12547" max="12547" width="4.7109375" style="41" bestFit="1" customWidth="1"/>
    <col min="12548" max="12548" width="9.7109375" style="41" bestFit="1" customWidth="1"/>
    <col min="12549" max="12549" width="10" style="41" bestFit="1" customWidth="1"/>
    <col min="12550" max="12550" width="8.85546875" style="41" bestFit="1" customWidth="1"/>
    <col min="12551" max="12551" width="22.85546875" style="41" customWidth="1"/>
    <col min="12552" max="12552" width="59.7109375" style="41" bestFit="1" customWidth="1"/>
    <col min="12553" max="12553" width="57.85546875" style="41" bestFit="1" customWidth="1"/>
    <col min="12554" max="12554" width="35.28515625" style="41" bestFit="1" customWidth="1"/>
    <col min="12555" max="12555" width="28.140625" style="41" bestFit="1" customWidth="1"/>
    <col min="12556" max="12556" width="33.140625" style="41" bestFit="1" customWidth="1"/>
    <col min="12557" max="12557" width="26" style="41" bestFit="1" customWidth="1"/>
    <col min="12558" max="12558" width="19.140625" style="41" bestFit="1" customWidth="1"/>
    <col min="12559" max="12559" width="10.42578125" style="41" customWidth="1"/>
    <col min="12560" max="12560" width="11.85546875" style="41" customWidth="1"/>
    <col min="12561" max="12561" width="14.7109375" style="41" customWidth="1"/>
    <col min="12562" max="12562" width="9" style="41" bestFit="1" customWidth="1"/>
    <col min="12563" max="12802" width="9.140625" style="41"/>
    <col min="12803" max="12803" width="4.7109375" style="41" bestFit="1" customWidth="1"/>
    <col min="12804" max="12804" width="9.7109375" style="41" bestFit="1" customWidth="1"/>
    <col min="12805" max="12805" width="10" style="41" bestFit="1" customWidth="1"/>
    <col min="12806" max="12806" width="8.85546875" style="41" bestFit="1" customWidth="1"/>
    <col min="12807" max="12807" width="22.85546875" style="41" customWidth="1"/>
    <col min="12808" max="12808" width="59.7109375" style="41" bestFit="1" customWidth="1"/>
    <col min="12809" max="12809" width="57.85546875" style="41" bestFit="1" customWidth="1"/>
    <col min="12810" max="12810" width="35.28515625" style="41" bestFit="1" customWidth="1"/>
    <col min="12811" max="12811" width="28.140625" style="41" bestFit="1" customWidth="1"/>
    <col min="12812" max="12812" width="33.140625" style="41" bestFit="1" customWidth="1"/>
    <col min="12813" max="12813" width="26" style="41" bestFit="1" customWidth="1"/>
    <col min="12814" max="12814" width="19.140625" style="41" bestFit="1" customWidth="1"/>
    <col min="12815" max="12815" width="10.42578125" style="41" customWidth="1"/>
    <col min="12816" max="12816" width="11.85546875" style="41" customWidth="1"/>
    <col min="12817" max="12817" width="14.7109375" style="41" customWidth="1"/>
    <col min="12818" max="12818" width="9" style="41" bestFit="1" customWidth="1"/>
    <col min="12819" max="13058" width="9.140625" style="41"/>
    <col min="13059" max="13059" width="4.7109375" style="41" bestFit="1" customWidth="1"/>
    <col min="13060" max="13060" width="9.7109375" style="41" bestFit="1" customWidth="1"/>
    <col min="13061" max="13061" width="10" style="41" bestFit="1" customWidth="1"/>
    <col min="13062" max="13062" width="8.85546875" style="41" bestFit="1" customWidth="1"/>
    <col min="13063" max="13063" width="22.85546875" style="41" customWidth="1"/>
    <col min="13064" max="13064" width="59.7109375" style="41" bestFit="1" customWidth="1"/>
    <col min="13065" max="13065" width="57.85546875" style="41" bestFit="1" customWidth="1"/>
    <col min="13066" max="13066" width="35.28515625" style="41" bestFit="1" customWidth="1"/>
    <col min="13067" max="13067" width="28.140625" style="41" bestFit="1" customWidth="1"/>
    <col min="13068" max="13068" width="33.140625" style="41" bestFit="1" customWidth="1"/>
    <col min="13069" max="13069" width="26" style="41" bestFit="1" customWidth="1"/>
    <col min="13070" max="13070" width="19.140625" style="41" bestFit="1" customWidth="1"/>
    <col min="13071" max="13071" width="10.42578125" style="41" customWidth="1"/>
    <col min="13072" max="13072" width="11.85546875" style="41" customWidth="1"/>
    <col min="13073" max="13073" width="14.7109375" style="41" customWidth="1"/>
    <col min="13074" max="13074" width="9" style="41" bestFit="1" customWidth="1"/>
    <col min="13075" max="13314" width="9.140625" style="41"/>
    <col min="13315" max="13315" width="4.7109375" style="41" bestFit="1" customWidth="1"/>
    <col min="13316" max="13316" width="9.7109375" style="41" bestFit="1" customWidth="1"/>
    <col min="13317" max="13317" width="10" style="41" bestFit="1" customWidth="1"/>
    <col min="13318" max="13318" width="8.85546875" style="41" bestFit="1" customWidth="1"/>
    <col min="13319" max="13319" width="22.85546875" style="41" customWidth="1"/>
    <col min="13320" max="13320" width="59.7109375" style="41" bestFit="1" customWidth="1"/>
    <col min="13321" max="13321" width="57.85546875" style="41" bestFit="1" customWidth="1"/>
    <col min="13322" max="13322" width="35.28515625" style="41" bestFit="1" customWidth="1"/>
    <col min="13323" max="13323" width="28.140625" style="41" bestFit="1" customWidth="1"/>
    <col min="13324" max="13324" width="33.140625" style="41" bestFit="1" customWidth="1"/>
    <col min="13325" max="13325" width="26" style="41" bestFit="1" customWidth="1"/>
    <col min="13326" max="13326" width="19.140625" style="41" bestFit="1" customWidth="1"/>
    <col min="13327" max="13327" width="10.42578125" style="41" customWidth="1"/>
    <col min="13328" max="13328" width="11.85546875" style="41" customWidth="1"/>
    <col min="13329" max="13329" width="14.7109375" style="41" customWidth="1"/>
    <col min="13330" max="13330" width="9" style="41" bestFit="1" customWidth="1"/>
    <col min="13331" max="13570" width="9.140625" style="41"/>
    <col min="13571" max="13571" width="4.7109375" style="41" bestFit="1" customWidth="1"/>
    <col min="13572" max="13572" width="9.7109375" style="41" bestFit="1" customWidth="1"/>
    <col min="13573" max="13573" width="10" style="41" bestFit="1" customWidth="1"/>
    <col min="13574" max="13574" width="8.85546875" style="41" bestFit="1" customWidth="1"/>
    <col min="13575" max="13575" width="22.85546875" style="41" customWidth="1"/>
    <col min="13576" max="13576" width="59.7109375" style="41" bestFit="1" customWidth="1"/>
    <col min="13577" max="13577" width="57.85546875" style="41" bestFit="1" customWidth="1"/>
    <col min="13578" max="13578" width="35.28515625" style="41" bestFit="1" customWidth="1"/>
    <col min="13579" max="13579" width="28.140625" style="41" bestFit="1" customWidth="1"/>
    <col min="13580" max="13580" width="33.140625" style="41" bestFit="1" customWidth="1"/>
    <col min="13581" max="13581" width="26" style="41" bestFit="1" customWidth="1"/>
    <col min="13582" max="13582" width="19.140625" style="41" bestFit="1" customWidth="1"/>
    <col min="13583" max="13583" width="10.42578125" style="41" customWidth="1"/>
    <col min="13584" max="13584" width="11.85546875" style="41" customWidth="1"/>
    <col min="13585" max="13585" width="14.7109375" style="41" customWidth="1"/>
    <col min="13586" max="13586" width="9" style="41" bestFit="1" customWidth="1"/>
    <col min="13587" max="13826" width="9.140625" style="41"/>
    <col min="13827" max="13827" width="4.7109375" style="41" bestFit="1" customWidth="1"/>
    <col min="13828" max="13828" width="9.7109375" style="41" bestFit="1" customWidth="1"/>
    <col min="13829" max="13829" width="10" style="41" bestFit="1" customWidth="1"/>
    <col min="13830" max="13830" width="8.85546875" style="41" bestFit="1" customWidth="1"/>
    <col min="13831" max="13831" width="22.85546875" style="41" customWidth="1"/>
    <col min="13832" max="13832" width="59.7109375" style="41" bestFit="1" customWidth="1"/>
    <col min="13833" max="13833" width="57.85546875" style="41" bestFit="1" customWidth="1"/>
    <col min="13834" max="13834" width="35.28515625" style="41" bestFit="1" customWidth="1"/>
    <col min="13835" max="13835" width="28.140625" style="41" bestFit="1" customWidth="1"/>
    <col min="13836" max="13836" width="33.140625" style="41" bestFit="1" customWidth="1"/>
    <col min="13837" max="13837" width="26" style="41" bestFit="1" customWidth="1"/>
    <col min="13838" max="13838" width="19.140625" style="41" bestFit="1" customWidth="1"/>
    <col min="13839" max="13839" width="10.42578125" style="41" customWidth="1"/>
    <col min="13840" max="13840" width="11.85546875" style="41" customWidth="1"/>
    <col min="13841" max="13841" width="14.7109375" style="41" customWidth="1"/>
    <col min="13842" max="13842" width="9" style="41" bestFit="1" customWidth="1"/>
    <col min="13843" max="14082" width="9.140625" style="41"/>
    <col min="14083" max="14083" width="4.7109375" style="41" bestFit="1" customWidth="1"/>
    <col min="14084" max="14084" width="9.7109375" style="41" bestFit="1" customWidth="1"/>
    <col min="14085" max="14085" width="10" style="41" bestFit="1" customWidth="1"/>
    <col min="14086" max="14086" width="8.85546875" style="41" bestFit="1" customWidth="1"/>
    <col min="14087" max="14087" width="22.85546875" style="41" customWidth="1"/>
    <col min="14088" max="14088" width="59.7109375" style="41" bestFit="1" customWidth="1"/>
    <col min="14089" max="14089" width="57.85546875" style="41" bestFit="1" customWidth="1"/>
    <col min="14090" max="14090" width="35.28515625" style="41" bestFit="1" customWidth="1"/>
    <col min="14091" max="14091" width="28.140625" style="41" bestFit="1" customWidth="1"/>
    <col min="14092" max="14092" width="33.140625" style="41" bestFit="1" customWidth="1"/>
    <col min="14093" max="14093" width="26" style="41" bestFit="1" customWidth="1"/>
    <col min="14094" max="14094" width="19.140625" style="41" bestFit="1" customWidth="1"/>
    <col min="14095" max="14095" width="10.42578125" style="41" customWidth="1"/>
    <col min="14096" max="14096" width="11.85546875" style="41" customWidth="1"/>
    <col min="14097" max="14097" width="14.7109375" style="41" customWidth="1"/>
    <col min="14098" max="14098" width="9" style="41" bestFit="1" customWidth="1"/>
    <col min="14099" max="14338" width="9.140625" style="41"/>
    <col min="14339" max="14339" width="4.7109375" style="41" bestFit="1" customWidth="1"/>
    <col min="14340" max="14340" width="9.7109375" style="41" bestFit="1" customWidth="1"/>
    <col min="14341" max="14341" width="10" style="41" bestFit="1" customWidth="1"/>
    <col min="14342" max="14342" width="8.85546875" style="41" bestFit="1" customWidth="1"/>
    <col min="14343" max="14343" width="22.85546875" style="41" customWidth="1"/>
    <col min="14344" max="14344" width="59.7109375" style="41" bestFit="1" customWidth="1"/>
    <col min="14345" max="14345" width="57.85546875" style="41" bestFit="1" customWidth="1"/>
    <col min="14346" max="14346" width="35.28515625" style="41" bestFit="1" customWidth="1"/>
    <col min="14347" max="14347" width="28.140625" style="41" bestFit="1" customWidth="1"/>
    <col min="14348" max="14348" width="33.140625" style="41" bestFit="1" customWidth="1"/>
    <col min="14349" max="14349" width="26" style="41" bestFit="1" customWidth="1"/>
    <col min="14350" max="14350" width="19.140625" style="41" bestFit="1" customWidth="1"/>
    <col min="14351" max="14351" width="10.42578125" style="41" customWidth="1"/>
    <col min="14352" max="14352" width="11.85546875" style="41" customWidth="1"/>
    <col min="14353" max="14353" width="14.7109375" style="41" customWidth="1"/>
    <col min="14354" max="14354" width="9" style="41" bestFit="1" customWidth="1"/>
    <col min="14355" max="14594" width="9.140625" style="41"/>
    <col min="14595" max="14595" width="4.7109375" style="41" bestFit="1" customWidth="1"/>
    <col min="14596" max="14596" width="9.7109375" style="41" bestFit="1" customWidth="1"/>
    <col min="14597" max="14597" width="10" style="41" bestFit="1" customWidth="1"/>
    <col min="14598" max="14598" width="8.85546875" style="41" bestFit="1" customWidth="1"/>
    <col min="14599" max="14599" width="22.85546875" style="41" customWidth="1"/>
    <col min="14600" max="14600" width="59.7109375" style="41" bestFit="1" customWidth="1"/>
    <col min="14601" max="14601" width="57.85546875" style="41" bestFit="1" customWidth="1"/>
    <col min="14602" max="14602" width="35.28515625" style="41" bestFit="1" customWidth="1"/>
    <col min="14603" max="14603" width="28.140625" style="41" bestFit="1" customWidth="1"/>
    <col min="14604" max="14604" width="33.140625" style="41" bestFit="1" customWidth="1"/>
    <col min="14605" max="14605" width="26" style="41" bestFit="1" customWidth="1"/>
    <col min="14606" max="14606" width="19.140625" style="41" bestFit="1" customWidth="1"/>
    <col min="14607" max="14607" width="10.42578125" style="41" customWidth="1"/>
    <col min="14608" max="14608" width="11.85546875" style="41" customWidth="1"/>
    <col min="14609" max="14609" width="14.7109375" style="41" customWidth="1"/>
    <col min="14610" max="14610" width="9" style="41" bestFit="1" customWidth="1"/>
    <col min="14611" max="14850" width="9.140625" style="41"/>
    <col min="14851" max="14851" width="4.7109375" style="41" bestFit="1" customWidth="1"/>
    <col min="14852" max="14852" width="9.7109375" style="41" bestFit="1" customWidth="1"/>
    <col min="14853" max="14853" width="10" style="41" bestFit="1" customWidth="1"/>
    <col min="14854" max="14854" width="8.85546875" style="41" bestFit="1" customWidth="1"/>
    <col min="14855" max="14855" width="22.85546875" style="41" customWidth="1"/>
    <col min="14856" max="14856" width="59.7109375" style="41" bestFit="1" customWidth="1"/>
    <col min="14857" max="14857" width="57.85546875" style="41" bestFit="1" customWidth="1"/>
    <col min="14858" max="14858" width="35.28515625" style="41" bestFit="1" customWidth="1"/>
    <col min="14859" max="14859" width="28.140625" style="41" bestFit="1" customWidth="1"/>
    <col min="14860" max="14860" width="33.140625" style="41" bestFit="1" customWidth="1"/>
    <col min="14861" max="14861" width="26" style="41" bestFit="1" customWidth="1"/>
    <col min="14862" max="14862" width="19.140625" style="41" bestFit="1" customWidth="1"/>
    <col min="14863" max="14863" width="10.42578125" style="41" customWidth="1"/>
    <col min="14864" max="14864" width="11.85546875" style="41" customWidth="1"/>
    <col min="14865" max="14865" width="14.7109375" style="41" customWidth="1"/>
    <col min="14866" max="14866" width="9" style="41" bestFit="1" customWidth="1"/>
    <col min="14867" max="15106" width="9.140625" style="41"/>
    <col min="15107" max="15107" width="4.7109375" style="41" bestFit="1" customWidth="1"/>
    <col min="15108" max="15108" width="9.7109375" style="41" bestFit="1" customWidth="1"/>
    <col min="15109" max="15109" width="10" style="41" bestFit="1" customWidth="1"/>
    <col min="15110" max="15110" width="8.85546875" style="41" bestFit="1" customWidth="1"/>
    <col min="15111" max="15111" width="22.85546875" style="41" customWidth="1"/>
    <col min="15112" max="15112" width="59.7109375" style="41" bestFit="1" customWidth="1"/>
    <col min="15113" max="15113" width="57.85546875" style="41" bestFit="1" customWidth="1"/>
    <col min="15114" max="15114" width="35.28515625" style="41" bestFit="1" customWidth="1"/>
    <col min="15115" max="15115" width="28.140625" style="41" bestFit="1" customWidth="1"/>
    <col min="15116" max="15116" width="33.140625" style="41" bestFit="1" customWidth="1"/>
    <col min="15117" max="15117" width="26" style="41" bestFit="1" customWidth="1"/>
    <col min="15118" max="15118" width="19.140625" style="41" bestFit="1" customWidth="1"/>
    <col min="15119" max="15119" width="10.42578125" style="41" customWidth="1"/>
    <col min="15120" max="15120" width="11.85546875" style="41" customWidth="1"/>
    <col min="15121" max="15121" width="14.7109375" style="41" customWidth="1"/>
    <col min="15122" max="15122" width="9" style="41" bestFit="1" customWidth="1"/>
    <col min="15123" max="15362" width="9.140625" style="41"/>
    <col min="15363" max="15363" width="4.7109375" style="41" bestFit="1" customWidth="1"/>
    <col min="15364" max="15364" width="9.7109375" style="41" bestFit="1" customWidth="1"/>
    <col min="15365" max="15365" width="10" style="41" bestFit="1" customWidth="1"/>
    <col min="15366" max="15366" width="8.85546875" style="41" bestFit="1" customWidth="1"/>
    <col min="15367" max="15367" width="22.85546875" style="41" customWidth="1"/>
    <col min="15368" max="15368" width="59.7109375" style="41" bestFit="1" customWidth="1"/>
    <col min="15369" max="15369" width="57.85546875" style="41" bestFit="1" customWidth="1"/>
    <col min="15370" max="15370" width="35.28515625" style="41" bestFit="1" customWidth="1"/>
    <col min="15371" max="15371" width="28.140625" style="41" bestFit="1" customWidth="1"/>
    <col min="15372" max="15372" width="33.140625" style="41" bestFit="1" customWidth="1"/>
    <col min="15373" max="15373" width="26" style="41" bestFit="1" customWidth="1"/>
    <col min="15374" max="15374" width="19.140625" style="41" bestFit="1" customWidth="1"/>
    <col min="15375" max="15375" width="10.42578125" style="41" customWidth="1"/>
    <col min="15376" max="15376" width="11.85546875" style="41" customWidth="1"/>
    <col min="15377" max="15377" width="14.7109375" style="41" customWidth="1"/>
    <col min="15378" max="15378" width="9" style="41" bestFit="1" customWidth="1"/>
    <col min="15379" max="15618" width="9.140625" style="41"/>
    <col min="15619" max="15619" width="4.7109375" style="41" bestFit="1" customWidth="1"/>
    <col min="15620" max="15620" width="9.7109375" style="41" bestFit="1" customWidth="1"/>
    <col min="15621" max="15621" width="10" style="41" bestFit="1" customWidth="1"/>
    <col min="15622" max="15622" width="8.85546875" style="41" bestFit="1" customWidth="1"/>
    <col min="15623" max="15623" width="22.85546875" style="41" customWidth="1"/>
    <col min="15624" max="15624" width="59.7109375" style="41" bestFit="1" customWidth="1"/>
    <col min="15625" max="15625" width="57.85546875" style="41" bestFit="1" customWidth="1"/>
    <col min="15626" max="15626" width="35.28515625" style="41" bestFit="1" customWidth="1"/>
    <col min="15627" max="15627" width="28.140625" style="41" bestFit="1" customWidth="1"/>
    <col min="15628" max="15628" width="33.140625" style="41" bestFit="1" customWidth="1"/>
    <col min="15629" max="15629" width="26" style="41" bestFit="1" customWidth="1"/>
    <col min="15630" max="15630" width="19.140625" style="41" bestFit="1" customWidth="1"/>
    <col min="15631" max="15631" width="10.42578125" style="41" customWidth="1"/>
    <col min="15632" max="15632" width="11.85546875" style="41" customWidth="1"/>
    <col min="15633" max="15633" width="14.7109375" style="41" customWidth="1"/>
    <col min="15634" max="15634" width="9" style="41" bestFit="1" customWidth="1"/>
    <col min="15635" max="15874" width="9.140625" style="41"/>
    <col min="15875" max="15875" width="4.7109375" style="41" bestFit="1" customWidth="1"/>
    <col min="15876" max="15876" width="9.7109375" style="41" bestFit="1" customWidth="1"/>
    <col min="15877" max="15877" width="10" style="41" bestFit="1" customWidth="1"/>
    <col min="15878" max="15878" width="8.85546875" style="41" bestFit="1" customWidth="1"/>
    <col min="15879" max="15879" width="22.85546875" style="41" customWidth="1"/>
    <col min="15880" max="15880" width="59.7109375" style="41" bestFit="1" customWidth="1"/>
    <col min="15881" max="15881" width="57.85546875" style="41" bestFit="1" customWidth="1"/>
    <col min="15882" max="15882" width="35.28515625" style="41" bestFit="1" customWidth="1"/>
    <col min="15883" max="15883" width="28.140625" style="41" bestFit="1" customWidth="1"/>
    <col min="15884" max="15884" width="33.140625" style="41" bestFit="1" customWidth="1"/>
    <col min="15885" max="15885" width="26" style="41" bestFit="1" customWidth="1"/>
    <col min="15886" max="15886" width="19.140625" style="41" bestFit="1" customWidth="1"/>
    <col min="15887" max="15887" width="10.42578125" style="41" customWidth="1"/>
    <col min="15888" max="15888" width="11.85546875" style="41" customWidth="1"/>
    <col min="15889" max="15889" width="14.7109375" style="41" customWidth="1"/>
    <col min="15890" max="15890" width="9" style="41" bestFit="1" customWidth="1"/>
    <col min="15891" max="16130" width="9.140625" style="41"/>
    <col min="16131" max="16131" width="4.7109375" style="41" bestFit="1" customWidth="1"/>
    <col min="16132" max="16132" width="9.7109375" style="41" bestFit="1" customWidth="1"/>
    <col min="16133" max="16133" width="10" style="41" bestFit="1" customWidth="1"/>
    <col min="16134" max="16134" width="8.85546875" style="41" bestFit="1" customWidth="1"/>
    <col min="16135" max="16135" width="22.85546875" style="41" customWidth="1"/>
    <col min="16136" max="16136" width="59.7109375" style="41" bestFit="1" customWidth="1"/>
    <col min="16137" max="16137" width="57.85546875" style="41" bestFit="1" customWidth="1"/>
    <col min="16138" max="16138" width="35.28515625" style="41" bestFit="1" customWidth="1"/>
    <col min="16139" max="16139" width="28.140625" style="41" bestFit="1" customWidth="1"/>
    <col min="16140" max="16140" width="33.140625" style="41" bestFit="1" customWidth="1"/>
    <col min="16141" max="16141" width="26" style="41" bestFit="1" customWidth="1"/>
    <col min="16142" max="16142" width="19.140625" style="41" bestFit="1" customWidth="1"/>
    <col min="16143" max="16143" width="10.42578125" style="41" customWidth="1"/>
    <col min="16144" max="16144" width="11.85546875" style="41" customWidth="1"/>
    <col min="16145" max="16145" width="14.7109375" style="41" customWidth="1"/>
    <col min="16146" max="16146" width="9" style="41" bestFit="1" customWidth="1"/>
    <col min="16147" max="16384" width="9.140625" style="41"/>
  </cols>
  <sheetData>
    <row r="2" spans="1:19" ht="18.75" x14ac:dyDescent="0.3">
      <c r="A2" s="10" t="s">
        <v>1247</v>
      </c>
    </row>
    <row r="3" spans="1:19" x14ac:dyDescent="0.25">
      <c r="M3" s="2"/>
      <c r="N3" s="2"/>
      <c r="O3" s="2"/>
      <c r="P3" s="2"/>
    </row>
    <row r="4" spans="1:19" s="4" customFormat="1" ht="47.25" customHeight="1" x14ac:dyDescent="0.25">
      <c r="A4" s="626" t="s">
        <v>0</v>
      </c>
      <c r="B4" s="628" t="s">
        <v>1</v>
      </c>
      <c r="C4" s="628" t="s">
        <v>2</v>
      </c>
      <c r="D4" s="628" t="s">
        <v>3</v>
      </c>
      <c r="E4" s="626" t="s">
        <v>4</v>
      </c>
      <c r="F4" s="626" t="s">
        <v>5</v>
      </c>
      <c r="G4" s="626" t="s">
        <v>6</v>
      </c>
      <c r="H4" s="644" t="s">
        <v>7</v>
      </c>
      <c r="I4" s="644"/>
      <c r="J4" s="626" t="s">
        <v>8</v>
      </c>
      <c r="K4" s="649" t="s">
        <v>9</v>
      </c>
      <c r="L4" s="650"/>
      <c r="M4" s="651" t="s">
        <v>10</v>
      </c>
      <c r="N4" s="651"/>
      <c r="O4" s="651" t="s">
        <v>11</v>
      </c>
      <c r="P4" s="651"/>
      <c r="Q4" s="626" t="s">
        <v>12</v>
      </c>
      <c r="R4" s="628" t="s">
        <v>13</v>
      </c>
      <c r="S4" s="3"/>
    </row>
    <row r="5" spans="1:19" s="4" customFormat="1" x14ac:dyDescent="0.2">
      <c r="A5" s="627"/>
      <c r="B5" s="629"/>
      <c r="C5" s="629"/>
      <c r="D5" s="629"/>
      <c r="E5" s="627"/>
      <c r="F5" s="627"/>
      <c r="G5" s="627"/>
      <c r="H5" s="58" t="s">
        <v>14</v>
      </c>
      <c r="I5" s="58" t="s">
        <v>15</v>
      </c>
      <c r="J5" s="627"/>
      <c r="K5" s="60">
        <v>2020</v>
      </c>
      <c r="L5" s="60">
        <v>2021</v>
      </c>
      <c r="M5" s="5">
        <v>2020</v>
      </c>
      <c r="N5" s="5">
        <v>2021</v>
      </c>
      <c r="O5" s="5">
        <v>2020</v>
      </c>
      <c r="P5" s="5">
        <v>2021</v>
      </c>
      <c r="Q5" s="627"/>
      <c r="R5" s="629"/>
      <c r="S5" s="3"/>
    </row>
    <row r="6" spans="1:19" s="4" customFormat="1" x14ac:dyDescent="0.2">
      <c r="A6" s="59" t="s">
        <v>16</v>
      </c>
      <c r="B6" s="58" t="s">
        <v>17</v>
      </c>
      <c r="C6" s="58" t="s">
        <v>18</v>
      </c>
      <c r="D6" s="58" t="s">
        <v>19</v>
      </c>
      <c r="E6" s="59" t="s">
        <v>20</v>
      </c>
      <c r="F6" s="59" t="s">
        <v>21</v>
      </c>
      <c r="G6" s="59" t="s">
        <v>22</v>
      </c>
      <c r="H6" s="58" t="s">
        <v>23</v>
      </c>
      <c r="I6" s="58" t="s">
        <v>24</v>
      </c>
      <c r="J6" s="59" t="s">
        <v>25</v>
      </c>
      <c r="K6" s="60" t="s">
        <v>26</v>
      </c>
      <c r="L6" s="60" t="s">
        <v>27</v>
      </c>
      <c r="M6" s="61" t="s">
        <v>28</v>
      </c>
      <c r="N6" s="61" t="s">
        <v>29</v>
      </c>
      <c r="O6" s="61" t="s">
        <v>30</v>
      </c>
      <c r="P6" s="61" t="s">
        <v>31</v>
      </c>
      <c r="Q6" s="59" t="s">
        <v>32</v>
      </c>
      <c r="R6" s="58" t="s">
        <v>33</v>
      </c>
      <c r="S6" s="3"/>
    </row>
    <row r="7" spans="1:19" ht="45" x14ac:dyDescent="0.25">
      <c r="A7" s="719">
        <v>1</v>
      </c>
      <c r="B7" s="719" t="s">
        <v>91</v>
      </c>
      <c r="C7" s="719">
        <v>1</v>
      </c>
      <c r="D7" s="719">
        <v>3</v>
      </c>
      <c r="E7" s="719" t="s">
        <v>377</v>
      </c>
      <c r="F7" s="719" t="s">
        <v>378</v>
      </c>
      <c r="G7" s="719" t="s">
        <v>379</v>
      </c>
      <c r="H7" s="453" t="s">
        <v>380</v>
      </c>
      <c r="I7" s="79" t="s">
        <v>381</v>
      </c>
      <c r="J7" s="719" t="s">
        <v>382</v>
      </c>
      <c r="K7" s="719" t="s">
        <v>34</v>
      </c>
      <c r="L7" s="719"/>
      <c r="M7" s="753">
        <v>300000</v>
      </c>
      <c r="N7" s="719"/>
      <c r="O7" s="753">
        <v>300000</v>
      </c>
      <c r="P7" s="719"/>
      <c r="Q7" s="719" t="s">
        <v>383</v>
      </c>
      <c r="R7" s="719" t="s">
        <v>384</v>
      </c>
      <c r="S7" s="13"/>
    </row>
    <row r="8" spans="1:19" ht="60" x14ac:dyDescent="0.25">
      <c r="A8" s="719"/>
      <c r="B8" s="719"/>
      <c r="C8" s="719"/>
      <c r="D8" s="719"/>
      <c r="E8" s="719"/>
      <c r="F8" s="719"/>
      <c r="G8" s="719"/>
      <c r="H8" s="453" t="s">
        <v>385</v>
      </c>
      <c r="I8" s="79" t="s">
        <v>2985</v>
      </c>
      <c r="J8" s="719"/>
      <c r="K8" s="719"/>
      <c r="L8" s="719"/>
      <c r="M8" s="753"/>
      <c r="N8" s="719"/>
      <c r="O8" s="753"/>
      <c r="P8" s="719"/>
      <c r="Q8" s="719"/>
      <c r="R8" s="719"/>
      <c r="S8" s="13"/>
    </row>
    <row r="9" spans="1:19" ht="45" x14ac:dyDescent="0.25">
      <c r="A9" s="719"/>
      <c r="B9" s="719"/>
      <c r="C9" s="719"/>
      <c r="D9" s="719"/>
      <c r="E9" s="719"/>
      <c r="F9" s="719"/>
      <c r="G9" s="719"/>
      <c r="H9" s="453" t="s">
        <v>387</v>
      </c>
      <c r="I9" s="79" t="s">
        <v>388</v>
      </c>
      <c r="J9" s="719"/>
      <c r="K9" s="719"/>
      <c r="L9" s="719"/>
      <c r="M9" s="753"/>
      <c r="N9" s="719"/>
      <c r="O9" s="753"/>
      <c r="P9" s="719"/>
      <c r="Q9" s="719"/>
      <c r="R9" s="719"/>
      <c r="S9" s="13"/>
    </row>
    <row r="10" spans="1:19" ht="90" x14ac:dyDescent="0.25">
      <c r="A10" s="719"/>
      <c r="B10" s="719"/>
      <c r="C10" s="719"/>
      <c r="D10" s="719"/>
      <c r="E10" s="719"/>
      <c r="F10" s="719"/>
      <c r="G10" s="719"/>
      <c r="H10" s="453" t="s">
        <v>389</v>
      </c>
      <c r="I10" s="79" t="s">
        <v>390</v>
      </c>
      <c r="J10" s="719"/>
      <c r="K10" s="719"/>
      <c r="L10" s="719"/>
      <c r="M10" s="753"/>
      <c r="N10" s="719"/>
      <c r="O10" s="753"/>
      <c r="P10" s="719"/>
      <c r="Q10" s="719"/>
      <c r="R10" s="719"/>
      <c r="S10" s="13"/>
    </row>
    <row r="11" spans="1:19" ht="75" customHeight="1" x14ac:dyDescent="0.25">
      <c r="A11" s="630">
        <v>2</v>
      </c>
      <c r="B11" s="636" t="s">
        <v>391</v>
      </c>
      <c r="C11" s="636">
        <v>1</v>
      </c>
      <c r="D11" s="630">
        <v>9</v>
      </c>
      <c r="E11" s="630" t="s">
        <v>392</v>
      </c>
      <c r="F11" s="630" t="s">
        <v>393</v>
      </c>
      <c r="G11" s="630" t="s">
        <v>394</v>
      </c>
      <c r="H11" s="453" t="s">
        <v>395</v>
      </c>
      <c r="I11" s="453">
        <v>1</v>
      </c>
      <c r="J11" s="630" t="s">
        <v>396</v>
      </c>
      <c r="K11" s="636" t="s">
        <v>34</v>
      </c>
      <c r="L11" s="636"/>
      <c r="M11" s="717">
        <v>40000</v>
      </c>
      <c r="N11" s="717"/>
      <c r="O11" s="717">
        <v>40000</v>
      </c>
      <c r="P11" s="717"/>
      <c r="Q11" s="717" t="s">
        <v>383</v>
      </c>
      <c r="R11" s="717" t="s">
        <v>384</v>
      </c>
    </row>
    <row r="12" spans="1:19" ht="45" x14ac:dyDescent="0.25">
      <c r="A12" s="751"/>
      <c r="B12" s="637"/>
      <c r="C12" s="637"/>
      <c r="D12" s="631"/>
      <c r="E12" s="751"/>
      <c r="F12" s="751"/>
      <c r="G12" s="751"/>
      <c r="H12" s="453" t="s">
        <v>397</v>
      </c>
      <c r="I12" s="79" t="s">
        <v>398</v>
      </c>
      <c r="J12" s="751"/>
      <c r="K12" s="751"/>
      <c r="L12" s="751"/>
      <c r="M12" s="751"/>
      <c r="N12" s="751"/>
      <c r="O12" s="751"/>
      <c r="P12" s="751"/>
      <c r="Q12" s="631"/>
      <c r="R12" s="631"/>
      <c r="S12" s="13"/>
    </row>
    <row r="13" spans="1:19" x14ac:dyDescent="0.25">
      <c r="A13" s="630">
        <v>3</v>
      </c>
      <c r="B13" s="636" t="s">
        <v>391</v>
      </c>
      <c r="C13" s="636">
        <v>5</v>
      </c>
      <c r="D13" s="630">
        <v>11</v>
      </c>
      <c r="E13" s="630" t="s">
        <v>399</v>
      </c>
      <c r="F13" s="630" t="s">
        <v>400</v>
      </c>
      <c r="G13" s="630" t="s">
        <v>394</v>
      </c>
      <c r="H13" s="453" t="s">
        <v>401</v>
      </c>
      <c r="I13" s="453">
        <v>1</v>
      </c>
      <c r="J13" s="630" t="s">
        <v>402</v>
      </c>
      <c r="K13" s="636" t="s">
        <v>34</v>
      </c>
      <c r="L13" s="636"/>
      <c r="M13" s="717">
        <v>33000</v>
      </c>
      <c r="N13" s="717"/>
      <c r="O13" s="717">
        <v>33000</v>
      </c>
      <c r="P13" s="717"/>
      <c r="Q13" s="717" t="s">
        <v>383</v>
      </c>
      <c r="R13" s="717" t="s">
        <v>384</v>
      </c>
      <c r="S13" s="13"/>
    </row>
    <row r="14" spans="1:19" ht="60" x14ac:dyDescent="0.25">
      <c r="A14" s="751"/>
      <c r="B14" s="637"/>
      <c r="C14" s="637"/>
      <c r="D14" s="631"/>
      <c r="E14" s="751"/>
      <c r="F14" s="751"/>
      <c r="G14" s="631"/>
      <c r="H14" s="453" t="s">
        <v>160</v>
      </c>
      <c r="I14" s="79" t="s">
        <v>403</v>
      </c>
      <c r="J14" s="631"/>
      <c r="K14" s="751"/>
      <c r="L14" s="751"/>
      <c r="M14" s="751"/>
      <c r="N14" s="751"/>
      <c r="O14" s="751"/>
      <c r="P14" s="751"/>
      <c r="Q14" s="631"/>
      <c r="R14" s="631"/>
      <c r="S14" s="13"/>
    </row>
    <row r="15" spans="1:19" x14ac:dyDescent="0.25">
      <c r="A15" s="630">
        <v>4</v>
      </c>
      <c r="B15" s="720" t="s">
        <v>91</v>
      </c>
      <c r="C15" s="720">
        <v>5</v>
      </c>
      <c r="D15" s="719">
        <v>11</v>
      </c>
      <c r="E15" s="630" t="s">
        <v>411</v>
      </c>
      <c r="F15" s="630" t="s">
        <v>412</v>
      </c>
      <c r="G15" s="630" t="s">
        <v>394</v>
      </c>
      <c r="H15" s="453" t="s">
        <v>395</v>
      </c>
      <c r="I15" s="79" t="s">
        <v>41</v>
      </c>
      <c r="J15" s="630" t="s">
        <v>413</v>
      </c>
      <c r="K15" s="636" t="s">
        <v>34</v>
      </c>
      <c r="L15" s="636"/>
      <c r="M15" s="717">
        <v>50000</v>
      </c>
      <c r="N15" s="717"/>
      <c r="O15" s="717">
        <v>50000</v>
      </c>
      <c r="P15" s="717"/>
      <c r="Q15" s="717" t="s">
        <v>383</v>
      </c>
      <c r="R15" s="717" t="s">
        <v>384</v>
      </c>
      <c r="S15" s="13"/>
    </row>
    <row r="16" spans="1:19" ht="60" x14ac:dyDescent="0.25">
      <c r="A16" s="751"/>
      <c r="B16" s="720"/>
      <c r="C16" s="720"/>
      <c r="D16" s="719"/>
      <c r="E16" s="751"/>
      <c r="F16" s="751"/>
      <c r="G16" s="751"/>
      <c r="H16" s="453" t="s">
        <v>397</v>
      </c>
      <c r="I16" s="79" t="s">
        <v>414</v>
      </c>
      <c r="J16" s="751"/>
      <c r="K16" s="751"/>
      <c r="L16" s="751"/>
      <c r="M16" s="751"/>
      <c r="N16" s="751"/>
      <c r="O16" s="751"/>
      <c r="P16" s="751"/>
      <c r="Q16" s="631"/>
      <c r="R16" s="631"/>
    </row>
    <row r="17" spans="1:19" ht="105" x14ac:dyDescent="0.25">
      <c r="A17" s="453">
        <v>5</v>
      </c>
      <c r="B17" s="453" t="s">
        <v>43</v>
      </c>
      <c r="C17" s="453">
        <v>2</v>
      </c>
      <c r="D17" s="453">
        <v>12</v>
      </c>
      <c r="E17" s="453" t="s">
        <v>415</v>
      </c>
      <c r="F17" s="453" t="s">
        <v>416</v>
      </c>
      <c r="G17" s="453" t="s">
        <v>417</v>
      </c>
      <c r="H17" s="453" t="s">
        <v>418</v>
      </c>
      <c r="I17" s="79" t="s">
        <v>419</v>
      </c>
      <c r="J17" s="453" t="s">
        <v>420</v>
      </c>
      <c r="K17" s="454" t="s">
        <v>45</v>
      </c>
      <c r="L17" s="454"/>
      <c r="M17" s="456">
        <v>30000</v>
      </c>
      <c r="N17" s="456"/>
      <c r="O17" s="456">
        <v>30000</v>
      </c>
      <c r="P17" s="456"/>
      <c r="Q17" s="456" t="s">
        <v>383</v>
      </c>
      <c r="R17" s="456" t="s">
        <v>384</v>
      </c>
    </row>
    <row r="18" spans="1:19" ht="105" x14ac:dyDescent="0.25">
      <c r="A18" s="447">
        <v>6</v>
      </c>
      <c r="B18" s="447" t="s">
        <v>43</v>
      </c>
      <c r="C18" s="447">
        <v>1</v>
      </c>
      <c r="D18" s="447">
        <v>13</v>
      </c>
      <c r="E18" s="447" t="s">
        <v>426</v>
      </c>
      <c r="F18" s="447" t="s">
        <v>427</v>
      </c>
      <c r="G18" s="447" t="s">
        <v>417</v>
      </c>
      <c r="H18" s="453" t="s">
        <v>428</v>
      </c>
      <c r="I18" s="79" t="s">
        <v>429</v>
      </c>
      <c r="J18" s="447" t="s">
        <v>430</v>
      </c>
      <c r="K18" s="447" t="s">
        <v>45</v>
      </c>
      <c r="L18" s="447"/>
      <c r="M18" s="452">
        <v>23000</v>
      </c>
      <c r="N18" s="447"/>
      <c r="O18" s="452">
        <v>23000</v>
      </c>
      <c r="P18" s="447"/>
      <c r="Q18" s="452" t="s">
        <v>383</v>
      </c>
      <c r="R18" s="452" t="s">
        <v>384</v>
      </c>
    </row>
    <row r="19" spans="1:19" ht="45" x14ac:dyDescent="0.25">
      <c r="A19" s="719">
        <v>7</v>
      </c>
      <c r="B19" s="720" t="s">
        <v>391</v>
      </c>
      <c r="C19" s="720">
        <v>1</v>
      </c>
      <c r="D19" s="719">
        <v>9</v>
      </c>
      <c r="E19" s="719" t="s">
        <v>431</v>
      </c>
      <c r="F19" s="719" t="s">
        <v>432</v>
      </c>
      <c r="G19" s="719" t="s">
        <v>433</v>
      </c>
      <c r="H19" s="354" t="s">
        <v>387</v>
      </c>
      <c r="I19" s="354" t="s">
        <v>434</v>
      </c>
      <c r="J19" s="719" t="s">
        <v>435</v>
      </c>
      <c r="K19" s="720" t="s">
        <v>45</v>
      </c>
      <c r="L19" s="720"/>
      <c r="M19" s="753">
        <v>254000</v>
      </c>
      <c r="N19" s="753"/>
      <c r="O19" s="753">
        <v>254000</v>
      </c>
      <c r="P19" s="753"/>
      <c r="Q19" s="753" t="s">
        <v>383</v>
      </c>
      <c r="R19" s="753" t="s">
        <v>384</v>
      </c>
    </row>
    <row r="20" spans="1:19" ht="90" x14ac:dyDescent="0.25">
      <c r="A20" s="719"/>
      <c r="B20" s="720"/>
      <c r="C20" s="720"/>
      <c r="D20" s="719"/>
      <c r="E20" s="719"/>
      <c r="F20" s="719"/>
      <c r="G20" s="719"/>
      <c r="H20" s="453" t="s">
        <v>389</v>
      </c>
      <c r="I20" s="79" t="s">
        <v>390</v>
      </c>
      <c r="J20" s="719"/>
      <c r="K20" s="720"/>
      <c r="L20" s="720"/>
      <c r="M20" s="753"/>
      <c r="N20" s="753"/>
      <c r="O20" s="753"/>
      <c r="P20" s="753"/>
      <c r="Q20" s="753"/>
      <c r="R20" s="753"/>
    </row>
    <row r="21" spans="1:19" ht="45" x14ac:dyDescent="0.25">
      <c r="A21" s="719"/>
      <c r="B21" s="720"/>
      <c r="C21" s="720"/>
      <c r="D21" s="719"/>
      <c r="E21" s="719"/>
      <c r="F21" s="719"/>
      <c r="G21" s="719"/>
      <c r="H21" s="453" t="s">
        <v>380</v>
      </c>
      <c r="I21" s="79" t="s">
        <v>436</v>
      </c>
      <c r="J21" s="719"/>
      <c r="K21" s="720"/>
      <c r="L21" s="720"/>
      <c r="M21" s="753"/>
      <c r="N21" s="753"/>
      <c r="O21" s="753"/>
      <c r="P21" s="753"/>
      <c r="Q21" s="753"/>
      <c r="R21" s="753"/>
    </row>
    <row r="22" spans="1:19" ht="60" x14ac:dyDescent="0.25">
      <c r="A22" s="719"/>
      <c r="B22" s="720"/>
      <c r="C22" s="720"/>
      <c r="D22" s="719"/>
      <c r="E22" s="719"/>
      <c r="F22" s="719"/>
      <c r="G22" s="719"/>
      <c r="H22" s="453" t="s">
        <v>385</v>
      </c>
      <c r="I22" s="79" t="s">
        <v>437</v>
      </c>
      <c r="J22" s="719"/>
      <c r="K22" s="720"/>
      <c r="L22" s="720"/>
      <c r="M22" s="753"/>
      <c r="N22" s="753"/>
      <c r="O22" s="753"/>
      <c r="P22" s="753"/>
      <c r="Q22" s="753"/>
      <c r="R22" s="753"/>
    </row>
    <row r="23" spans="1:19" ht="33.75" customHeight="1" x14ac:dyDescent="0.25">
      <c r="A23" s="752"/>
      <c r="B23" s="720"/>
      <c r="C23" s="720"/>
      <c r="D23" s="719"/>
      <c r="E23" s="752"/>
      <c r="F23" s="752"/>
      <c r="G23" s="752"/>
      <c r="H23" s="453" t="s">
        <v>428</v>
      </c>
      <c r="I23" s="453">
        <v>0</v>
      </c>
      <c r="J23" s="752"/>
      <c r="K23" s="752"/>
      <c r="L23" s="752"/>
      <c r="M23" s="752"/>
      <c r="N23" s="752"/>
      <c r="O23" s="752"/>
      <c r="P23" s="752"/>
      <c r="Q23" s="719"/>
      <c r="R23" s="719"/>
    </row>
    <row r="24" spans="1:19" ht="45" customHeight="1" x14ac:dyDescent="0.25">
      <c r="A24" s="752"/>
      <c r="B24" s="720"/>
      <c r="C24" s="720"/>
      <c r="D24" s="719"/>
      <c r="E24" s="752"/>
      <c r="F24" s="752"/>
      <c r="G24" s="752"/>
      <c r="H24" s="453" t="s">
        <v>438</v>
      </c>
      <c r="I24" s="453">
        <v>0</v>
      </c>
      <c r="J24" s="752"/>
      <c r="K24" s="752"/>
      <c r="L24" s="752"/>
      <c r="M24" s="752"/>
      <c r="N24" s="752"/>
      <c r="O24" s="752"/>
      <c r="P24" s="752"/>
      <c r="Q24" s="719"/>
      <c r="R24" s="719"/>
    </row>
    <row r="25" spans="1:19" ht="75" x14ac:dyDescent="0.25">
      <c r="A25" s="752"/>
      <c r="B25" s="720"/>
      <c r="C25" s="720"/>
      <c r="D25" s="719"/>
      <c r="E25" s="752"/>
      <c r="F25" s="752"/>
      <c r="G25" s="752"/>
      <c r="H25" s="453" t="s">
        <v>439</v>
      </c>
      <c r="I25" s="453">
        <v>0</v>
      </c>
      <c r="J25" s="752"/>
      <c r="K25" s="752"/>
      <c r="L25" s="752"/>
      <c r="M25" s="752"/>
      <c r="N25" s="752"/>
      <c r="O25" s="752"/>
      <c r="P25" s="752"/>
      <c r="Q25" s="719"/>
      <c r="R25" s="719"/>
    </row>
    <row r="26" spans="1:19" ht="44.25" customHeight="1" x14ac:dyDescent="0.25">
      <c r="A26" s="636">
        <v>8</v>
      </c>
      <c r="B26" s="630" t="s">
        <v>440</v>
      </c>
      <c r="C26" s="636">
        <v>1</v>
      </c>
      <c r="D26" s="630">
        <v>3</v>
      </c>
      <c r="E26" s="630" t="s">
        <v>441</v>
      </c>
      <c r="F26" s="630" t="s">
        <v>442</v>
      </c>
      <c r="G26" s="630" t="s">
        <v>443</v>
      </c>
      <c r="H26" s="453" t="s">
        <v>444</v>
      </c>
      <c r="I26" s="79" t="s">
        <v>445</v>
      </c>
      <c r="J26" s="630" t="s">
        <v>446</v>
      </c>
      <c r="K26" s="731"/>
      <c r="L26" s="731" t="s">
        <v>45</v>
      </c>
      <c r="M26" s="693"/>
      <c r="N26" s="693">
        <v>160000</v>
      </c>
      <c r="O26" s="693"/>
      <c r="P26" s="693">
        <v>160000</v>
      </c>
      <c r="Q26" s="630" t="s">
        <v>383</v>
      </c>
      <c r="R26" s="630" t="s">
        <v>384</v>
      </c>
    </row>
    <row r="27" spans="1:19" ht="60" x14ac:dyDescent="0.25">
      <c r="A27" s="637"/>
      <c r="B27" s="631"/>
      <c r="C27" s="637"/>
      <c r="D27" s="631"/>
      <c r="E27" s="631"/>
      <c r="F27" s="631"/>
      <c r="G27" s="631"/>
      <c r="H27" s="453" t="s">
        <v>447</v>
      </c>
      <c r="I27" s="79" t="s">
        <v>448</v>
      </c>
      <c r="J27" s="631"/>
      <c r="K27" s="631"/>
      <c r="L27" s="631"/>
      <c r="M27" s="637"/>
      <c r="N27" s="637"/>
      <c r="O27" s="637"/>
      <c r="P27" s="637"/>
      <c r="Q27" s="631"/>
      <c r="R27" s="631"/>
    </row>
    <row r="28" spans="1:19" ht="45" x14ac:dyDescent="0.25">
      <c r="A28" s="719">
        <v>9</v>
      </c>
      <c r="B28" s="630" t="s">
        <v>91</v>
      </c>
      <c r="C28" s="630">
        <v>2</v>
      </c>
      <c r="D28" s="630">
        <v>3</v>
      </c>
      <c r="E28" s="630" t="s">
        <v>377</v>
      </c>
      <c r="F28" s="630" t="s">
        <v>378</v>
      </c>
      <c r="G28" s="630" t="s">
        <v>433</v>
      </c>
      <c r="H28" s="354" t="s">
        <v>387</v>
      </c>
      <c r="I28" s="354" t="s">
        <v>434</v>
      </c>
      <c r="J28" s="719" t="s">
        <v>382</v>
      </c>
      <c r="K28" s="719"/>
      <c r="L28" s="719" t="s">
        <v>34</v>
      </c>
      <c r="M28" s="753"/>
      <c r="N28" s="753">
        <v>210000</v>
      </c>
      <c r="O28" s="753"/>
      <c r="P28" s="753">
        <v>210000</v>
      </c>
      <c r="Q28" s="719" t="s">
        <v>383</v>
      </c>
      <c r="R28" s="719" t="s">
        <v>384</v>
      </c>
    </row>
    <row r="29" spans="1:19" s="84" customFormat="1" ht="90" x14ac:dyDescent="0.25">
      <c r="A29" s="719"/>
      <c r="B29" s="656"/>
      <c r="C29" s="656"/>
      <c r="D29" s="656"/>
      <c r="E29" s="656"/>
      <c r="F29" s="656"/>
      <c r="G29" s="656"/>
      <c r="H29" s="453" t="s">
        <v>389</v>
      </c>
      <c r="I29" s="79" t="s">
        <v>390</v>
      </c>
      <c r="J29" s="719"/>
      <c r="K29" s="719"/>
      <c r="L29" s="719"/>
      <c r="M29" s="753"/>
      <c r="N29" s="753"/>
      <c r="O29" s="753"/>
      <c r="P29" s="753"/>
      <c r="Q29" s="719"/>
      <c r="R29" s="719"/>
      <c r="S29" s="83"/>
    </row>
    <row r="30" spans="1:19" s="84" customFormat="1" ht="45" x14ac:dyDescent="0.25">
      <c r="A30" s="719"/>
      <c r="B30" s="656"/>
      <c r="C30" s="656"/>
      <c r="D30" s="656"/>
      <c r="E30" s="656"/>
      <c r="F30" s="656"/>
      <c r="G30" s="656"/>
      <c r="H30" s="453" t="s">
        <v>380</v>
      </c>
      <c r="I30" s="79" t="s">
        <v>449</v>
      </c>
      <c r="J30" s="719"/>
      <c r="K30" s="719"/>
      <c r="L30" s="719"/>
      <c r="M30" s="753"/>
      <c r="N30" s="753"/>
      <c r="O30" s="753"/>
      <c r="P30" s="753"/>
      <c r="Q30" s="719"/>
      <c r="R30" s="719"/>
    </row>
    <row r="31" spans="1:19" s="84" customFormat="1" ht="60" x14ac:dyDescent="0.25">
      <c r="A31" s="630"/>
      <c r="B31" s="656"/>
      <c r="C31" s="656"/>
      <c r="D31" s="656"/>
      <c r="E31" s="656"/>
      <c r="F31" s="656"/>
      <c r="G31" s="656"/>
      <c r="H31" s="453" t="s">
        <v>385</v>
      </c>
      <c r="I31" s="79" t="s">
        <v>450</v>
      </c>
      <c r="J31" s="630"/>
      <c r="K31" s="630"/>
      <c r="L31" s="630"/>
      <c r="M31" s="717"/>
      <c r="N31" s="717"/>
      <c r="O31" s="717"/>
      <c r="P31" s="717"/>
      <c r="Q31" s="630"/>
      <c r="R31" s="630"/>
    </row>
    <row r="32" spans="1:19" ht="45" x14ac:dyDescent="0.25">
      <c r="A32" s="636">
        <v>10</v>
      </c>
      <c r="B32" s="630" t="s">
        <v>91</v>
      </c>
      <c r="C32" s="636">
        <v>2</v>
      </c>
      <c r="D32" s="630">
        <v>3</v>
      </c>
      <c r="E32" s="630" t="s">
        <v>451</v>
      </c>
      <c r="F32" s="630" t="s">
        <v>452</v>
      </c>
      <c r="G32" s="630" t="s">
        <v>453</v>
      </c>
      <c r="H32" s="453" t="s">
        <v>380</v>
      </c>
      <c r="I32" s="79" t="s">
        <v>445</v>
      </c>
      <c r="J32" s="630" t="s">
        <v>454</v>
      </c>
      <c r="K32" s="731"/>
      <c r="L32" s="731" t="s">
        <v>34</v>
      </c>
      <c r="M32" s="693"/>
      <c r="N32" s="693">
        <v>20000</v>
      </c>
      <c r="O32" s="693"/>
      <c r="P32" s="693">
        <v>20000</v>
      </c>
      <c r="Q32" s="630" t="s">
        <v>383</v>
      </c>
      <c r="R32" s="630" t="s">
        <v>384</v>
      </c>
    </row>
    <row r="33" spans="1:18" ht="60" x14ac:dyDescent="0.25">
      <c r="A33" s="637"/>
      <c r="B33" s="631"/>
      <c r="C33" s="637"/>
      <c r="D33" s="631"/>
      <c r="E33" s="631"/>
      <c r="F33" s="631"/>
      <c r="G33" s="631"/>
      <c r="H33" s="453" t="s">
        <v>385</v>
      </c>
      <c r="I33" s="79" t="s">
        <v>386</v>
      </c>
      <c r="J33" s="631"/>
      <c r="K33" s="631"/>
      <c r="L33" s="631"/>
      <c r="M33" s="637"/>
      <c r="N33" s="637"/>
      <c r="O33" s="637"/>
      <c r="P33" s="637"/>
      <c r="Q33" s="631"/>
      <c r="R33" s="631"/>
    </row>
    <row r="34" spans="1:18" ht="45" x14ac:dyDescent="0.25">
      <c r="A34" s="636">
        <v>11</v>
      </c>
      <c r="B34" s="636" t="s">
        <v>91</v>
      </c>
      <c r="C34" s="636">
        <v>5</v>
      </c>
      <c r="D34" s="630">
        <v>4</v>
      </c>
      <c r="E34" s="630" t="s">
        <v>455</v>
      </c>
      <c r="F34" s="630" t="s">
        <v>456</v>
      </c>
      <c r="G34" s="630" t="s">
        <v>457</v>
      </c>
      <c r="H34" s="453" t="s">
        <v>409</v>
      </c>
      <c r="I34" s="79" t="s">
        <v>41</v>
      </c>
      <c r="J34" s="630" t="s">
        <v>458</v>
      </c>
      <c r="K34" s="731"/>
      <c r="L34" s="731" t="s">
        <v>45</v>
      </c>
      <c r="M34" s="693"/>
      <c r="N34" s="693">
        <v>10000</v>
      </c>
      <c r="O34" s="693"/>
      <c r="P34" s="693">
        <v>10000</v>
      </c>
      <c r="Q34" s="717" t="s">
        <v>383</v>
      </c>
      <c r="R34" s="717" t="s">
        <v>384</v>
      </c>
    </row>
    <row r="35" spans="1:18" ht="60" x14ac:dyDescent="0.25">
      <c r="A35" s="637"/>
      <c r="B35" s="637"/>
      <c r="C35" s="637"/>
      <c r="D35" s="631"/>
      <c r="E35" s="631"/>
      <c r="F35" s="631"/>
      <c r="G35" s="631"/>
      <c r="H35" s="453" t="s">
        <v>410</v>
      </c>
      <c r="I35" s="79" t="s">
        <v>459</v>
      </c>
      <c r="J35" s="631"/>
      <c r="K35" s="631"/>
      <c r="L35" s="631"/>
      <c r="M35" s="637"/>
      <c r="N35" s="637"/>
      <c r="O35" s="637"/>
      <c r="P35" s="637"/>
      <c r="Q35" s="631"/>
      <c r="R35" s="631"/>
    </row>
    <row r="36" spans="1:18" ht="45" x14ac:dyDescent="0.25">
      <c r="A36" s="630">
        <v>12</v>
      </c>
      <c r="B36" s="630" t="s">
        <v>91</v>
      </c>
      <c r="C36" s="630">
        <v>1</v>
      </c>
      <c r="D36" s="630">
        <v>6</v>
      </c>
      <c r="E36" s="630" t="s">
        <v>460</v>
      </c>
      <c r="F36" s="630" t="s">
        <v>461</v>
      </c>
      <c r="G36" s="630" t="s">
        <v>457</v>
      </c>
      <c r="H36" s="453" t="s">
        <v>409</v>
      </c>
      <c r="I36" s="454">
        <v>1</v>
      </c>
      <c r="J36" s="630" t="s">
        <v>462</v>
      </c>
      <c r="K36" s="636"/>
      <c r="L36" s="636" t="s">
        <v>34</v>
      </c>
      <c r="M36" s="717"/>
      <c r="N36" s="717">
        <v>10000</v>
      </c>
      <c r="O36" s="717"/>
      <c r="P36" s="717">
        <v>10000</v>
      </c>
      <c r="Q36" s="717" t="s">
        <v>383</v>
      </c>
      <c r="R36" s="717" t="s">
        <v>384</v>
      </c>
    </row>
    <row r="37" spans="1:18" ht="60" x14ac:dyDescent="0.25">
      <c r="A37" s="754"/>
      <c r="B37" s="754"/>
      <c r="C37" s="754"/>
      <c r="D37" s="754"/>
      <c r="E37" s="754"/>
      <c r="F37" s="754"/>
      <c r="G37" s="754"/>
      <c r="H37" s="453" t="s">
        <v>410</v>
      </c>
      <c r="I37" s="79" t="s">
        <v>463</v>
      </c>
      <c r="J37" s="754"/>
      <c r="K37" s="754"/>
      <c r="L37" s="754"/>
      <c r="M37" s="754"/>
      <c r="N37" s="754"/>
      <c r="O37" s="754"/>
      <c r="P37" s="754"/>
      <c r="Q37" s="656"/>
      <c r="R37" s="656"/>
    </row>
    <row r="38" spans="1:18" ht="45" x14ac:dyDescent="0.25">
      <c r="A38" s="751"/>
      <c r="B38" s="751"/>
      <c r="C38" s="751"/>
      <c r="D38" s="751"/>
      <c r="E38" s="751"/>
      <c r="F38" s="751"/>
      <c r="G38" s="751"/>
      <c r="H38" s="461" t="s">
        <v>464</v>
      </c>
      <c r="I38" s="79" t="s">
        <v>463</v>
      </c>
      <c r="J38" s="751"/>
      <c r="K38" s="751"/>
      <c r="L38" s="751"/>
      <c r="M38" s="751"/>
      <c r="N38" s="751"/>
      <c r="O38" s="751"/>
      <c r="P38" s="751"/>
      <c r="Q38" s="631"/>
      <c r="R38" s="631"/>
    </row>
    <row r="39" spans="1:18" x14ac:dyDescent="0.25">
      <c r="A39" s="630">
        <v>13</v>
      </c>
      <c r="B39" s="636" t="s">
        <v>391</v>
      </c>
      <c r="C39" s="636">
        <v>1</v>
      </c>
      <c r="D39" s="630">
        <v>9</v>
      </c>
      <c r="E39" s="630" t="s">
        <v>392</v>
      </c>
      <c r="F39" s="630" t="s">
        <v>393</v>
      </c>
      <c r="G39" s="630" t="s">
        <v>394</v>
      </c>
      <c r="H39" s="453" t="s">
        <v>395</v>
      </c>
      <c r="I39" s="453">
        <v>1</v>
      </c>
      <c r="J39" s="630" t="s">
        <v>396</v>
      </c>
      <c r="K39" s="636"/>
      <c r="L39" s="636" t="s">
        <v>34</v>
      </c>
      <c r="M39" s="717"/>
      <c r="N39" s="717">
        <v>35000</v>
      </c>
      <c r="O39" s="717"/>
      <c r="P39" s="717">
        <v>35000</v>
      </c>
      <c r="Q39" s="717" t="s">
        <v>383</v>
      </c>
      <c r="R39" s="717" t="s">
        <v>384</v>
      </c>
    </row>
    <row r="40" spans="1:18" ht="45" x14ac:dyDescent="0.25">
      <c r="A40" s="751"/>
      <c r="B40" s="637"/>
      <c r="C40" s="637"/>
      <c r="D40" s="631"/>
      <c r="E40" s="751"/>
      <c r="F40" s="751"/>
      <c r="G40" s="751"/>
      <c r="H40" s="453" t="s">
        <v>397</v>
      </c>
      <c r="I40" s="79" t="s">
        <v>398</v>
      </c>
      <c r="J40" s="751"/>
      <c r="K40" s="751"/>
      <c r="L40" s="751"/>
      <c r="M40" s="751"/>
      <c r="N40" s="751"/>
      <c r="O40" s="751"/>
      <c r="P40" s="751"/>
      <c r="Q40" s="631"/>
      <c r="R40" s="631"/>
    </row>
    <row r="41" spans="1:18" ht="30" x14ac:dyDescent="0.25">
      <c r="A41" s="630">
        <v>14</v>
      </c>
      <c r="B41" s="720" t="s">
        <v>91</v>
      </c>
      <c r="C41" s="720">
        <v>1</v>
      </c>
      <c r="D41" s="719">
        <v>9</v>
      </c>
      <c r="E41" s="719" t="s">
        <v>465</v>
      </c>
      <c r="F41" s="630" t="s">
        <v>466</v>
      </c>
      <c r="G41" s="630" t="s">
        <v>467</v>
      </c>
      <c r="H41" s="453" t="s">
        <v>468</v>
      </c>
      <c r="I41" s="355">
        <v>1</v>
      </c>
      <c r="J41" s="719" t="s">
        <v>469</v>
      </c>
      <c r="K41" s="636"/>
      <c r="L41" s="636" t="s">
        <v>38</v>
      </c>
      <c r="M41" s="717"/>
      <c r="N41" s="717">
        <v>50000</v>
      </c>
      <c r="O41" s="717"/>
      <c r="P41" s="717">
        <v>50000</v>
      </c>
      <c r="Q41" s="717" t="s">
        <v>383</v>
      </c>
      <c r="R41" s="717" t="s">
        <v>384</v>
      </c>
    </row>
    <row r="42" spans="1:18" ht="45" x14ac:dyDescent="0.25">
      <c r="A42" s="751"/>
      <c r="B42" s="720"/>
      <c r="C42" s="720"/>
      <c r="D42" s="719"/>
      <c r="E42" s="719"/>
      <c r="F42" s="751"/>
      <c r="G42" s="751"/>
      <c r="H42" s="453" t="s">
        <v>470</v>
      </c>
      <c r="I42" s="79" t="s">
        <v>471</v>
      </c>
      <c r="J42" s="719"/>
      <c r="K42" s="751"/>
      <c r="L42" s="751"/>
      <c r="M42" s="751"/>
      <c r="N42" s="751"/>
      <c r="O42" s="751"/>
      <c r="P42" s="751"/>
      <c r="Q42" s="631"/>
      <c r="R42" s="631"/>
    </row>
    <row r="43" spans="1:18" ht="45" x14ac:dyDescent="0.25">
      <c r="A43" s="719">
        <v>15</v>
      </c>
      <c r="B43" s="720" t="s">
        <v>391</v>
      </c>
      <c r="C43" s="720">
        <v>1</v>
      </c>
      <c r="D43" s="719">
        <v>9</v>
      </c>
      <c r="E43" s="719" t="s">
        <v>431</v>
      </c>
      <c r="F43" s="719" t="s">
        <v>432</v>
      </c>
      <c r="G43" s="719" t="s">
        <v>472</v>
      </c>
      <c r="H43" s="354" t="s">
        <v>387</v>
      </c>
      <c r="I43" s="354" t="s">
        <v>434</v>
      </c>
      <c r="J43" s="719" t="s">
        <v>435</v>
      </c>
      <c r="K43" s="720"/>
      <c r="L43" s="720" t="s">
        <v>45</v>
      </c>
      <c r="M43" s="753"/>
      <c r="N43" s="753">
        <v>145000</v>
      </c>
      <c r="O43" s="753"/>
      <c r="P43" s="753">
        <v>145000</v>
      </c>
      <c r="Q43" s="753" t="s">
        <v>383</v>
      </c>
      <c r="R43" s="753" t="s">
        <v>384</v>
      </c>
    </row>
    <row r="44" spans="1:18" ht="90" x14ac:dyDescent="0.25">
      <c r="A44" s="719"/>
      <c r="B44" s="720"/>
      <c r="C44" s="720"/>
      <c r="D44" s="719"/>
      <c r="E44" s="719"/>
      <c r="F44" s="719"/>
      <c r="G44" s="719"/>
      <c r="H44" s="453" t="s">
        <v>389</v>
      </c>
      <c r="I44" s="79" t="s">
        <v>390</v>
      </c>
      <c r="J44" s="719"/>
      <c r="K44" s="720"/>
      <c r="L44" s="720"/>
      <c r="M44" s="753"/>
      <c r="N44" s="753"/>
      <c r="O44" s="753"/>
      <c r="P44" s="753"/>
      <c r="Q44" s="753"/>
      <c r="R44" s="753"/>
    </row>
    <row r="45" spans="1:18" ht="45" x14ac:dyDescent="0.25">
      <c r="A45" s="719"/>
      <c r="B45" s="720"/>
      <c r="C45" s="720"/>
      <c r="D45" s="719"/>
      <c r="E45" s="719"/>
      <c r="F45" s="719"/>
      <c r="G45" s="719"/>
      <c r="H45" s="453" t="s">
        <v>380</v>
      </c>
      <c r="I45" s="79" t="s">
        <v>473</v>
      </c>
      <c r="J45" s="719"/>
      <c r="K45" s="720"/>
      <c r="L45" s="720"/>
      <c r="M45" s="753"/>
      <c r="N45" s="753"/>
      <c r="O45" s="753"/>
      <c r="P45" s="753"/>
      <c r="Q45" s="753"/>
      <c r="R45" s="753"/>
    </row>
    <row r="46" spans="1:18" ht="60" x14ac:dyDescent="0.25">
      <c r="A46" s="719"/>
      <c r="B46" s="720"/>
      <c r="C46" s="720"/>
      <c r="D46" s="719"/>
      <c r="E46" s="719"/>
      <c r="F46" s="719"/>
      <c r="G46" s="719"/>
      <c r="H46" s="453" t="s">
        <v>385</v>
      </c>
      <c r="I46" s="79" t="s">
        <v>437</v>
      </c>
      <c r="J46" s="719"/>
      <c r="K46" s="720"/>
      <c r="L46" s="720"/>
      <c r="M46" s="753"/>
      <c r="N46" s="753"/>
      <c r="O46" s="753"/>
      <c r="P46" s="753"/>
      <c r="Q46" s="753"/>
      <c r="R46" s="753"/>
    </row>
    <row r="47" spans="1:18" x14ac:dyDescent="0.25">
      <c r="A47" s="630">
        <v>16</v>
      </c>
      <c r="B47" s="636" t="s">
        <v>391</v>
      </c>
      <c r="C47" s="636">
        <v>5</v>
      </c>
      <c r="D47" s="630">
        <v>11</v>
      </c>
      <c r="E47" s="630" t="s">
        <v>399</v>
      </c>
      <c r="F47" s="630" t="s">
        <v>400</v>
      </c>
      <c r="G47" s="630" t="s">
        <v>394</v>
      </c>
      <c r="H47" s="453" t="s">
        <v>401</v>
      </c>
      <c r="I47" s="453">
        <v>1</v>
      </c>
      <c r="J47" s="630" t="s">
        <v>402</v>
      </c>
      <c r="K47" s="636"/>
      <c r="L47" s="636" t="s">
        <v>34</v>
      </c>
      <c r="M47" s="717"/>
      <c r="N47" s="717">
        <v>35000</v>
      </c>
      <c r="O47" s="717"/>
      <c r="P47" s="717">
        <v>35000</v>
      </c>
      <c r="Q47" s="717" t="s">
        <v>383</v>
      </c>
      <c r="R47" s="717" t="s">
        <v>384</v>
      </c>
    </row>
    <row r="48" spans="1:18" ht="60" x14ac:dyDescent="0.25">
      <c r="A48" s="751"/>
      <c r="B48" s="637"/>
      <c r="C48" s="637"/>
      <c r="D48" s="631"/>
      <c r="E48" s="751"/>
      <c r="F48" s="751"/>
      <c r="G48" s="631"/>
      <c r="H48" s="453" t="s">
        <v>160</v>
      </c>
      <c r="I48" s="79" t="s">
        <v>403</v>
      </c>
      <c r="J48" s="631"/>
      <c r="K48" s="751"/>
      <c r="L48" s="751"/>
      <c r="M48" s="751"/>
      <c r="N48" s="751"/>
      <c r="O48" s="751"/>
      <c r="P48" s="751"/>
      <c r="Q48" s="631"/>
      <c r="R48" s="631"/>
    </row>
    <row r="49" spans="1:18" x14ac:dyDescent="0.25">
      <c r="A49" s="719">
        <v>17</v>
      </c>
      <c r="B49" s="720" t="s">
        <v>391</v>
      </c>
      <c r="C49" s="720">
        <v>5</v>
      </c>
      <c r="D49" s="719">
        <v>11</v>
      </c>
      <c r="E49" s="719" t="s">
        <v>404</v>
      </c>
      <c r="F49" s="719" t="s">
        <v>405</v>
      </c>
      <c r="G49" s="719" t="s">
        <v>406</v>
      </c>
      <c r="H49" s="453" t="s">
        <v>401</v>
      </c>
      <c r="I49" s="453">
        <v>1</v>
      </c>
      <c r="J49" s="719" t="s">
        <v>407</v>
      </c>
      <c r="K49" s="720"/>
      <c r="L49" s="720" t="s">
        <v>34</v>
      </c>
      <c r="M49" s="753"/>
      <c r="N49" s="753">
        <v>50000</v>
      </c>
      <c r="O49" s="753"/>
      <c r="P49" s="753">
        <v>50000</v>
      </c>
      <c r="Q49" s="753" t="s">
        <v>383</v>
      </c>
      <c r="R49" s="753" t="s">
        <v>384</v>
      </c>
    </row>
    <row r="50" spans="1:18" ht="60" x14ac:dyDescent="0.25">
      <c r="A50" s="752"/>
      <c r="B50" s="720"/>
      <c r="C50" s="720"/>
      <c r="D50" s="719"/>
      <c r="E50" s="752"/>
      <c r="F50" s="752"/>
      <c r="G50" s="752"/>
      <c r="H50" s="453" t="s">
        <v>397</v>
      </c>
      <c r="I50" s="79" t="s">
        <v>408</v>
      </c>
      <c r="J50" s="752"/>
      <c r="K50" s="752"/>
      <c r="L50" s="752"/>
      <c r="M50" s="752"/>
      <c r="N50" s="753"/>
      <c r="O50" s="752"/>
      <c r="P50" s="752"/>
      <c r="Q50" s="719"/>
      <c r="R50" s="719"/>
    </row>
    <row r="51" spans="1:18" x14ac:dyDescent="0.25">
      <c r="A51" s="630">
        <v>18</v>
      </c>
      <c r="B51" s="720" t="s">
        <v>91</v>
      </c>
      <c r="C51" s="720">
        <v>5</v>
      </c>
      <c r="D51" s="719">
        <v>11</v>
      </c>
      <c r="E51" s="630" t="s">
        <v>411</v>
      </c>
      <c r="F51" s="630" t="s">
        <v>412</v>
      </c>
      <c r="G51" s="630" t="s">
        <v>394</v>
      </c>
      <c r="H51" s="453" t="s">
        <v>395</v>
      </c>
      <c r="I51" s="79" t="s">
        <v>41</v>
      </c>
      <c r="J51" s="630" t="s">
        <v>413</v>
      </c>
      <c r="K51" s="636"/>
      <c r="L51" s="636" t="s">
        <v>34</v>
      </c>
      <c r="M51" s="717"/>
      <c r="N51" s="717">
        <v>35000</v>
      </c>
      <c r="O51" s="717"/>
      <c r="P51" s="717">
        <v>35000</v>
      </c>
      <c r="Q51" s="717" t="s">
        <v>383</v>
      </c>
      <c r="R51" s="717" t="s">
        <v>384</v>
      </c>
    </row>
    <row r="52" spans="1:18" ht="60" x14ac:dyDescent="0.25">
      <c r="A52" s="751"/>
      <c r="B52" s="720"/>
      <c r="C52" s="720"/>
      <c r="D52" s="719"/>
      <c r="E52" s="751"/>
      <c r="F52" s="751"/>
      <c r="G52" s="751"/>
      <c r="H52" s="453" t="s">
        <v>397</v>
      </c>
      <c r="I52" s="79" t="s">
        <v>414</v>
      </c>
      <c r="J52" s="751"/>
      <c r="K52" s="751"/>
      <c r="L52" s="751"/>
      <c r="M52" s="751"/>
      <c r="N52" s="751"/>
      <c r="O52" s="751"/>
      <c r="P52" s="751"/>
      <c r="Q52" s="631"/>
      <c r="R52" s="631"/>
    </row>
    <row r="53" spans="1:18" ht="105" x14ac:dyDescent="0.25">
      <c r="A53" s="453">
        <v>19</v>
      </c>
      <c r="B53" s="453" t="s">
        <v>91</v>
      </c>
      <c r="C53" s="453">
        <v>2</v>
      </c>
      <c r="D53" s="453">
        <v>12</v>
      </c>
      <c r="E53" s="453" t="s">
        <v>421</v>
      </c>
      <c r="F53" s="453" t="s">
        <v>422</v>
      </c>
      <c r="G53" s="453" t="s">
        <v>423</v>
      </c>
      <c r="H53" s="453" t="s">
        <v>424</v>
      </c>
      <c r="I53" s="79" t="s">
        <v>41</v>
      </c>
      <c r="J53" s="453" t="s">
        <v>425</v>
      </c>
      <c r="K53" s="454"/>
      <c r="L53" s="454" t="s">
        <v>34</v>
      </c>
      <c r="M53" s="456"/>
      <c r="N53" s="456">
        <v>40000</v>
      </c>
      <c r="O53" s="456"/>
      <c r="P53" s="456">
        <v>40000</v>
      </c>
      <c r="Q53" s="456" t="s">
        <v>383</v>
      </c>
      <c r="R53" s="456" t="s">
        <v>384</v>
      </c>
    </row>
    <row r="55" spans="1:18" x14ac:dyDescent="0.25">
      <c r="M55" s="699"/>
      <c r="N55" s="749" t="s">
        <v>35</v>
      </c>
      <c r="O55" s="750"/>
      <c r="P55" s="748"/>
    </row>
    <row r="56" spans="1:18" x14ac:dyDescent="0.25">
      <c r="M56" s="700"/>
      <c r="N56" s="702" t="s">
        <v>36</v>
      </c>
      <c r="O56" s="749" t="s">
        <v>37</v>
      </c>
      <c r="P56" s="748"/>
    </row>
    <row r="57" spans="1:18" x14ac:dyDescent="0.25">
      <c r="M57" s="701"/>
      <c r="N57" s="702"/>
      <c r="O57" s="57">
        <v>2020</v>
      </c>
      <c r="P57" s="57">
        <v>2021</v>
      </c>
    </row>
    <row r="58" spans="1:18" x14ac:dyDescent="0.25">
      <c r="M58" s="57" t="s">
        <v>2931</v>
      </c>
      <c r="N58" s="55">
        <v>19</v>
      </c>
      <c r="O58" s="149">
        <f>O7+O11+O13+O15+O17+O18+O19</f>
        <v>730000</v>
      </c>
      <c r="P58" s="31">
        <f>P53+P51+P49+P47+P43+P41+P39+P36+P34+P32+P28+P26</f>
        <v>800000</v>
      </c>
      <c r="Q58" s="144"/>
    </row>
  </sheetData>
  <mergeCells count="274">
    <mergeCell ref="Q4:Q5"/>
    <mergeCell ref="R4:R5"/>
    <mergeCell ref="G4:G5"/>
    <mergeCell ref="H4:I4"/>
    <mergeCell ref="J4:J5"/>
    <mergeCell ref="K4:L4"/>
    <mergeCell ref="M4:N4"/>
    <mergeCell ref="O4:P4"/>
    <mergeCell ref="A4:A5"/>
    <mergeCell ref="B4:B5"/>
    <mergeCell ref="C4:C5"/>
    <mergeCell ref="D4:D5"/>
    <mergeCell ref="E4:E5"/>
    <mergeCell ref="F4:F5"/>
    <mergeCell ref="Q7:Q10"/>
    <mergeCell ref="R7:R10"/>
    <mergeCell ref="A11:A12"/>
    <mergeCell ref="B11:B12"/>
    <mergeCell ref="C11:C12"/>
    <mergeCell ref="D11:D12"/>
    <mergeCell ref="E11:E12"/>
    <mergeCell ref="F11:F12"/>
    <mergeCell ref="G11:G12"/>
    <mergeCell ref="K7:K10"/>
    <mergeCell ref="L7:L10"/>
    <mergeCell ref="M7:M10"/>
    <mergeCell ref="N7:N10"/>
    <mergeCell ref="O7:O10"/>
    <mergeCell ref="P7:P10"/>
    <mergeCell ref="P11:P12"/>
    <mergeCell ref="Q11:Q12"/>
    <mergeCell ref="R11:R12"/>
    <mergeCell ref="A7:A10"/>
    <mergeCell ref="L11:L12"/>
    <mergeCell ref="M11:M12"/>
    <mergeCell ref="N11:N12"/>
    <mergeCell ref="O11:O12"/>
    <mergeCell ref="J11:J12"/>
    <mergeCell ref="K11:K12"/>
    <mergeCell ref="B7:B10"/>
    <mergeCell ref="C7:C10"/>
    <mergeCell ref="D7:D10"/>
    <mergeCell ref="E7:E10"/>
    <mergeCell ref="F7:F10"/>
    <mergeCell ref="G7:G10"/>
    <mergeCell ref="J7:J10"/>
    <mergeCell ref="P13:P14"/>
    <mergeCell ref="Q13:Q14"/>
    <mergeCell ref="R13:R14"/>
    <mergeCell ref="J13:J14"/>
    <mergeCell ref="K13:K14"/>
    <mergeCell ref="L13:L14"/>
    <mergeCell ref="M13:M14"/>
    <mergeCell ref="N13:N14"/>
    <mergeCell ref="O13:O14"/>
    <mergeCell ref="A13:A14"/>
    <mergeCell ref="B13:B14"/>
    <mergeCell ref="A15:A16"/>
    <mergeCell ref="B15:B16"/>
    <mergeCell ref="C15:C16"/>
    <mergeCell ref="D15:D16"/>
    <mergeCell ref="E15:E16"/>
    <mergeCell ref="F15:F16"/>
    <mergeCell ref="O15:O16"/>
    <mergeCell ref="C13:C14"/>
    <mergeCell ref="D13:D14"/>
    <mergeCell ref="E13:E14"/>
    <mergeCell ref="F13:F14"/>
    <mergeCell ref="G13:G14"/>
    <mergeCell ref="P15:P16"/>
    <mergeCell ref="Q15:Q16"/>
    <mergeCell ref="R15:R16"/>
    <mergeCell ref="G15:G16"/>
    <mergeCell ref="J15:J16"/>
    <mergeCell ref="K15:K16"/>
    <mergeCell ref="L15:L16"/>
    <mergeCell ref="M15:M16"/>
    <mergeCell ref="N15:N16"/>
    <mergeCell ref="A19:A25"/>
    <mergeCell ref="B19:B25"/>
    <mergeCell ref="C19:C25"/>
    <mergeCell ref="D19:D25"/>
    <mergeCell ref="E19:E25"/>
    <mergeCell ref="Q19:Q25"/>
    <mergeCell ref="R19:R25"/>
    <mergeCell ref="N26:N27"/>
    <mergeCell ref="O26:O27"/>
    <mergeCell ref="P26:P27"/>
    <mergeCell ref="Q26:Q27"/>
    <mergeCell ref="R26:R27"/>
    <mergeCell ref="N19:N25"/>
    <mergeCell ref="O19:O25"/>
    <mergeCell ref="P19:P25"/>
    <mergeCell ref="L19:L25"/>
    <mergeCell ref="M19:M25"/>
    <mergeCell ref="F19:F25"/>
    <mergeCell ref="G19:G25"/>
    <mergeCell ref="J19:J25"/>
    <mergeCell ref="K19:K25"/>
    <mergeCell ref="F26:F27"/>
    <mergeCell ref="G26:G27"/>
    <mergeCell ref="J26:J27"/>
    <mergeCell ref="K26:K27"/>
    <mergeCell ref="L26:L27"/>
    <mergeCell ref="M26:M27"/>
    <mergeCell ref="A26:A27"/>
    <mergeCell ref="B26:B27"/>
    <mergeCell ref="C26:C27"/>
    <mergeCell ref="D26:D27"/>
    <mergeCell ref="E26:E27"/>
    <mergeCell ref="O28:O31"/>
    <mergeCell ref="P28:P31"/>
    <mergeCell ref="Q28:Q31"/>
    <mergeCell ref="R28:R31"/>
    <mergeCell ref="A32:A33"/>
    <mergeCell ref="B32:B33"/>
    <mergeCell ref="C32:C33"/>
    <mergeCell ref="D32:D33"/>
    <mergeCell ref="E32:E33"/>
    <mergeCell ref="G28:G31"/>
    <mergeCell ref="J28:J31"/>
    <mergeCell ref="K28:K31"/>
    <mergeCell ref="L28:L31"/>
    <mergeCell ref="M28:M31"/>
    <mergeCell ref="N28:N31"/>
    <mergeCell ref="A28:A31"/>
    <mergeCell ref="B28:B31"/>
    <mergeCell ref="C28:C31"/>
    <mergeCell ref="D28:D31"/>
    <mergeCell ref="E28:E31"/>
    <mergeCell ref="F28:F31"/>
    <mergeCell ref="N32:N33"/>
    <mergeCell ref="O32:O33"/>
    <mergeCell ref="P32:P33"/>
    <mergeCell ref="Q32:Q33"/>
    <mergeCell ref="R32:R33"/>
    <mergeCell ref="F32:F33"/>
    <mergeCell ref="G32:G33"/>
    <mergeCell ref="J32:J33"/>
    <mergeCell ref="K32:K33"/>
    <mergeCell ref="L32:L33"/>
    <mergeCell ref="M32:M33"/>
    <mergeCell ref="O34:O35"/>
    <mergeCell ref="P34:P35"/>
    <mergeCell ref="Q34:Q35"/>
    <mergeCell ref="R34:R35"/>
    <mergeCell ref="M34:M35"/>
    <mergeCell ref="N34:N35"/>
    <mergeCell ref="A36:A38"/>
    <mergeCell ref="B36:B38"/>
    <mergeCell ref="C36:C38"/>
    <mergeCell ref="D36:D38"/>
    <mergeCell ref="E36:E38"/>
    <mergeCell ref="G34:G35"/>
    <mergeCell ref="J34:J35"/>
    <mergeCell ref="K34:K35"/>
    <mergeCell ref="L34:L35"/>
    <mergeCell ref="A34:A35"/>
    <mergeCell ref="B34:B35"/>
    <mergeCell ref="C34:C35"/>
    <mergeCell ref="D34:D35"/>
    <mergeCell ref="E34:E35"/>
    <mergeCell ref="F34:F35"/>
    <mergeCell ref="N36:N38"/>
    <mergeCell ref="O36:O38"/>
    <mergeCell ref="P36:P38"/>
    <mergeCell ref="Q36:Q38"/>
    <mergeCell ref="R36:R38"/>
    <mergeCell ref="F36:F38"/>
    <mergeCell ref="G36:G38"/>
    <mergeCell ref="J36:J38"/>
    <mergeCell ref="K36:K38"/>
    <mergeCell ref="L36:L38"/>
    <mergeCell ref="M36:M38"/>
    <mergeCell ref="O39:O40"/>
    <mergeCell ref="P39:P40"/>
    <mergeCell ref="Q39:Q40"/>
    <mergeCell ref="R39:R40"/>
    <mergeCell ref="A41:A42"/>
    <mergeCell ref="B41:B42"/>
    <mergeCell ref="C41:C42"/>
    <mergeCell ref="D41:D42"/>
    <mergeCell ref="E41:E42"/>
    <mergeCell ref="G39:G40"/>
    <mergeCell ref="J39:J40"/>
    <mergeCell ref="K39:K40"/>
    <mergeCell ref="L39:L40"/>
    <mergeCell ref="M39:M40"/>
    <mergeCell ref="N39:N40"/>
    <mergeCell ref="A39:A40"/>
    <mergeCell ref="B39:B40"/>
    <mergeCell ref="C39:C40"/>
    <mergeCell ref="D39:D40"/>
    <mergeCell ref="E39:E40"/>
    <mergeCell ref="F39:F40"/>
    <mergeCell ref="N41:N42"/>
    <mergeCell ref="O41:O42"/>
    <mergeCell ref="P41:P42"/>
    <mergeCell ref="Q41:Q42"/>
    <mergeCell ref="R41:R42"/>
    <mergeCell ref="F41:F42"/>
    <mergeCell ref="G41:G42"/>
    <mergeCell ref="J41:J42"/>
    <mergeCell ref="K41:K42"/>
    <mergeCell ref="L41:L42"/>
    <mergeCell ref="M41:M42"/>
    <mergeCell ref="O43:O46"/>
    <mergeCell ref="P43:P46"/>
    <mergeCell ref="Q43:Q46"/>
    <mergeCell ref="R43:R46"/>
    <mergeCell ref="M43:M46"/>
    <mergeCell ref="N43:N46"/>
    <mergeCell ref="A47:A48"/>
    <mergeCell ref="B47:B48"/>
    <mergeCell ref="C47:C48"/>
    <mergeCell ref="D47:D48"/>
    <mergeCell ref="E47:E48"/>
    <mergeCell ref="G43:G46"/>
    <mergeCell ref="J43:J46"/>
    <mergeCell ref="K43:K46"/>
    <mergeCell ref="L43:L46"/>
    <mergeCell ref="A43:A46"/>
    <mergeCell ref="B43:B46"/>
    <mergeCell ref="C43:C46"/>
    <mergeCell ref="D43:D46"/>
    <mergeCell ref="E43:E46"/>
    <mergeCell ref="F43:F46"/>
    <mergeCell ref="Q51:Q52"/>
    <mergeCell ref="R51:R52"/>
    <mergeCell ref="O49:O50"/>
    <mergeCell ref="P49:P50"/>
    <mergeCell ref="Q49:Q50"/>
    <mergeCell ref="R49:R50"/>
    <mergeCell ref="M49:M50"/>
    <mergeCell ref="N49:N50"/>
    <mergeCell ref="M51:M52"/>
    <mergeCell ref="N47:N48"/>
    <mergeCell ref="O47:O48"/>
    <mergeCell ref="P47:P48"/>
    <mergeCell ref="Q47:Q48"/>
    <mergeCell ref="R47:R48"/>
    <mergeCell ref="F47:F48"/>
    <mergeCell ref="G47:G48"/>
    <mergeCell ref="J47:J48"/>
    <mergeCell ref="K47:K48"/>
    <mergeCell ref="L47:L48"/>
    <mergeCell ref="M47:M48"/>
    <mergeCell ref="G49:G50"/>
    <mergeCell ref="J49:J50"/>
    <mergeCell ref="K49:K50"/>
    <mergeCell ref="L49:L50"/>
    <mergeCell ref="A49:A50"/>
    <mergeCell ref="B49:B50"/>
    <mergeCell ref="C49:C50"/>
    <mergeCell ref="D49:D50"/>
    <mergeCell ref="E49:E50"/>
    <mergeCell ref="F49:F50"/>
    <mergeCell ref="M55:M57"/>
    <mergeCell ref="N55:P55"/>
    <mergeCell ref="N56:N57"/>
    <mergeCell ref="O56:P56"/>
    <mergeCell ref="N51:N52"/>
    <mergeCell ref="O51:O52"/>
    <mergeCell ref="P51:P52"/>
    <mergeCell ref="A51:A52"/>
    <mergeCell ref="B51:B52"/>
    <mergeCell ref="C51:C52"/>
    <mergeCell ref="D51:D52"/>
    <mergeCell ref="E51:E52"/>
    <mergeCell ref="F51:F52"/>
    <mergeCell ref="K51:K52"/>
    <mergeCell ref="L51:L52"/>
    <mergeCell ref="G51:G52"/>
    <mergeCell ref="J51:J52"/>
  </mergeCells>
  <pageMargins left="0.7" right="0.7" top="0.75" bottom="0.75" header="0.3" footer="0.3"/>
  <pageSetup paperSize="9" orientation="portrait" horizontalDpi="30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S31"/>
  <sheetViews>
    <sheetView topLeftCell="A28" zoomScale="70" zoomScaleNormal="70" workbookViewId="0">
      <selection activeCell="J13" sqref="J13:J14"/>
    </sheetView>
  </sheetViews>
  <sheetFormatPr defaultColWidth="9.140625" defaultRowHeight="15" x14ac:dyDescent="0.25"/>
  <cols>
    <col min="1" max="1" width="4.28515625" style="41" customWidth="1"/>
    <col min="2" max="2" width="9.140625" style="85"/>
    <col min="3" max="3" width="6.5703125" style="41" customWidth="1"/>
    <col min="4" max="4" width="8.42578125" style="41" customWidth="1"/>
    <col min="5" max="5" width="32.42578125" style="41" customWidth="1"/>
    <col min="6" max="6" width="66" style="41" customWidth="1"/>
    <col min="7" max="7" width="19.5703125" style="41" customWidth="1"/>
    <col min="8" max="8" width="19" style="41" customWidth="1"/>
    <col min="9" max="9" width="9.140625" style="41"/>
    <col min="10" max="10" width="32.85546875" style="41" customWidth="1"/>
    <col min="11" max="11" width="9.140625" style="41"/>
    <col min="12" max="12" width="10.28515625" style="41" bestFit="1" customWidth="1"/>
    <col min="13" max="13" width="13.28515625" style="41" customWidth="1"/>
    <col min="14" max="14" width="13.140625" style="41" bestFit="1" customWidth="1"/>
    <col min="15" max="15" width="11.7109375" style="41" customWidth="1"/>
    <col min="16" max="16" width="12.28515625" style="41" customWidth="1"/>
    <col min="17" max="17" width="13.42578125" style="41" customWidth="1"/>
    <col min="18" max="18" width="14.85546875" style="41" customWidth="1"/>
    <col min="19" max="16384" width="9.140625" style="41"/>
  </cols>
  <sheetData>
    <row r="2" spans="1:18" ht="18" x14ac:dyDescent="0.3">
      <c r="A2" s="776" t="s">
        <v>1248</v>
      </c>
      <c r="B2" s="776"/>
      <c r="C2" s="776"/>
      <c r="D2" s="776"/>
      <c r="E2" s="776"/>
      <c r="F2" s="776"/>
      <c r="G2" s="776"/>
      <c r="H2" s="776"/>
      <c r="I2" s="776"/>
      <c r="J2" s="776"/>
      <c r="K2" s="776"/>
      <c r="L2" s="776"/>
      <c r="M2" s="776"/>
      <c r="N2" s="776"/>
      <c r="O2" s="776"/>
      <c r="P2" s="776"/>
      <c r="Q2" s="776"/>
      <c r="R2" s="776"/>
    </row>
    <row r="3" spans="1:18" x14ac:dyDescent="0.25">
      <c r="A3" s="49"/>
      <c r="E3" s="8"/>
      <c r="J3" s="777" t="s">
        <v>474</v>
      </c>
      <c r="K3" s="777"/>
      <c r="L3" s="777"/>
      <c r="M3" s="777"/>
      <c r="N3" s="777"/>
      <c r="O3" s="777"/>
      <c r="P3" s="777"/>
      <c r="Q3" s="777"/>
      <c r="R3" s="777"/>
    </row>
    <row r="4" spans="1:18" ht="25.5" customHeight="1" x14ac:dyDescent="0.25">
      <c r="A4" s="778" t="s">
        <v>475</v>
      </c>
      <c r="B4" s="774" t="s">
        <v>1</v>
      </c>
      <c r="C4" s="774" t="s">
        <v>2</v>
      </c>
      <c r="D4" s="774" t="s">
        <v>3</v>
      </c>
      <c r="E4" s="780" t="s">
        <v>4</v>
      </c>
      <c r="F4" s="774" t="s">
        <v>5</v>
      </c>
      <c r="G4" s="774" t="s">
        <v>6</v>
      </c>
      <c r="H4" s="782" t="s">
        <v>7</v>
      </c>
      <c r="I4" s="783"/>
      <c r="J4" s="778" t="s">
        <v>8</v>
      </c>
      <c r="K4" s="782" t="s">
        <v>9</v>
      </c>
      <c r="L4" s="784"/>
      <c r="M4" s="785" t="s">
        <v>10</v>
      </c>
      <c r="N4" s="785"/>
      <c r="O4" s="785" t="s">
        <v>11</v>
      </c>
      <c r="P4" s="785"/>
      <c r="Q4" s="774" t="s">
        <v>12</v>
      </c>
      <c r="R4" s="774" t="s">
        <v>13</v>
      </c>
    </row>
    <row r="5" spans="1:18" x14ac:dyDescent="0.25">
      <c r="A5" s="779"/>
      <c r="B5" s="775"/>
      <c r="C5" s="775"/>
      <c r="D5" s="775"/>
      <c r="E5" s="781"/>
      <c r="F5" s="775"/>
      <c r="G5" s="775"/>
      <c r="H5" s="86" t="s">
        <v>14</v>
      </c>
      <c r="I5" s="87" t="s">
        <v>15</v>
      </c>
      <c r="J5" s="779"/>
      <c r="K5" s="88">
        <v>2020</v>
      </c>
      <c r="L5" s="88">
        <v>2021</v>
      </c>
      <c r="M5" s="89">
        <v>2020</v>
      </c>
      <c r="N5" s="89">
        <v>2021</v>
      </c>
      <c r="O5" s="89">
        <v>2020</v>
      </c>
      <c r="P5" s="89">
        <v>2021</v>
      </c>
      <c r="Q5" s="775"/>
      <c r="R5" s="775"/>
    </row>
    <row r="6" spans="1:18" x14ac:dyDescent="0.25">
      <c r="A6" s="86" t="s">
        <v>16</v>
      </c>
      <c r="B6" s="87" t="s">
        <v>17</v>
      </c>
      <c r="C6" s="87" t="s">
        <v>18</v>
      </c>
      <c r="D6" s="87" t="s">
        <v>19</v>
      </c>
      <c r="E6" s="90" t="s">
        <v>20</v>
      </c>
      <c r="F6" s="86" t="s">
        <v>21</v>
      </c>
      <c r="G6" s="86" t="s">
        <v>22</v>
      </c>
      <c r="H6" s="87" t="s">
        <v>23</v>
      </c>
      <c r="I6" s="87" t="s">
        <v>24</v>
      </c>
      <c r="J6" s="86" t="s">
        <v>25</v>
      </c>
      <c r="K6" s="88" t="s">
        <v>26</v>
      </c>
      <c r="L6" s="88" t="s">
        <v>27</v>
      </c>
      <c r="M6" s="91" t="s">
        <v>28</v>
      </c>
      <c r="N6" s="91" t="s">
        <v>29</v>
      </c>
      <c r="O6" s="91" t="s">
        <v>30</v>
      </c>
      <c r="P6" s="91" t="s">
        <v>31</v>
      </c>
      <c r="Q6" s="86" t="s">
        <v>32</v>
      </c>
      <c r="R6" s="87" t="s">
        <v>33</v>
      </c>
    </row>
    <row r="7" spans="1:18" ht="71.25" customHeight="1" x14ac:dyDescent="0.25">
      <c r="A7" s="766">
        <v>1</v>
      </c>
      <c r="B7" s="787" t="s">
        <v>476</v>
      </c>
      <c r="C7" s="766">
        <v>5</v>
      </c>
      <c r="D7" s="766">
        <v>4</v>
      </c>
      <c r="E7" s="770" t="s">
        <v>477</v>
      </c>
      <c r="F7" s="755" t="s">
        <v>485</v>
      </c>
      <c r="G7" s="755" t="s">
        <v>478</v>
      </c>
      <c r="H7" s="356" t="s">
        <v>479</v>
      </c>
      <c r="I7" s="357" t="s">
        <v>161</v>
      </c>
      <c r="J7" s="755" t="s">
        <v>480</v>
      </c>
      <c r="K7" s="772" t="s">
        <v>34</v>
      </c>
      <c r="L7" s="772" t="s">
        <v>481</v>
      </c>
      <c r="M7" s="768">
        <v>24000</v>
      </c>
      <c r="N7" s="772"/>
      <c r="O7" s="768">
        <v>24000</v>
      </c>
      <c r="P7" s="772" t="s">
        <v>481</v>
      </c>
      <c r="Q7" s="755" t="s">
        <v>482</v>
      </c>
      <c r="R7" s="755" t="s">
        <v>483</v>
      </c>
    </row>
    <row r="8" spans="1:18" ht="99.75" customHeight="1" x14ac:dyDescent="0.25">
      <c r="A8" s="786"/>
      <c r="B8" s="788"/>
      <c r="C8" s="767"/>
      <c r="D8" s="767"/>
      <c r="E8" s="771"/>
      <c r="F8" s="762"/>
      <c r="G8" s="762"/>
      <c r="H8" s="356" t="s">
        <v>484</v>
      </c>
      <c r="I8" s="357" t="s">
        <v>486</v>
      </c>
      <c r="J8" s="762"/>
      <c r="K8" s="773"/>
      <c r="L8" s="773"/>
      <c r="M8" s="769"/>
      <c r="N8" s="773"/>
      <c r="O8" s="769"/>
      <c r="P8" s="773"/>
      <c r="Q8" s="762"/>
      <c r="R8" s="762"/>
    </row>
    <row r="9" spans="1:18" ht="84.75" customHeight="1" x14ac:dyDescent="0.25">
      <c r="A9" s="766">
        <v>2</v>
      </c>
      <c r="B9" s="766">
        <v>6</v>
      </c>
      <c r="C9" s="766">
        <v>1</v>
      </c>
      <c r="D9" s="755">
        <v>13</v>
      </c>
      <c r="E9" s="770" t="s">
        <v>487</v>
      </c>
      <c r="F9" s="755" t="s">
        <v>488</v>
      </c>
      <c r="G9" s="755" t="s">
        <v>489</v>
      </c>
      <c r="H9" s="357" t="s">
        <v>490</v>
      </c>
      <c r="I9" s="358">
        <v>9</v>
      </c>
      <c r="J9" s="755" t="s">
        <v>491</v>
      </c>
      <c r="K9" s="772" t="s">
        <v>492</v>
      </c>
      <c r="L9" s="772" t="s">
        <v>481</v>
      </c>
      <c r="M9" s="768">
        <v>15000</v>
      </c>
      <c r="N9" s="772" t="s">
        <v>481</v>
      </c>
      <c r="O9" s="768">
        <v>15000</v>
      </c>
      <c r="P9" s="772" t="s">
        <v>481</v>
      </c>
      <c r="Q9" s="755" t="s">
        <v>482</v>
      </c>
      <c r="R9" s="755" t="s">
        <v>483</v>
      </c>
    </row>
    <row r="10" spans="1:18" ht="83.25" customHeight="1" x14ac:dyDescent="0.25">
      <c r="A10" s="767"/>
      <c r="B10" s="767"/>
      <c r="C10" s="767"/>
      <c r="D10" s="762"/>
      <c r="E10" s="771"/>
      <c r="F10" s="762"/>
      <c r="G10" s="762"/>
      <c r="H10" s="357" t="s">
        <v>493</v>
      </c>
      <c r="I10" s="358">
        <v>225</v>
      </c>
      <c r="J10" s="762"/>
      <c r="K10" s="773"/>
      <c r="L10" s="773"/>
      <c r="M10" s="769"/>
      <c r="N10" s="773"/>
      <c r="O10" s="769"/>
      <c r="P10" s="773"/>
      <c r="Q10" s="762"/>
      <c r="R10" s="762"/>
    </row>
    <row r="11" spans="1:18" ht="132" customHeight="1" x14ac:dyDescent="0.25">
      <c r="A11" s="755">
        <v>3</v>
      </c>
      <c r="B11" s="755">
        <v>6</v>
      </c>
      <c r="C11" s="755">
        <v>1</v>
      </c>
      <c r="D11" s="755">
        <v>6</v>
      </c>
      <c r="E11" s="755" t="s">
        <v>494</v>
      </c>
      <c r="F11" s="755" t="s">
        <v>495</v>
      </c>
      <c r="G11" s="359" t="s">
        <v>57</v>
      </c>
      <c r="H11" s="359" t="s">
        <v>58</v>
      </c>
      <c r="I11" s="359">
        <v>1</v>
      </c>
      <c r="J11" s="755" t="s">
        <v>496</v>
      </c>
      <c r="K11" s="755" t="s">
        <v>34</v>
      </c>
      <c r="L11" s="755" t="s">
        <v>481</v>
      </c>
      <c r="M11" s="757">
        <v>99574</v>
      </c>
      <c r="N11" s="755" t="s">
        <v>481</v>
      </c>
      <c r="O11" s="757">
        <v>99574</v>
      </c>
      <c r="P11" s="755" t="s">
        <v>481</v>
      </c>
      <c r="Q11" s="755" t="s">
        <v>482</v>
      </c>
      <c r="R11" s="755" t="s">
        <v>483</v>
      </c>
    </row>
    <row r="12" spans="1:18" ht="109.5" customHeight="1" x14ac:dyDescent="0.25">
      <c r="A12" s="756"/>
      <c r="B12" s="756"/>
      <c r="C12" s="756"/>
      <c r="D12" s="756"/>
      <c r="E12" s="756"/>
      <c r="F12" s="762"/>
      <c r="G12" s="359" t="s">
        <v>497</v>
      </c>
      <c r="H12" s="359" t="s">
        <v>498</v>
      </c>
      <c r="I12" s="359">
        <v>2</v>
      </c>
      <c r="J12" s="756"/>
      <c r="K12" s="756"/>
      <c r="L12" s="756"/>
      <c r="M12" s="758"/>
      <c r="N12" s="756"/>
      <c r="O12" s="756"/>
      <c r="P12" s="756"/>
      <c r="Q12" s="756"/>
      <c r="R12" s="756"/>
    </row>
    <row r="13" spans="1:18" ht="72" customHeight="1" x14ac:dyDescent="0.25">
      <c r="A13" s="766">
        <v>4</v>
      </c>
      <c r="B13" s="765">
        <v>6</v>
      </c>
      <c r="C13" s="765">
        <v>1</v>
      </c>
      <c r="D13" s="765">
        <v>6</v>
      </c>
      <c r="E13" s="766" t="s">
        <v>499</v>
      </c>
      <c r="F13" s="755" t="s">
        <v>500</v>
      </c>
      <c r="G13" s="765" t="s">
        <v>501</v>
      </c>
      <c r="H13" s="360" t="s">
        <v>51</v>
      </c>
      <c r="I13" s="360">
        <v>1</v>
      </c>
      <c r="J13" s="755" t="s">
        <v>502</v>
      </c>
      <c r="K13" s="766" t="s">
        <v>34</v>
      </c>
      <c r="L13" s="766" t="s">
        <v>481</v>
      </c>
      <c r="M13" s="768">
        <v>4200</v>
      </c>
      <c r="N13" s="768" t="s">
        <v>481</v>
      </c>
      <c r="O13" s="768">
        <v>4200</v>
      </c>
      <c r="P13" s="768" t="s">
        <v>481</v>
      </c>
      <c r="Q13" s="755" t="s">
        <v>482</v>
      </c>
      <c r="R13" s="755" t="s">
        <v>483</v>
      </c>
    </row>
    <row r="14" spans="1:18" ht="75" customHeight="1" x14ac:dyDescent="0.25">
      <c r="A14" s="767"/>
      <c r="B14" s="765"/>
      <c r="C14" s="765"/>
      <c r="D14" s="765"/>
      <c r="E14" s="767"/>
      <c r="F14" s="762"/>
      <c r="G14" s="765"/>
      <c r="H14" s="359" t="s">
        <v>52</v>
      </c>
      <c r="I14" s="360">
        <v>60</v>
      </c>
      <c r="J14" s="762"/>
      <c r="K14" s="767"/>
      <c r="L14" s="767"/>
      <c r="M14" s="769"/>
      <c r="N14" s="769"/>
      <c r="O14" s="769"/>
      <c r="P14" s="769"/>
      <c r="Q14" s="762"/>
      <c r="R14" s="762"/>
    </row>
    <row r="15" spans="1:18" ht="178.5" x14ac:dyDescent="0.25">
      <c r="A15" s="360">
        <v>5</v>
      </c>
      <c r="B15" s="360">
        <v>6</v>
      </c>
      <c r="C15" s="360">
        <v>1.3</v>
      </c>
      <c r="D15" s="360">
        <v>13</v>
      </c>
      <c r="E15" s="361" t="s">
        <v>503</v>
      </c>
      <c r="F15" s="362" t="s">
        <v>504</v>
      </c>
      <c r="G15" s="359" t="s">
        <v>505</v>
      </c>
      <c r="H15" s="359" t="s">
        <v>506</v>
      </c>
      <c r="I15" s="360">
        <v>6</v>
      </c>
      <c r="J15" s="359" t="s">
        <v>507</v>
      </c>
      <c r="K15" s="360" t="s">
        <v>38</v>
      </c>
      <c r="L15" s="360" t="s">
        <v>481</v>
      </c>
      <c r="M15" s="363">
        <v>110000</v>
      </c>
      <c r="N15" s="364" t="s">
        <v>481</v>
      </c>
      <c r="O15" s="364">
        <v>110000</v>
      </c>
      <c r="P15" s="364" t="s">
        <v>481</v>
      </c>
      <c r="Q15" s="359" t="s">
        <v>482</v>
      </c>
      <c r="R15" s="359" t="s">
        <v>483</v>
      </c>
    </row>
    <row r="16" spans="1:18" ht="140.25" x14ac:dyDescent="0.25">
      <c r="A16" s="360">
        <v>6</v>
      </c>
      <c r="B16" s="360">
        <v>6</v>
      </c>
      <c r="C16" s="360">
        <v>3</v>
      </c>
      <c r="D16" s="360">
        <v>13</v>
      </c>
      <c r="E16" s="359" t="s">
        <v>508</v>
      </c>
      <c r="F16" s="359" t="s">
        <v>509</v>
      </c>
      <c r="G16" s="359" t="s">
        <v>497</v>
      </c>
      <c r="H16" s="359" t="s">
        <v>498</v>
      </c>
      <c r="I16" s="360">
        <v>1</v>
      </c>
      <c r="J16" s="359" t="s">
        <v>510</v>
      </c>
      <c r="K16" s="360" t="s">
        <v>481</v>
      </c>
      <c r="L16" s="360" t="s">
        <v>34</v>
      </c>
      <c r="M16" s="364" t="s">
        <v>481</v>
      </c>
      <c r="N16" s="364">
        <v>20000</v>
      </c>
      <c r="O16" s="364" t="s">
        <v>481</v>
      </c>
      <c r="P16" s="364">
        <v>20000</v>
      </c>
      <c r="Q16" s="359" t="s">
        <v>482</v>
      </c>
      <c r="R16" s="359" t="s">
        <v>483</v>
      </c>
    </row>
    <row r="17" spans="1:19" ht="100.5" customHeight="1" x14ac:dyDescent="0.25">
      <c r="A17" s="766">
        <v>7</v>
      </c>
      <c r="B17" s="764" t="s">
        <v>476</v>
      </c>
      <c r="C17" s="765">
        <v>5</v>
      </c>
      <c r="D17" s="765">
        <v>4</v>
      </c>
      <c r="E17" s="755" t="s">
        <v>511</v>
      </c>
      <c r="F17" s="755" t="s">
        <v>512</v>
      </c>
      <c r="G17" s="759" t="s">
        <v>478</v>
      </c>
      <c r="H17" s="356" t="s">
        <v>479</v>
      </c>
      <c r="I17" s="357" t="s">
        <v>161</v>
      </c>
      <c r="J17" s="759" t="s">
        <v>480</v>
      </c>
      <c r="K17" s="763" t="s">
        <v>481</v>
      </c>
      <c r="L17" s="763" t="s">
        <v>34</v>
      </c>
      <c r="M17" s="761" t="s">
        <v>481</v>
      </c>
      <c r="N17" s="760">
        <v>20000</v>
      </c>
      <c r="O17" s="761" t="s">
        <v>481</v>
      </c>
      <c r="P17" s="760">
        <v>20000</v>
      </c>
      <c r="Q17" s="759" t="s">
        <v>482</v>
      </c>
      <c r="R17" s="759" t="s">
        <v>483</v>
      </c>
    </row>
    <row r="18" spans="1:19" ht="76.5" customHeight="1" x14ac:dyDescent="0.25">
      <c r="A18" s="767"/>
      <c r="B18" s="764"/>
      <c r="C18" s="765"/>
      <c r="D18" s="765"/>
      <c r="E18" s="762"/>
      <c r="F18" s="762"/>
      <c r="G18" s="759"/>
      <c r="H18" s="356" t="s">
        <v>484</v>
      </c>
      <c r="I18" s="357" t="s">
        <v>46</v>
      </c>
      <c r="J18" s="759"/>
      <c r="K18" s="763"/>
      <c r="L18" s="763"/>
      <c r="M18" s="761"/>
      <c r="N18" s="760"/>
      <c r="O18" s="761"/>
      <c r="P18" s="760"/>
      <c r="Q18" s="759"/>
      <c r="R18" s="759"/>
    </row>
    <row r="19" spans="1:19" ht="90" customHeight="1" x14ac:dyDescent="0.25">
      <c r="A19" s="766">
        <v>8</v>
      </c>
      <c r="B19" s="759">
        <v>1</v>
      </c>
      <c r="C19" s="759">
        <v>1</v>
      </c>
      <c r="D19" s="759">
        <v>9</v>
      </c>
      <c r="E19" s="759" t="s">
        <v>513</v>
      </c>
      <c r="F19" s="759" t="s">
        <v>514</v>
      </c>
      <c r="G19" s="759" t="s">
        <v>197</v>
      </c>
      <c r="H19" s="359" t="s">
        <v>51</v>
      </c>
      <c r="I19" s="359">
        <v>1</v>
      </c>
      <c r="J19" s="759" t="s">
        <v>515</v>
      </c>
      <c r="K19" s="759" t="s">
        <v>481</v>
      </c>
      <c r="L19" s="759" t="s">
        <v>34</v>
      </c>
      <c r="M19" s="759" t="s">
        <v>481</v>
      </c>
      <c r="N19" s="760">
        <v>40000</v>
      </c>
      <c r="O19" s="759" t="s">
        <v>481</v>
      </c>
      <c r="P19" s="760">
        <v>40000</v>
      </c>
      <c r="Q19" s="759" t="s">
        <v>482</v>
      </c>
      <c r="R19" s="759" t="s">
        <v>483</v>
      </c>
    </row>
    <row r="20" spans="1:19" ht="45.75" customHeight="1" x14ac:dyDescent="0.25">
      <c r="A20" s="767"/>
      <c r="B20" s="759"/>
      <c r="C20" s="759"/>
      <c r="D20" s="759"/>
      <c r="E20" s="759"/>
      <c r="F20" s="759"/>
      <c r="G20" s="759"/>
      <c r="H20" s="359" t="s">
        <v>516</v>
      </c>
      <c r="I20" s="359">
        <v>80</v>
      </c>
      <c r="J20" s="759"/>
      <c r="K20" s="759"/>
      <c r="L20" s="759"/>
      <c r="M20" s="759"/>
      <c r="N20" s="760"/>
      <c r="O20" s="759"/>
      <c r="P20" s="760"/>
      <c r="Q20" s="759"/>
      <c r="R20" s="759"/>
    </row>
    <row r="21" spans="1:19" s="92" customFormat="1" ht="45" customHeight="1" x14ac:dyDescent="0.25">
      <c r="A21" s="755">
        <v>9</v>
      </c>
      <c r="B21" s="759">
        <v>6</v>
      </c>
      <c r="C21" s="759">
        <v>1</v>
      </c>
      <c r="D21" s="759">
        <v>13</v>
      </c>
      <c r="E21" s="759" t="s">
        <v>517</v>
      </c>
      <c r="F21" s="759" t="s">
        <v>518</v>
      </c>
      <c r="G21" s="359" t="s">
        <v>519</v>
      </c>
      <c r="H21" s="359" t="s">
        <v>199</v>
      </c>
      <c r="I21" s="359">
        <v>1</v>
      </c>
      <c r="J21" s="759" t="s">
        <v>496</v>
      </c>
      <c r="K21" s="759" t="s">
        <v>481</v>
      </c>
      <c r="L21" s="759" t="s">
        <v>34</v>
      </c>
      <c r="M21" s="759" t="s">
        <v>481</v>
      </c>
      <c r="N21" s="757">
        <v>130000</v>
      </c>
      <c r="O21" s="755" t="s">
        <v>481</v>
      </c>
      <c r="P21" s="757">
        <v>130000</v>
      </c>
      <c r="Q21" s="759" t="s">
        <v>482</v>
      </c>
      <c r="R21" s="759" t="s">
        <v>483</v>
      </c>
    </row>
    <row r="22" spans="1:19" s="92" customFormat="1" ht="65.25" customHeight="1" x14ac:dyDescent="0.25">
      <c r="A22" s="756"/>
      <c r="B22" s="759"/>
      <c r="C22" s="759"/>
      <c r="D22" s="759"/>
      <c r="E22" s="759"/>
      <c r="F22" s="759"/>
      <c r="G22" s="359" t="s">
        <v>520</v>
      </c>
      <c r="H22" s="359" t="s">
        <v>521</v>
      </c>
      <c r="I22" s="359">
        <v>1</v>
      </c>
      <c r="J22" s="759"/>
      <c r="K22" s="759"/>
      <c r="L22" s="759"/>
      <c r="M22" s="759"/>
      <c r="N22" s="758"/>
      <c r="O22" s="756"/>
      <c r="P22" s="758"/>
      <c r="Q22" s="759"/>
      <c r="R22" s="759"/>
    </row>
    <row r="23" spans="1:19" s="92" customFormat="1" ht="68.25" customHeight="1" x14ac:dyDescent="0.25">
      <c r="A23" s="756"/>
      <c r="B23" s="759"/>
      <c r="C23" s="759"/>
      <c r="D23" s="759"/>
      <c r="E23" s="759"/>
      <c r="F23" s="759"/>
      <c r="G23" s="359" t="s">
        <v>522</v>
      </c>
      <c r="H23" s="359" t="s">
        <v>523</v>
      </c>
      <c r="I23" s="359">
        <v>1</v>
      </c>
      <c r="J23" s="759"/>
      <c r="K23" s="759"/>
      <c r="L23" s="759"/>
      <c r="M23" s="759"/>
      <c r="N23" s="758"/>
      <c r="O23" s="756"/>
      <c r="P23" s="758"/>
      <c r="Q23" s="759"/>
      <c r="R23" s="759"/>
    </row>
    <row r="24" spans="1:19" s="92" customFormat="1" ht="45.75" customHeight="1" x14ac:dyDescent="0.25">
      <c r="A24" s="762"/>
      <c r="B24" s="759"/>
      <c r="C24" s="759"/>
      <c r="D24" s="759"/>
      <c r="E24" s="759"/>
      <c r="F24" s="759"/>
      <c r="G24" s="359" t="s">
        <v>55</v>
      </c>
      <c r="H24" s="359" t="s">
        <v>524</v>
      </c>
      <c r="I24" s="359">
        <v>1</v>
      </c>
      <c r="J24" s="759"/>
      <c r="K24" s="759"/>
      <c r="L24" s="759"/>
      <c r="M24" s="759"/>
      <c r="N24" s="758"/>
      <c r="O24" s="756"/>
      <c r="P24" s="758"/>
      <c r="Q24" s="759"/>
      <c r="R24" s="759"/>
    </row>
    <row r="25" spans="1:19" ht="76.5" x14ac:dyDescent="0.25">
      <c r="A25" s="360">
        <v>10</v>
      </c>
      <c r="B25" s="360">
        <v>6</v>
      </c>
      <c r="C25" s="360">
        <v>1</v>
      </c>
      <c r="D25" s="360">
        <v>13</v>
      </c>
      <c r="E25" s="359" t="s">
        <v>525</v>
      </c>
      <c r="F25" s="359" t="s">
        <v>526</v>
      </c>
      <c r="G25" s="359" t="s">
        <v>527</v>
      </c>
      <c r="H25" s="359" t="s">
        <v>528</v>
      </c>
      <c r="I25" s="360">
        <v>2</v>
      </c>
      <c r="J25" s="359" t="s">
        <v>529</v>
      </c>
      <c r="K25" s="360" t="s">
        <v>481</v>
      </c>
      <c r="L25" s="360" t="s">
        <v>34</v>
      </c>
      <c r="M25" s="360" t="s">
        <v>481</v>
      </c>
      <c r="N25" s="364">
        <v>40000</v>
      </c>
      <c r="O25" s="360" t="s">
        <v>481</v>
      </c>
      <c r="P25" s="364">
        <v>40000</v>
      </c>
      <c r="Q25" s="359" t="s">
        <v>482</v>
      </c>
      <c r="R25" s="359" t="s">
        <v>483</v>
      </c>
    </row>
    <row r="26" spans="1:19" ht="178.5" x14ac:dyDescent="0.25">
      <c r="A26" s="359">
        <v>11</v>
      </c>
      <c r="B26" s="366">
        <v>6</v>
      </c>
      <c r="C26" s="366">
        <v>1.3</v>
      </c>
      <c r="D26" s="366">
        <v>13</v>
      </c>
      <c r="E26" s="366" t="s">
        <v>530</v>
      </c>
      <c r="F26" s="365" t="s">
        <v>2933</v>
      </c>
      <c r="G26" s="365" t="s">
        <v>505</v>
      </c>
      <c r="H26" s="365" t="s">
        <v>506</v>
      </c>
      <c r="I26" s="309">
        <v>6</v>
      </c>
      <c r="J26" s="365" t="s">
        <v>531</v>
      </c>
      <c r="K26" s="309" t="s">
        <v>481</v>
      </c>
      <c r="L26" s="309" t="s">
        <v>34</v>
      </c>
      <c r="M26" s="309" t="s">
        <v>481</v>
      </c>
      <c r="N26" s="367">
        <v>100000</v>
      </c>
      <c r="O26" s="309" t="s">
        <v>481</v>
      </c>
      <c r="P26" s="367">
        <v>100000</v>
      </c>
      <c r="Q26" s="365" t="s">
        <v>482</v>
      </c>
      <c r="R26" s="365" t="s">
        <v>483</v>
      </c>
      <c r="S26" s="85"/>
    </row>
    <row r="27" spans="1:19" x14ac:dyDescent="0.25">
      <c r="A27" s="93"/>
      <c r="C27" s="94"/>
      <c r="D27" s="94"/>
      <c r="E27" s="94"/>
      <c r="F27" s="94"/>
      <c r="G27" s="94"/>
      <c r="H27" s="94"/>
      <c r="I27" s="94"/>
      <c r="J27" s="94"/>
      <c r="K27" s="94"/>
      <c r="L27" s="94"/>
      <c r="M27" s="85"/>
      <c r="N27" s="9"/>
      <c r="O27" s="9"/>
      <c r="P27" s="9"/>
      <c r="Q27" s="94"/>
      <c r="R27" s="94"/>
    </row>
    <row r="28" spans="1:19" x14ac:dyDescent="0.25">
      <c r="N28" s="699"/>
      <c r="O28" s="702" t="s">
        <v>35</v>
      </c>
      <c r="P28" s="702"/>
      <c r="Q28" s="702"/>
    </row>
    <row r="29" spans="1:19" x14ac:dyDescent="0.25">
      <c r="N29" s="700"/>
      <c r="O29" s="702" t="s">
        <v>36</v>
      </c>
      <c r="P29" s="702" t="s">
        <v>37</v>
      </c>
      <c r="Q29" s="702"/>
    </row>
    <row r="30" spans="1:19" x14ac:dyDescent="0.25">
      <c r="N30" s="701"/>
      <c r="O30" s="702"/>
      <c r="P30" s="57">
        <v>2020</v>
      </c>
      <c r="Q30" s="57">
        <v>2021</v>
      </c>
    </row>
    <row r="31" spans="1:19" x14ac:dyDescent="0.25">
      <c r="N31" s="57" t="s">
        <v>2931</v>
      </c>
      <c r="O31" s="55">
        <v>11</v>
      </c>
      <c r="P31" s="25">
        <f>O7+O9+O11+O13+O15</f>
        <v>252774</v>
      </c>
      <c r="Q31" s="31">
        <f>P26+P25+P21+P19+P17+P16</f>
        <v>350000</v>
      </c>
      <c r="R31" s="144"/>
    </row>
  </sheetData>
  <mergeCells count="130">
    <mergeCell ref="A17:A18"/>
    <mergeCell ref="A19:A20"/>
    <mergeCell ref="A21:A24"/>
    <mergeCell ref="O7:O8"/>
    <mergeCell ref="P7:P8"/>
    <mergeCell ref="J4:J5"/>
    <mergeCell ref="K4:L4"/>
    <mergeCell ref="M4:N4"/>
    <mergeCell ref="O4:P4"/>
    <mergeCell ref="L9:L10"/>
    <mergeCell ref="M9:M10"/>
    <mergeCell ref="A7:A8"/>
    <mergeCell ref="B7:B8"/>
    <mergeCell ref="C7:C8"/>
    <mergeCell ref="D7:D8"/>
    <mergeCell ref="E7:E8"/>
    <mergeCell ref="F7:F8"/>
    <mergeCell ref="E11:E12"/>
    <mergeCell ref="F9:F10"/>
    <mergeCell ref="G9:G10"/>
    <mergeCell ref="J9:J10"/>
    <mergeCell ref="K9:K10"/>
    <mergeCell ref="O11:O12"/>
    <mergeCell ref="P11:P12"/>
    <mergeCell ref="Q4:Q5"/>
    <mergeCell ref="R4:R5"/>
    <mergeCell ref="A2:R2"/>
    <mergeCell ref="J3:R3"/>
    <mergeCell ref="A4:A5"/>
    <mergeCell ref="B4:B5"/>
    <mergeCell ref="C4:C5"/>
    <mergeCell ref="D4:D5"/>
    <mergeCell ref="E4:E5"/>
    <mergeCell ref="F4:F5"/>
    <mergeCell ref="G4:G5"/>
    <mergeCell ref="H4:I4"/>
    <mergeCell ref="Q7:Q8"/>
    <mergeCell ref="R7:R8"/>
    <mergeCell ref="A9:A10"/>
    <mergeCell ref="B9:B10"/>
    <mergeCell ref="C9:C10"/>
    <mergeCell ref="D9:D10"/>
    <mergeCell ref="E9:E10"/>
    <mergeCell ref="G7:G8"/>
    <mergeCell ref="J7:J8"/>
    <mergeCell ref="K7:K8"/>
    <mergeCell ref="L7:L8"/>
    <mergeCell ref="M7:M8"/>
    <mergeCell ref="N7:N8"/>
    <mergeCell ref="N9:N10"/>
    <mergeCell ref="O9:O10"/>
    <mergeCell ref="P9:P10"/>
    <mergeCell ref="Q9:Q10"/>
    <mergeCell ref="R9:R10"/>
    <mergeCell ref="Q11:Q12"/>
    <mergeCell ref="R11:R12"/>
    <mergeCell ref="A13:A14"/>
    <mergeCell ref="B13:B14"/>
    <mergeCell ref="C13:C14"/>
    <mergeCell ref="D13:D14"/>
    <mergeCell ref="E13:E14"/>
    <mergeCell ref="F13:F14"/>
    <mergeCell ref="F11:F12"/>
    <mergeCell ref="J11:J12"/>
    <mergeCell ref="K11:K12"/>
    <mergeCell ref="L11:L12"/>
    <mergeCell ref="M11:M12"/>
    <mergeCell ref="N11:N12"/>
    <mergeCell ref="O13:O14"/>
    <mergeCell ref="P13:P14"/>
    <mergeCell ref="Q13:Q14"/>
    <mergeCell ref="R13:R14"/>
    <mergeCell ref="A11:A12"/>
    <mergeCell ref="B11:B12"/>
    <mergeCell ref="C11:C12"/>
    <mergeCell ref="D11:D12"/>
    <mergeCell ref="N13:N14"/>
    <mergeCell ref="B17:B18"/>
    <mergeCell ref="C17:C18"/>
    <mergeCell ref="D17:D18"/>
    <mergeCell ref="E17:E18"/>
    <mergeCell ref="G13:G14"/>
    <mergeCell ref="J13:J14"/>
    <mergeCell ref="K13:K14"/>
    <mergeCell ref="L13:L14"/>
    <mergeCell ref="M13:M14"/>
    <mergeCell ref="N17:N18"/>
    <mergeCell ref="O17:O18"/>
    <mergeCell ref="P17:P18"/>
    <mergeCell ref="Q17:Q18"/>
    <mergeCell ref="R17:R18"/>
    <mergeCell ref="F17:F18"/>
    <mergeCell ref="G17:G18"/>
    <mergeCell ref="J17:J18"/>
    <mergeCell ref="K17:K18"/>
    <mergeCell ref="L17:L18"/>
    <mergeCell ref="M17:M18"/>
    <mergeCell ref="O19:O20"/>
    <mergeCell ref="P19:P20"/>
    <mergeCell ref="Q19:Q20"/>
    <mergeCell ref="R19:R20"/>
    <mergeCell ref="B21:B24"/>
    <mergeCell ref="C21:C24"/>
    <mergeCell ref="D21:D24"/>
    <mergeCell ref="E21:E24"/>
    <mergeCell ref="G19:G20"/>
    <mergeCell ref="J19:J20"/>
    <mergeCell ref="K19:K20"/>
    <mergeCell ref="L19:L20"/>
    <mergeCell ref="M19:M20"/>
    <mergeCell ref="N19:N20"/>
    <mergeCell ref="B19:B20"/>
    <mergeCell ref="C19:C20"/>
    <mergeCell ref="D19:D20"/>
    <mergeCell ref="E19:E20"/>
    <mergeCell ref="F19:F20"/>
    <mergeCell ref="N28:N30"/>
    <mergeCell ref="O28:Q28"/>
    <mergeCell ref="O29:O30"/>
    <mergeCell ref="P29:Q29"/>
    <mergeCell ref="O21:O24"/>
    <mergeCell ref="P21:P24"/>
    <mergeCell ref="Q21:Q24"/>
    <mergeCell ref="R21:R24"/>
    <mergeCell ref="F21:F24"/>
    <mergeCell ref="J21:J24"/>
    <mergeCell ref="K21:K24"/>
    <mergeCell ref="L21:L24"/>
    <mergeCell ref="M21:M24"/>
    <mergeCell ref="N21:N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36</vt:i4>
      </vt:variant>
    </vt:vector>
  </HeadingPairs>
  <TitlesOfParts>
    <vt:vector size="36" baseType="lpstr">
      <vt:lpstr>Podsumowanie</vt:lpstr>
      <vt:lpstr>Dolnośląska JR</vt:lpstr>
      <vt:lpstr>Kujawsko-pomorska JR</vt:lpstr>
      <vt:lpstr>Lubelska JR</vt:lpstr>
      <vt:lpstr>Lubuska JR</vt:lpstr>
      <vt:lpstr>Łódzka JR</vt:lpstr>
      <vt:lpstr>Małopolska JR</vt:lpstr>
      <vt:lpstr>Mazowiecka JR</vt:lpstr>
      <vt:lpstr>Opolska JR</vt:lpstr>
      <vt:lpstr>Podkarpacka JR</vt:lpstr>
      <vt:lpstr>Podlaska JR</vt:lpstr>
      <vt:lpstr>Pomorska JR</vt:lpstr>
      <vt:lpstr>Śląska JR</vt:lpstr>
      <vt:lpstr>Świętokrzyska JR</vt:lpstr>
      <vt:lpstr>Warmińsko-mazurska JR</vt:lpstr>
      <vt:lpstr>Wielkopolska JR</vt:lpstr>
      <vt:lpstr>Zachodniopomorska JR</vt:lpstr>
      <vt:lpstr>MRiRW</vt:lpstr>
      <vt:lpstr>CDR (KSOW)</vt:lpstr>
      <vt:lpstr>CDR (SIR)</vt:lpstr>
      <vt:lpstr>Dolnośląski ODR</vt:lpstr>
      <vt:lpstr>Kujawsko-pomorski ODR</vt:lpstr>
      <vt:lpstr>Lubelski ODR</vt:lpstr>
      <vt:lpstr>Lubuski ODR</vt:lpstr>
      <vt:lpstr>Łódzki ODR</vt:lpstr>
      <vt:lpstr>Małopolski ODR</vt:lpstr>
      <vt:lpstr>Mazowiecki ODR</vt:lpstr>
      <vt:lpstr>Opolski ODR</vt:lpstr>
      <vt:lpstr>Podkarpacki ODR</vt:lpstr>
      <vt:lpstr>Podlaski ODR</vt:lpstr>
      <vt:lpstr>Pomorski ODR</vt:lpstr>
      <vt:lpstr>Śląski ODR</vt:lpstr>
      <vt:lpstr>Świętokrzyski ODR</vt:lpstr>
      <vt:lpstr>Warmińsko-mazurski ODR</vt:lpstr>
      <vt:lpstr>Wielkopolski ODR</vt:lpstr>
      <vt:lpstr>Zachodniopomorski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cp:lastPrinted>2020-12-20T13:14:06Z</cp:lastPrinted>
  <dcterms:created xsi:type="dcterms:W3CDTF">2020-01-15T10:30:37Z</dcterms:created>
  <dcterms:modified xsi:type="dcterms:W3CDTF">2021-04-21T10:59:40Z</dcterms:modified>
</cp:coreProperties>
</file>