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en_skoroszyt"/>
  <mc:AlternateContent xmlns:mc="http://schemas.openxmlformats.org/markup-compatibility/2006">
    <mc:Choice Requires="x15">
      <x15ac:absPath xmlns:x15ac="http://schemas.microsoft.com/office/spreadsheetml/2010/11/ac" url="C:\Users\Dell\Desktop\Plan operacyjny 2020-2021\partnerzy_nowe\"/>
    </mc:Choice>
  </mc:AlternateContent>
  <xr:revisionPtr revIDLastSave="0" documentId="8_{CF380496-C4A6-4B39-A4A4-4D5550890E4F}" xr6:coauthVersionLast="45" xr6:coauthVersionMax="45" xr10:uidLastSave="{00000000-0000-0000-0000-000000000000}"/>
  <bookViews>
    <workbookView xWindow="-120" yWindow="-120" windowWidth="29040" windowHeight="15840" xr2:uid="{00000000-000D-0000-FFFF-FFFF00000000}"/>
  </bookViews>
  <sheets>
    <sheet name="Podsumowanie" sheetId="19" r:id="rId1"/>
    <sheet name="Dolnośląska JR" sheetId="21" r:id="rId2"/>
    <sheet name="Kujawsko-pomorska JR" sheetId="22" r:id="rId3"/>
    <sheet name="Lubelska JR" sheetId="23" r:id="rId4"/>
    <sheet name="Lubuska JR" sheetId="24" r:id="rId5"/>
    <sheet name="Łódzka JR" sheetId="25" r:id="rId6"/>
    <sheet name="Małopolska JR" sheetId="26" r:id="rId7"/>
    <sheet name="Mazowiecka JR" sheetId="27" r:id="rId8"/>
    <sheet name="Opolska JR" sheetId="28" r:id="rId9"/>
    <sheet name="Podkarpacka JR" sheetId="29" r:id="rId10"/>
    <sheet name="Podlaska JR" sheetId="30" r:id="rId11"/>
    <sheet name="Pomorska JR" sheetId="31" r:id="rId12"/>
    <sheet name="Śląska JR" sheetId="32" r:id="rId13"/>
    <sheet name="Świętokrzyska JR" sheetId="33" r:id="rId14"/>
    <sheet name="Warmińsko-mazurska JR" sheetId="34" r:id="rId15"/>
    <sheet name="Wielkopolska JR" sheetId="35" r:id="rId16"/>
    <sheet name="Zachodniopomorska JR" sheetId="36" r:id="rId17"/>
    <sheet name="CDR (JC)" sheetId="20"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92" i="28" l="1"/>
  <c r="P44" i="36" l="1"/>
  <c r="P29" i="36"/>
  <c r="P28" i="33"/>
  <c r="P57" i="31"/>
  <c r="P40" i="31"/>
  <c r="M52" i="31"/>
  <c r="M46" i="31"/>
  <c r="M33" i="31"/>
  <c r="M25" i="31"/>
  <c r="M20" i="31"/>
  <c r="M16" i="31"/>
  <c r="M14" i="31"/>
  <c r="M12" i="31"/>
  <c r="M10" i="31"/>
  <c r="Q47" i="29" l="1"/>
  <c r="P30" i="29"/>
  <c r="P65" i="28" l="1"/>
  <c r="P62" i="26"/>
  <c r="M13" i="28"/>
  <c r="M7" i="28"/>
  <c r="D12" i="19" l="1"/>
  <c r="P45" i="24" l="1"/>
  <c r="P29" i="24"/>
  <c r="P27" i="22" l="1"/>
  <c r="D24" i="19" l="1"/>
  <c r="C24" i="19"/>
</calcChain>
</file>

<file path=xl/sharedStrings.xml><?xml version="1.0" encoding="utf-8"?>
<sst xmlns="http://schemas.openxmlformats.org/spreadsheetml/2006/main" count="2199" uniqueCount="1091">
  <si>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</si>
  <si>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</si>
  <si>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</si>
  <si>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</si>
  <si>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</si>
  <si>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</si>
  <si>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</si>
  <si>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</si>
  <si>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</si>
  <si>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</si>
  <si>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</si>
  <si>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</si>
  <si>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</si>
  <si>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</si>
  <si>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</si>
  <si>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</si>
  <si>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</si>
  <si>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</si>
  <si>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</si>
  <si>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</si>
  <si>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</si>
  <si>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</si>
  <si>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</si>
  <si>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</si>
  <si>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</si>
  <si>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</si>
  <si>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</si>
  <si>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</si>
  <si>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</si>
  <si>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</si>
  <si>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</si>
  <si>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</si>
  <si>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</si>
  <si>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</si>
  <si>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1.</t>
  </si>
  <si>
    <t>2.</t>
  </si>
  <si>
    <t>warsztaty</t>
  </si>
  <si>
    <t>I-IV</t>
  </si>
  <si>
    <t>konferencja</t>
  </si>
  <si>
    <t>Operacje własne</t>
  </si>
  <si>
    <t>Operacje partnerów</t>
  </si>
  <si>
    <t>Liczba</t>
  </si>
  <si>
    <t>Kwota</t>
  </si>
  <si>
    <t>-</t>
  </si>
  <si>
    <t>Wyjazd studyjny</t>
  </si>
  <si>
    <t>III-IV</t>
  </si>
  <si>
    <t xml:space="preserve">Kujawsko-Pomorski Ośrodek Doradztwa Rolniczego </t>
  </si>
  <si>
    <t>II-III</t>
  </si>
  <si>
    <t>Konferencja</t>
  </si>
  <si>
    <t>liczba uczestników</t>
  </si>
  <si>
    <t>I</t>
  </si>
  <si>
    <t>1</t>
  </si>
  <si>
    <t>seminarium</t>
  </si>
  <si>
    <t>III</t>
  </si>
  <si>
    <t>wyjazd studyjny</t>
  </si>
  <si>
    <t>rolnicy</t>
  </si>
  <si>
    <t>II-IV</t>
  </si>
  <si>
    <t>II - IV</t>
  </si>
  <si>
    <t>40</t>
  </si>
  <si>
    <t>II</t>
  </si>
  <si>
    <t>I - IV</t>
  </si>
  <si>
    <t>liczba uczestników szkolenia</t>
  </si>
  <si>
    <t>szkolenie</t>
  </si>
  <si>
    <t>liczba wyjazdów studyjnych</t>
  </si>
  <si>
    <t>liczba uczestników wyjazdu studyjnego</t>
  </si>
  <si>
    <t>wystawa</t>
  </si>
  <si>
    <t>liczba uczestników wyjazdów studyjnych</t>
  </si>
  <si>
    <t>liczba konferencji</t>
  </si>
  <si>
    <t>liczba uczestników konferencji</t>
  </si>
  <si>
    <t>Szkolenie</t>
  </si>
  <si>
    <t>IV</t>
  </si>
  <si>
    <t>80</t>
  </si>
  <si>
    <t>44</t>
  </si>
  <si>
    <t>30</t>
  </si>
  <si>
    <t>publikacja</t>
  </si>
  <si>
    <t>Pomorski Ośrodek Doradztwa Rolniczego w Lubaniu</t>
  </si>
  <si>
    <t>9.</t>
  </si>
  <si>
    <t>10.</t>
  </si>
  <si>
    <t>11.</t>
  </si>
  <si>
    <t>12.</t>
  </si>
  <si>
    <t>13.</t>
  </si>
  <si>
    <t>14.</t>
  </si>
  <si>
    <t>liczba tytułów</t>
  </si>
  <si>
    <t>impreza plenerowa</t>
  </si>
  <si>
    <t>liczba imprez plenerowych</t>
  </si>
  <si>
    <t>liczba spotkań</t>
  </si>
  <si>
    <t>Zachodniopomorski Ośrodek Doradztwa Rolniczego w Barzkowicach</t>
  </si>
  <si>
    <t xml:space="preserve">liczba uczestników </t>
  </si>
  <si>
    <t>konkurs</t>
  </si>
  <si>
    <t>informacje i publikacje w internecie</t>
  </si>
  <si>
    <t>analiza</t>
  </si>
  <si>
    <t>I-III</t>
  </si>
  <si>
    <t xml:space="preserve">liczba filmów </t>
  </si>
  <si>
    <t>Konkurs</t>
  </si>
  <si>
    <t>liczba konkursów</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</si>
  <si>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</si>
  <si>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</si>
  <si>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</si>
  <si>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</si>
  <si>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</si>
  <si>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</si>
  <si>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</si>
  <si>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</si>
  <si>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</si>
  <si>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</si>
  <si>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</si>
  <si>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</si>
  <si>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</si>
  <si>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</si>
  <si>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</si>
  <si>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</si>
  <si>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</si>
  <si>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</si>
  <si>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Centrum Doradztwa Rolniczego 
w Brwinowie (JC)</t>
  </si>
  <si>
    <t>stoisko wystawiennicze na targach</t>
  </si>
  <si>
    <t>I-II</t>
  </si>
  <si>
    <t>olimpiada</t>
  </si>
  <si>
    <t>VI</t>
  </si>
  <si>
    <t>szt.</t>
  </si>
  <si>
    <t>wizyta studyjna</t>
  </si>
  <si>
    <t>osoba</t>
  </si>
  <si>
    <t>stoisko wystawiennicze</t>
  </si>
  <si>
    <t>850</t>
  </si>
  <si>
    <t>ogół społeczeństwa</t>
  </si>
  <si>
    <t>Lp.</t>
  </si>
  <si>
    <t>2, 3</t>
  </si>
  <si>
    <t xml:space="preserve">liczba stoisk wystawienniczych </t>
  </si>
  <si>
    <t xml:space="preserve">1
</t>
  </si>
  <si>
    <t>liczba warsztatów</t>
  </si>
  <si>
    <t>liczba uczestników warsztatów</t>
  </si>
  <si>
    <t>publikacja / materiał drukowany</t>
  </si>
  <si>
    <t>liczba tytułów publikacji / materiałów drukowanych</t>
  </si>
  <si>
    <t>stoisko wystawiennicze na imprezie plenerowej</t>
  </si>
  <si>
    <t>liczba uczestników wyjazdu</t>
  </si>
  <si>
    <t>liczba wystaw</t>
  </si>
  <si>
    <t>targi</t>
  </si>
  <si>
    <t>1, 3</t>
  </si>
  <si>
    <t>1, 2</t>
  </si>
  <si>
    <t>Targi</t>
  </si>
  <si>
    <t>16</t>
  </si>
  <si>
    <t>materiał drukowany</t>
  </si>
  <si>
    <t xml:space="preserve">liczba wyjazdów studyjnych </t>
  </si>
  <si>
    <t>liczba targów</t>
  </si>
  <si>
    <t>15</t>
  </si>
  <si>
    <t>szkolenia</t>
  </si>
  <si>
    <t xml:space="preserve">Plan operacyjny KSOW na lata 2020-2021 </t>
  </si>
  <si>
    <t>Wybrane operacje</t>
  </si>
  <si>
    <t>Operacje partnerów KSOW do Planu operacyjnego KSOW na lata 2020-2021 - Województwo Kujawsko-Pomorskie</t>
  </si>
  <si>
    <t>Harmonogram realizacji 
(w ujęciu kwartalnym)</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</si>
  <si>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</si>
  <si>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</si>
  <si>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członkowie lokalnych grup działania i przedstawiciele organów LGD, pracownicy biur</t>
  </si>
  <si>
    <t>Stowarzyszenie Lokalna Grupa Działania Pałuki-Wspólna Sprawa</t>
  </si>
  <si>
    <t>Pl. Działowy 6
88-400 Żnin</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</si>
  <si>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</si>
  <si>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</si>
  <si>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</si>
  <si>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</si>
  <si>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 xml:space="preserve">ul.Słowackiego 12  87-700 Aleksandrów Kuj. </t>
  </si>
  <si>
    <t>Promocja dobrych praktyk w przetwórstwie i rolnictwie ekologicznym-poszukiwanie rynków zbytu</t>
  </si>
  <si>
    <t>usprawnienie ekologicznego systemu produkcji poprzez wymianę wiedzy i doświadczeń celem zatrzymania procesu wyłączania małych gospodarstw z produkcji rolnej, poszukiwanie nowych kierunków produkcji żywności wysokiej jakości, popularyzacja idei zrzesania się rolników i przetwórców</t>
  </si>
  <si>
    <t>członkowie Stowarzyszenia, rolnicy i przetwórcy żywności ekologicznej, doradcy i przedstawiciele instytucji i organizacji wspierających rozwój ww. produkcji, doradcy rolniczy</t>
  </si>
  <si>
    <t>Kujawsko-Pomorskie Stowarzyszenie Producentów Ekologicznych EKOŁAN</t>
  </si>
  <si>
    <t>Pokrzydowo 139, 87-312 Zbiczno</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</si>
  <si>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</si>
  <si>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</si>
  <si>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właściciele pasiek, regionalni producenci sprzętu, rolnicy, sadownicy, zielarze, plantatorzy, działkowcy, mieszkańcy regionu</t>
  </si>
  <si>
    <t>Regionalny Związek Pszczelarzy w Toruniu</t>
  </si>
  <si>
    <t>Środkowa 11, 87-100 Toruń</t>
  </si>
  <si>
    <t>89-122 Minikowo</t>
  </si>
  <si>
    <t>Akcelerator Agroinnowacji 2020- szkolenia dla studentów z województwa kujawsko-pomorskiego, planujących innowacyjne działania w sektorze agro jako wariant swojej przyszłej drogi zawodowej</t>
  </si>
  <si>
    <t>wsparcie szkoleniowe dla młodych osób zainteresowanych utworzeniem własnej firmy oparten na wdrożeniu innowacji we własnym biznesie</t>
  </si>
  <si>
    <t>mieszkańcy województwa z grupy do 35 roku życia, studentów i absolwentów szkół rolniczych</t>
  </si>
  <si>
    <t>Agro Klaster Kujawy-Stowarzyszenie Na Rzecz Innowacji i Rozwoju</t>
  </si>
  <si>
    <t>ul. Bernardyńska 6-8; 85-029 Bydgoszcz</t>
  </si>
  <si>
    <t>XXXVII Wojewódzki Dzień Pszczelarza "Znaczenie bioróżnorodności dla naszej przyszłości"</t>
  </si>
  <si>
    <t>ograniczenie czynników zagrażających życiu pszcołowatych, podniesienie wiedzy u rolników i konsumentów nt. roli pszczół w produkcji żywności; promocja nowych metod walki z chorobami pszczół</t>
  </si>
  <si>
    <t>pszczelarze, właściciele ogrodów, sadów, rolniczy, mieszkańcy województwa</t>
  </si>
  <si>
    <t>Regionalny Związek Pszczelarzy Kujaw i Ziemi Dobrzyńskiej</t>
  </si>
  <si>
    <t>ul. Mazowiecka 5, 87-800 Włocławek</t>
  </si>
  <si>
    <t>XXX Olimpiada Wiedzy Rolniczej</t>
  </si>
  <si>
    <t>podniesienie wiedzy nt. istoty tworzenia i funkcjonowania grup producentów rolnuch oraz korzyści ze wspólnego działania i funkcjonowania na rynku</t>
  </si>
  <si>
    <t>rolnicy z regionu</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</si>
  <si>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</si>
  <si>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</si>
  <si>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</si>
  <si>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</si>
  <si>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Przysiek, 87-134 Zławieś Wielka</t>
  </si>
  <si>
    <t>Promocja producentów wysokiej jakości żywności tradycyjnej, lokalnej i ekologicznej zrzeszonych w Spiżarni Kujawsko-Pomorskiej, Klaster Spółdzielczy na targach ogólnopolskich</t>
  </si>
  <si>
    <t>promocja żywności wysokiej jakości oraz poprawa rozpoznawalności marki Spiżarni Kujawsko-Pomorskiej poprzez organizację stoisk na ogólnopolskich targach żywności, wspieranie organizacji łańcucha dostaw żywności</t>
  </si>
  <si>
    <t>firmy zrzeszone w Klastrze Spółdzielczym  Spiżarnia Kujawsko-Pomorska, sieci handlowe, sklepy, kucharze</t>
  </si>
  <si>
    <t>Spiżarnia Kujawsko-Pomorska, Klaster Spółdzielczy</t>
  </si>
  <si>
    <t>Operacje Partnerów KSOW wybrane w Konkursie 4/2020</t>
  </si>
  <si>
    <t>W poszukiwaniu dobrych praktyk organizacjach pozarządowych, samorządach oraz winnicach w Gruzji</t>
  </si>
  <si>
    <t>Cele opracji: „przenikanie kultur polskiej i gruzińskiej”, wymiana doświadczeń, "podpatrywanie" dobrych praktyk w ramach działań realizowanych przez Samorządy oraz Organizacje pozarządowe w Gruzji, nawiązanie kontaktów w dobrze prosperujących winnicach i winiarniach, a także poznanie doświadczeń w zakresie współpracy partnerskiej wielu podmiotów na rzecz społeczności lokalnej.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tworzenia sieci współpracy partnerskiej dotyczącej rolnictwa i obszarów wiejskich przez podnoszenie poziomu wiedzy w tym zakresie</t>
  </si>
  <si>
    <t>liczba wyjazdów studyjnych/liczba uczesników wyjazdów studyjnych</t>
  </si>
  <si>
    <t>1/27</t>
  </si>
  <si>
    <t>Przedstawiciele Lokalnych Grup Działania z Województwa Lubuskiego</t>
  </si>
  <si>
    <t xml:space="preserve">Lokalna Grupa Działania Stowarzyszenie Zielona Dolina Odry 
i Warty
</t>
  </si>
  <si>
    <t xml:space="preserve"> ul 1Maja 1B, 63- 113 Górzyca</t>
  </si>
  <si>
    <t>Lokalne Grupy Działania szansą rozwoju Województwa Lubuskiego</t>
  </si>
  <si>
    <t>Cele operacji: „podpatrywanie" dobrych praktyk w ramach działań realizowanych przez regionalne sieci i federacje LGD i LGD na obszarze Polski oraz Czech,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TEMAT:Aktywizacja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dotyczącej zarządzania projektami z zakresu rozwoju obszarów wiejskich</t>
  </si>
  <si>
    <t>1/15</t>
  </si>
  <si>
    <t>Przedstawiciele Lubuskiej Sieci LGD oraz przedstawicieli UM</t>
  </si>
  <si>
    <t>Lokalna Grupa Działania Zielone Światło</t>
  </si>
  <si>
    <t>ul. Piastów 10 B, 66 - 600 Krosno Odrzańskie</t>
  </si>
  <si>
    <t>Piknik z Lubuskim LGD nad Odrą</t>
  </si>
  <si>
    <t xml:space="preserve">Cel operacji: zwiększenie rozpoznawalności lubuskich LGD 
i województwa lubuskiego, prezentacja osiągnięć lubuskiej wsi oraz promocja turystyczna obszaru oraz nawiązanie współpracy na rzecz promocji turystki, produktu regionalnego przez LGD. Ukazanie wizerunku regionu, jako miejsca atrakcyjnego do życia i rozwoju zawodowego, w tym promocja dóbr spożywczych wytwarzanych w województwie (regionalnych i lokalnych). TEMAT: Promocja jakości życia na wsi lub promocja wsi jako miejsca do życia i rozwoju zawodowego
</t>
  </si>
  <si>
    <t xml:space="preserve">Liczba stoisk wystawienniczych/Szacowana liczba odwiedzających stoiska wystawiennicze </t>
  </si>
  <si>
    <t>1/1000</t>
  </si>
  <si>
    <t>Wystawcy, przedsiębiorcy, przedstawiciele branży turystycznej  z obszaru LGD województwa lubuskiego</t>
  </si>
  <si>
    <t>Przeprowadzenie ekspertyzy na temat: Diagnoza społeczno-ekonomiczno-środowiskowa sytuacji rolnictwa w województwie lubuskim</t>
  </si>
  <si>
    <t>Cel operacji: wypełnienie luki badawczej stanowiącej  poprzez empiryczne zdiagnozowanie sytuacji społeczno-ekonomiczno-środowiskowej rolnictwa w województwie lubuskim oraz umożliwienie dalszego upowszechnienie wiedzy powstałej w jej wyniku, w skutek przygotowanie raportu końcowego z przeprowadzonych badań, w wersji papierowej i elektronicznej. TEMAT: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</si>
  <si>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eskpertyza</t>
  </si>
  <si>
    <t>liczba ekspertyz</t>
  </si>
  <si>
    <t>Ogół społeczeństwa, beneficjenci, potencjalni beneficjenci programu, rolnicy, organizacje rolnicze oraz każdy bezpośrednio zainteresowany.</t>
  </si>
  <si>
    <t>GURMAN SP. Z O.O.</t>
  </si>
  <si>
    <t>ul. Piska 28, 69 - 100 Słubice</t>
  </si>
  <si>
    <t>Poznaj swego sąsiada – prezentacja produktów tradycyjnych i regionalnych</t>
  </si>
  <si>
    <t>Cel operacji: wzrost rozwoju przedsiębiorczości ukierunkowanej na produkcję produktów regionalnych lub tradycyjnych na obszarach wiejskich na terenie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</si>
  <si>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1/20</t>
  </si>
  <si>
    <t>Producenci produktów regionalnych lub/i tradycyjnych z terenu powiatu żagańskiego oraz przedstawiciele lokalnego samorządu działający na rzecz rozwoju obszarów wiejskich</t>
  </si>
  <si>
    <t>Powiat Żagański</t>
  </si>
  <si>
    <t>ul. Dworcowa 39, 68 - 100 Żagań</t>
  </si>
  <si>
    <t>Młodzi Producenci Rolni</t>
  </si>
  <si>
    <t>Cel operacji: promocja szerokiej współpracy młodych producentów rolnych oraz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i nowych metod rozwoju. TEMAT: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</si>
  <si>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konferencja, konkurs/olimpiada</t>
  </si>
  <si>
    <t>liczba konferencji/liczba uczestników konferencji/liczba konkursów/olimpiad Liczba uczestników konkursów / olimpiad</t>
  </si>
  <si>
    <t>1/50/1/20</t>
  </si>
  <si>
    <t>Uczniowie Zespołów Szkół Centrów Kształcenia Rolniczego z terenu województwa lubuskiego oraz młodzi producenci rolni</t>
  </si>
  <si>
    <t>Związek Młodzieży Wiejskiej</t>
  </si>
  <si>
    <t>ul. Chmielna 6/6, 00-020 Warszawa</t>
  </si>
  <si>
    <t>Konferencja pod nazwą: Ochrona wód i powietrza, uwzględniając wymagania ramowej dyrektywy wodnej, dyrektywy azotanowej, dyrektywy NEC</t>
  </si>
  <si>
    <t>Cel operacji: przekazanie i wymiana wiedzy podczas konferencji z zaproponowanego zakresu tematycznego tj. Ochrona wód i powietrza, uwzględniając wymagania ramowej dyrektywy wodnej, dyrektywy azotanowej, dyrektywy NEC oraz jej późniejsze wykorzystanie w praktyce przez uczestników.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</si>
  <si>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konferencji/liczba uczestników konferencji</t>
  </si>
  <si>
    <t>1/50</t>
  </si>
  <si>
    <t>Rolnicy, przedsiębiorcy, naukowcy, doradcy z terenu województwa lubuskiego.Osoby prowadzące swoją działalność na terenie województwa lubuskiego, które będą chciały zdobyć lub pogłębić  wiedzę odnośnie dyrektywy azotanowej, wodnej i NEC. Rolnicy i przedsiębiorcy są zainteresowanie prowadzeniem swoich gospodarstw w taki sposób, aby nie naruszały one środowiska naturalnego</t>
  </si>
  <si>
    <t>Lubuski Ośrodek Doradztwa Rolniczego w Kalsku</t>
  </si>
  <si>
    <t>Kalsk 91, 66-100 Sulechów</t>
  </si>
  <si>
    <t xml:space="preserve">Tradycyjne ludowe wieńce dożynkowe </t>
  </si>
  <si>
    <t>Cel operacji: przeszkolenie grupy 20 osób w zakresie zasad i technik wyplatania tradycyjnych wieńców dożynkowych.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 oraz Promocja jakości życia na wsi lub promocja wsi jako miejsca do życia i rozwoju zawodowego</t>
  </si>
  <si>
    <t>szkolenie/warsztat</t>
  </si>
  <si>
    <t>liczba szkoleń/warsztatów/liczba uczestników</t>
  </si>
  <si>
    <t>Mieszkańcy obszarów wiejskich województwa lubuskiego, rolnicy, osoby prężnie działające na rzecz rozwoju swojej wsi, m.in. poprzez przynależność do KGW</t>
  </si>
  <si>
    <t>Lubuska Izba Rolnicza</t>
  </si>
  <si>
    <t>ul. Kożuchowska 15 A, 65 - 364 Zielona Góra</t>
  </si>
  <si>
    <t>Dożynki Gminne- Przytoczna 2020</t>
  </si>
  <si>
    <t>Cel operacji: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</si>
  <si>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</si>
  <si>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a w szczególności gminy Przytoczna, a przede wszystkim rolnicy i osoby korzystające ze środków Programu Rozwoju Obszarów Wiejskich</t>
  </si>
  <si>
    <t>20 814,00</t>
  </si>
  <si>
    <t>Gmina Przytoczna</t>
  </si>
  <si>
    <t>ul. Rokitniańska 4, 66-340 Przytoczna</t>
  </si>
  <si>
    <t>Nowoczesne rolnictwo w zgodzie z tradycją i ekologią – objazd studyjny</t>
  </si>
  <si>
    <t>Cel operacji: organizacja objazdu studyjnego po wybranych sudeckich gospodarstwach, które podjęły ciekawe i skuteczne inicjatywy na rzecz rozwoju obszarów wiejskich. Wiedza i umiejętności nabyte podczas objazdu skutkować będą nowymi inicjatywami na obszarach wiejskich województwa lubuskiego. TEMAT: Wspieranie rozwoju przedsiębiorczości na obszarach wiejskich przez podnoszenie poziomu wiedzy i umiejętności w obszarach innych niż wskazane w pkt. 4.6</t>
  </si>
  <si>
    <t>liczba wyjazdów studyjnych/liczba uczestników wyjazdów studyjnych</t>
  </si>
  <si>
    <t>1/8</t>
  </si>
  <si>
    <t>Rolnicy z terenu województwa lubuskiego gotowi na zmianę lub rozpoczęcie działalności w oparciu o tradycję, ekologie i zrównoważoną gospodarkę
oraz przedstawiciele Muzeum Etnograficznego w Zielonej Górze</t>
  </si>
  <si>
    <t>Muzeum Etnograficzne w Zielonej Górze-Ochli</t>
  </si>
  <si>
    <t>ul. Mzuelana 5, Ochla 66-006 Zielona Góra</t>
  </si>
  <si>
    <t>Zielone targi w Powiecie Żagańskim</t>
  </si>
  <si>
    <t>Cel opracji: Promocja rozwoju obszarów wiejskich i prezentacja dorobku wsi w tym produktów, usług i towarów wytwarzanych na wsi wśród społeczności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</si>
  <si>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liczba targów/liczba uczestników targów</t>
  </si>
  <si>
    <t>1/1250</t>
  </si>
  <si>
    <t>Wystawcy prezentujący swoje produkty i towary, przedstawiciele stowarzyszeń –prezentujący swoją działalność, animatorzy z terenów wiejskich prowadzący warsztaty wyplatania z wikliny, wyplatania wianków, wykonywania naczyń z gliny</t>
  </si>
  <si>
    <t>17 782,50</t>
  </si>
  <si>
    <t>Targi: Smaki Regionu</t>
  </si>
  <si>
    <t xml:space="preserve">Cel operacji: ożywienie lokalnej tradycji, mobilizacja społeczności lokalnej do wspólnej pracy i wszelkich inicjatyw na rzecz rozwoju obszarów wiejskich.
Promocja wsi jako miejsca do życia, rozwoju i poprawy jakości życia, popularyzacji tradycji kulinarnej i twórczości ludowej i wykreowania pozytywnego wizerunku gminy na rzecz rozwoju wiejskiej działalności gospodarczej. TEMAT: 
</t>
  </si>
  <si>
    <t>targi/impreza plenerowa</t>
  </si>
  <si>
    <t xml:space="preserve">liczba targów / imprez plenerowych/Szacowana liczba uczestników targów / imprez plenerowych </t>
  </si>
  <si>
    <t>Mieszkańcy obszarów wiejskich województwa lubuskiego, osoby niepełnosprawne, młodzież, rolnicy, sołtysi i rady sołeckie, członkowie Kół Gospodyń Wiejskich, którzy odwiedzą imprezę</t>
  </si>
  <si>
    <t>Gmina Zwierzyn</t>
  </si>
  <si>
    <t>ul. Wojska Polskiego 8, 66 - 542</t>
  </si>
  <si>
    <t>Powiatowo-Gminne Święto Plonów</t>
  </si>
  <si>
    <t>Cel operacji: promocja rozwoju obszarów wiejskich oraz zwiększenie poziomu integracji mieszkańców wsi i miast Powiatu Wschowskiego. TEMAT: Promocja jakości życia na wsi lub promocja wsi jako miejsca do życia i rozwoju zawodowego.</t>
  </si>
  <si>
    <t>1/500</t>
  </si>
  <si>
    <t>Mieszkańcy powiatu wschowskiego</t>
  </si>
  <si>
    <t>Powiat Wschowski</t>
  </si>
  <si>
    <t>Pl. Kosynierów 1C, 67 - 400 Wschowa</t>
  </si>
  <si>
    <t>III Lubuskie Miodobranie</t>
  </si>
  <si>
    <t xml:space="preserve">Cel opracji: podniesienie wiedzy i umiejętności oraz zapoznanie się z innowacyjną technologią i nowoczesnym sprzętem, który jest wykorzystywany w pasiekach o najwyższym stopniu zaawansowania technicznego, ale również przybliżenie wiedzy mieszkańcom województwa lubuskiego  na temat pszczelarstwa, znaczenia pszczół w środowisku naturalnym oraz zdrowotności przy spożyciu produktów pszczelich. TEMAT: Upowszechnianie wiedzy w zakresie optymalizacji wykorzystywania przez mieszkańców obszarów wiejskich zasobów środowiska naturalnego </t>
  </si>
  <si>
    <t>1/350</t>
  </si>
  <si>
    <t>Mieszkańcy województwa lubuskiego, pszczelarze z województwa lubuskiego zrzeszonych w Związkach pszczelarskich i niezrzeszonych pszczelarzy, którzy chcą poszerzyć swoje wiadomości w tej dziedzinie</t>
  </si>
  <si>
    <t>Lubuski Związek Pszczelarzy</t>
  </si>
  <si>
    <t>ul. Drzewna 15, 65 - 060 Zielona Góra</t>
  </si>
  <si>
    <t>Poznajemy tradycje naszego regionu - wiem gdzie mieszkam</t>
  </si>
  <si>
    <t>Cel operacji: pokazanie mieszkańcom wsi tradycji, kultury i obyczajów regionu. Poznanie strojów, muzyki i tańca lubuskiego oraz górali bukowińskich. Warsztaty wzbogacą ich wiedzę i pozwolą zwiększyć poczucie tożsamości i przynależności do miejsca swojego zamieszkania. Projekt będzie też przyczyną wyjścia z domu i spotkania się z innymi osobami, a ponadto będzie to wydarzenie kulturalne na terenach wiejskich. TEMAT: Promocja jakości życia na wsi lub promocja wsi jako miejsca do życia i rozwoju zawodowego oraz Upowszechnianie wiedzy w zakresie planowania rozwoju lokalnego z uwzględnieniem potencjału ekonomicznego, społecznego i środowiskowego danego obszaru</t>
  </si>
  <si>
    <t>liczba warsztatów/liczba uczestników</t>
  </si>
  <si>
    <t>2/50</t>
  </si>
  <si>
    <t xml:space="preserve">Rolnicy, ich rodziny, emerytowani rolnicy oraz mieszkańcy wsi szczególnie starsi i niepełnosprawni z terenu województwa lubuskiego </t>
  </si>
  <si>
    <t xml:space="preserve">Koło Gospodyń Wiejskich w Urzutach </t>
  </si>
  <si>
    <t xml:space="preserve"> ul. Brzozowa 2, 66 - 010 Urzuty</t>
  </si>
  <si>
    <t>Rzemiosło artystyczne formą aktywizacji mieszkańców obszarów wiejskich</t>
  </si>
  <si>
    <t xml:space="preserve">Cel operacji: organizacja warsztatów malarskich i rzeźbiarskich dla środowisk zagrożonych wykluczeniem społecznym, promocja tradycji rzeźbiarskich i malarskich poprzez realizacje warsztatów, edukacja w zakresie regionalnego dziedzictwa kulturowego ze szczególnym uwzględnieniem artystycznej twórczości ludowej, propagowanie powrotu do tradycji wykorzystywanej współcześnie jako nowe formy designu. TEMAT: Upowszechnianie wiedzy w zakresie planowania rozwoju lokalnego z uwzględnieniem potencjału ekonomicznego, społecznego i środowiskowego danego obszaru
</t>
  </si>
  <si>
    <t>Uczestnicy w wieku emerytalnym</t>
  </si>
  <si>
    <t>Publikacja „Wieś Powiatu Żagańskiego- dziedzictwo i przyszłość”</t>
  </si>
  <si>
    <t>Cel operacji: Promocja rozwoju obszarów wiejskich i prezentacja dorobku wsi poprzez wykonanie i dystrybucję publikacji wśród społeczności Powiatu Żagańskiego. TEMAT: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</si>
  <si>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tytułów publikacji</t>
  </si>
  <si>
    <t xml:space="preserve">Sołectwa w Powiecie Żagańskim, biblioteki miejskie i wiejskie z terenu Powiatu, uczestnicy dożynek wojewódzkich w 2020 r. na terenie Powiatu Żagańskiego, jako nagrody w otwartych konkursach oraz  wśród uczestników, mieszkańców powiatu i województwa   </t>
  </si>
  <si>
    <t>Debata Rolna 2020</t>
  </si>
  <si>
    <t>Cel operacji: przekazanie i praktyczne wykorzystanie wiedzy przez uczestników konferencji z zaproponowanego zakresu tematycznego tj. przeciwdziałanie skutkom pogorszenia naturalnych stosunków wodnych na terenach rolniczych, minimalizacja zagrożeń gospodarczych możliwych do wystąpienia przy produkcji zwierzęcej, a także z wykorzystania rodzimych komponentów do produkcji pasz treściwych potrzebnych przy hodowli zwierząt. TEMAT: Wspieranie rozwoju przedsiębiorczości na obszarach wiejskich przez podnoszenie poziomu wiedzy i umiejętności w obszarach innych niż wskazane w pkt. 4.6 oraz Promocja jakości życia na wsi lub promocja wsi jako miejsca do życia i rozwoju zawodowego</t>
  </si>
  <si>
    <t>konferencja/kongres</t>
  </si>
  <si>
    <t>liczba konferencji/kongresów/liczba uczestników/w tym liczba przedstawicieli LGD/w tym liczba doradców</t>
  </si>
  <si>
    <t>1/100/3/3</t>
  </si>
  <si>
    <t>Mieszkańcy obszarów wiejskich, rolnicy, w tym członkowie izby rolniczej, grup producenckich, przedstawiciele LGD oraz doradcy rolniczy, przedstawiciele związków i organizacji rolniczych skupionych w Lubuskim Forum Rolniczym oraz przedstawiciele instytucji odpowiedzialnych za obsługę sektora rolnego z obszaru województwa lubuskiego</t>
  </si>
  <si>
    <t>Konkurs ekologiczny pn. ,, Myśl ekologicznie- drugie życie plastiku’’</t>
  </si>
  <si>
    <t>Cel operacji: uświadomienie najmłodszym, że plastik ma kilka żyć i w naszych rękach leży to czy wykorzystamy ten fakt. Motywacja dzieci do twórczego działania i wykorzystania odpadów, co może wpłynąć na późniejszej poszerzenie na większą skalę i zmotywowanie dzieci i ich rodziców do wdrażania w życie dobrych praktyk wykorzystywania plastiku powtórnie.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t>
  </si>
  <si>
    <t>liczba konkursów/liczba uczestników konkursów</t>
  </si>
  <si>
    <t xml:space="preserve">Konkurs otwarty-nieograniczona liczba uczestników,
5 laureatów
</t>
  </si>
  <si>
    <t>Dzieci ze szkół z terenu Wojeództwa Lubuskiego</t>
  </si>
  <si>
    <t>Nowoczesne technologie w pszczelarstwie czeskim szansą dla lubuskich pszczelarzy.</t>
  </si>
  <si>
    <t>Cel operacji: Wymiana wiedzy i umiejętności w zakresie  najnowszych technologii stosowanych w pszczelarstwie pomiędzy pszczelarzami z Polski oraz naukowcami i pszczelarzami z Czech. TEMAT: Upowszechnianie wiedzy w zakresie optymalizacji wykorzystywania przez mieszkańców obszarów wiejskich zasobów środowiska naturalnego oraz Upowszechnianie wiedzy w zakresie dotyczącym zachowania różnorodności genetycznej roślin lub zwierząt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t>
  </si>
  <si>
    <t xml:space="preserve">Liczba wyjazdów studyjnych/Liczba uczestników </t>
  </si>
  <si>
    <t>1/40</t>
  </si>
  <si>
    <t>Pszczelarze z województwa lubuskiego</t>
  </si>
  <si>
    <t>50 833,00</t>
  </si>
  <si>
    <t>Powiększanie sieci współpracy producentów produktów regionalnych i tradycyjnych</t>
  </si>
  <si>
    <t>Cel operacji: Pokazanie dobrych przykładów z przedsiębiorczej wsi regionów województwa podkarpackiego charakteryzujących się bogactwem dziedzictwa kulinarnego wskaże nowe innowacyjne kierunki do rozwoju wsi lubuskiej, poprzez wymianę wiedzy i doświadczeń, aktywizowanie i mobilizację społeczeństwa wiejskiego. TEMAT: Aktywizacja mieszkańców obszarów wiejskich w celu tworzenia partnerstw na rzecz realizacji projektów nakierowanych na rozwój tych obszarów, w skład których wchodzą przedstawiciele sektora publicznego, sektora prywatnego oraz organizacji pozarządowych</t>
  </si>
  <si>
    <t>1/35</t>
  </si>
  <si>
    <t>Producenci rolni, rolnicy, sadownicy, producenci mleka, pszczelarze, winiarze, producenci produktów regionalnych i tradycyjnych, ekologicznych, aktywni mieszkańcy obszarów wiejskich, liderzy w swoich środowiskach lokalnych, uczestniczący aktywnie dla społeczności wsi, członkowie grup producenckich z województwa lubuskiego</t>
  </si>
  <si>
    <t>Konkurs pn.: Najładniejsze gospodarstwo agroturystyczne województwa lubuskiego w 2020 roku.</t>
  </si>
  <si>
    <t xml:space="preserve">Cel operacji: wyłonienie najładniejszego gospodarstwa agroturystycznego województwa lubuskiego w 2020 roku, spośród biorących udział 
w konkursie, jk również aktywizowanie i motywowanie właścicieli gospodarstw agroturystycznych do polepszania swojej oferty turystycznej, poprawę estetyki gospodarstwa, wymianę doświadczeń w prowadzeniu gospodarstwa. TEMAT: Promocja jakości życia na wsi lub promocja wsi jako miejsca do życia i rozwoju zawodowego
</t>
  </si>
  <si>
    <t>Liczba konkursów/Liczba uczestników konkursów</t>
  </si>
  <si>
    <t>1/11-15</t>
  </si>
  <si>
    <t>Gospodarstwa agroturystyczne województwa lubuskiego</t>
  </si>
  <si>
    <t>Zwiększenie dochodowości, wdrażanie nowych technologii oraz prezentacja dobrych praktyk w gospodarstwach rolnych i firmach działających na rzecz rolnictwa w województwie lubuskim poprzez organizację konkursu Agroliga 2020</t>
  </si>
  <si>
    <t>Cel operacji: wyłonienie a także promocja 11 najlepszych gospodarstw rolnych i 6 firm działających na rzecz rolnictwa w województwie lubuskim. TEMAT: Promocja jakości życia na wsi lub promocja wsi jako miejsca do życia i rozwoju zawodowego</t>
  </si>
  <si>
    <t>1/17</t>
  </si>
  <si>
    <t xml:space="preserve">Rolnicy, przedsiębiorcy rolni działający na rynku regionalnym
</t>
  </si>
  <si>
    <t>Konkurs na „Najlepsze gospodarstwo ekologiczne w  województwie lubuskim”</t>
  </si>
  <si>
    <t>Cel operacji: popularyzowanie i rozwój rolnictwa ekologicznego. Zachęcanie innych producentów do przestawienia swojej produkcji na produkcję ekologiczną. Promocja produktów żywności ekologicznej. Ponadto wdrożenie dobrych praktyk w gospodarstwach rolnych polegających na stosowaniu naturalnych nawozów i metod produkcji przyjaznej środowisku, promowanie żywności wysokiej jakości służącej zdrowiu człowieka przy utrzymaniu lub podwyższeniu żyzności gleby oraz promocja zrównoważonego gospodarowania.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t>
  </si>
  <si>
    <t>1/10</t>
  </si>
  <si>
    <t xml:space="preserve">Gospodarstwa ekologiczne w liczbie z terenu  województwa lubuskiego, które wytwarzają żywność metodami ekologicznymi </t>
  </si>
  <si>
    <t>Gospodarowanie zasobami wody w gospodarstwie</t>
  </si>
  <si>
    <t>Cel operacji: przekazanie rolnikom wiedzy na temat jak właściwie gospodarować wodą w rolnictwie by byli w stanie efektywnie gospodarować zasobami co wpłynie pozytywnie na klimat. Niedobór wody powoduje suszę, natomiast racjonalne gospodarowanie wodą i retencja pomaga zmniejszać ryzyko suszy w rolnictwie.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t>
  </si>
  <si>
    <t>Liczba szkoleń/liczba uczestników</t>
  </si>
  <si>
    <t>1/30</t>
  </si>
  <si>
    <t>Rolnicy z terenu Województwa Lubuskiego</t>
  </si>
  <si>
    <t>Operacje partnerów KSOW do Planu operacyjnego KSOW na lata 2020-2021 - Województwo Lubuskie</t>
  </si>
  <si>
    <t>23</t>
  </si>
  <si>
    <t>440</t>
  </si>
  <si>
    <t>LISTA REZERWOWA</t>
  </si>
  <si>
    <t>Konkurs "Produkt Lokalny Podbabiogórza"</t>
  </si>
  <si>
    <t>Włączanie społeczności lokalnej w poprawę jakości życia i stanu dziedzictwa kulturowego Podbabiogórza-dzieki promocji lokalnych produktów społeczność Podbabiogórza przyczyni się do wzmocnienia dorobku kulturowego, zostanie wypromowana działalność twórców ludowych, ich pasje, zaangażowanie w kultywowanie sztuki i rzemiosła ludowego.</t>
  </si>
  <si>
    <t>osoby w różnym wieku od dzieci i młodzieży, w szczególności osoby do 35 roku życia mieszkające na obszarach wiejskich oraz starsze z terenu powiatu suskiego</t>
  </si>
  <si>
    <t>Stowarzyszenie Lokalna Grupa Działania "Podbabiogórze"</t>
  </si>
  <si>
    <t>ul. Adama Mickiewicza 19, 34-200 Sucha Beskidzka</t>
  </si>
  <si>
    <t>liczba uczestników konkursu</t>
  </si>
  <si>
    <t>Przykłady dobrych praktyk w zakresie regionalnego dziedzictwa kulinarnego - organizacja dwóch wizyt studyjnych: dla obecnych oraz dla potencjanych członków Sieci Dziedzictwa Kulinarnego Małopolska w Województwie Opolskim</t>
  </si>
  <si>
    <t>Pogłębienie i wymiana wiedzy pomiędzy uczestnikami wyjazdu w zakresie innowacyjnych nowych rozwiązań w przetwórstwie i produkcji żywności w oparciu o wiedzę przekazywaną przez praktyków z Województwa Opolskiego-producentów, przetwórców, sprzedawców sektora rolno-spożywczego.</t>
  </si>
  <si>
    <t>członkowie i kandydaci sieci Dziedzctwo Kulinarne Małopolska-pochodzący z Województwa Małopolskiego producenci surowców żywnościowych, przetwórcy artykułów rolno-spożywczych, właściciele obiektów gastrronomicznych, hotelarskich świadczących usługi gastronomiczne, sprzedawcy artykułów rolno-spożywczych</t>
  </si>
  <si>
    <t>Instytut Rozwoju Obszarów Wiejskich</t>
  </si>
  <si>
    <t>ul. Czysta 21, 31-121 Kraków</t>
  </si>
  <si>
    <t>3.</t>
  </si>
  <si>
    <t>Magia ziół i miodów w małych gospodarstwach rolnych</t>
  </si>
  <si>
    <t>Przekazywanie wiedzy i umiejętności na temat pozyskiwania i sprzedaży ziół i miodów, czyli produktów które daje nam bogactwo środowiska naturalnego. Przypomniane zostaną również dawne tradycyjne metody stosowania ziół i miodów.</t>
  </si>
  <si>
    <t>Małopolscy rolnicy z powiatu: wadowickiego, tarnowskiego, krakowskiego, nowosądeckiego, właściciele małych gospodarstw rolnych, gospodarstw ekologicznych oraz agroturystycznych, przedstawiciele LGD, przedstawiciele powiatowych zespołów doradztwa rolniczego</t>
  </si>
  <si>
    <t>Małopolska Izba Rolnicza</t>
  </si>
  <si>
    <t>Os. Krakowiaków 45A/15, 31-964 Kraków</t>
  </si>
  <si>
    <t>4.</t>
  </si>
  <si>
    <t>Warsztaty pieczenia i dekoracji ciast dla Kół Gospodyń Wiejskich z Powiatu Dąbrowskiego</t>
  </si>
  <si>
    <t>Zwiększenie wiedzy KGW na temat przygotowania ciast i dekoracji tych ciast poprzez zorganizowanie warsztatów.</t>
  </si>
  <si>
    <t>konkurs/warszsaty</t>
  </si>
  <si>
    <t>przedstawiciele KGW z terenu powiatu dąbrowskiego</t>
  </si>
  <si>
    <t>Stowarzyszenie Samorządów Powiatu Dąbrowskiego</t>
  </si>
  <si>
    <t>ul. Berka Joselewicza 5, 33-200 Dabrowa Tarnowska</t>
  </si>
  <si>
    <t>5.</t>
  </si>
  <si>
    <t>Warroza największym zagrożeniem współczesnego pszelarstwa</t>
  </si>
  <si>
    <t>Podniesienie wiedzy i świadomości pszczelarzy z terenu Małopolski w zakresie dostępnych metod zwalczania warrozy, zapoznanie się z wynikami pracy hodowlanej prowadzonej m.in. pod kątem selekcji pszczół.</t>
  </si>
  <si>
    <t>pszczelarze, członkowie Pogórskiego Związku Pszczelarzy w Tarnowie będący mieszkańcami Województwa Małopolskiego</t>
  </si>
  <si>
    <t>Pogórski Związek Pszczelarzy w Tarnowie</t>
  </si>
  <si>
    <t>ul. Kochanowskiego 33, 33-100 Tarnów</t>
  </si>
  <si>
    <t>6.</t>
  </si>
  <si>
    <t xml:space="preserve">Konkurs "Kultura i folklor Podbabiogórza" </t>
  </si>
  <si>
    <t>Włączanie społeczności lokalnej w poprawe jakości życia i dziedzctwa kulturowego Podbabiogórza dzięki organizacji konkursu związanego z folklorem społeczność lokalna zostanie włączona w życie kulturalne.</t>
  </si>
  <si>
    <t>osoby w różnym wieku od dzieci i młodzieży, w szczególności osoby do 35 roku życia mieszkające  na obszarach wiejskich oraz starsze z terenu powiatu suskiego</t>
  </si>
  <si>
    <t>liczba uczestników konkursów</t>
  </si>
  <si>
    <t>7.</t>
  </si>
  <si>
    <t>Podtrzymywanie tradycji - warsztaty praktyczne dla Kół Gospodyń Wiejskich</t>
  </si>
  <si>
    <t>Podniesienie wiedzy , doskonalenie umiejęctności oraz rozbudzenie potrzeby kultywowania tradycji poprzez poznawanie technik wykonywania ozdób okolicznościowych.</t>
  </si>
  <si>
    <t>przedstawiciele KGW z Województwa Małopolskiego, z terenu powiatów: gorlickiego, nowosądecckiego, nowotarskiego i tatrzańskiego</t>
  </si>
  <si>
    <t>8.</t>
  </si>
  <si>
    <t>Zgoda, szacunek i praca każdą wieś wzbogaca - transfer sprawdzonych sposobów na kształtowanie dobrych relacji między mieszkańcami wsi</t>
  </si>
  <si>
    <t>Organizacja 5-dnowego wyjazdu studyjnegpo do Austrii i Niemiec dla 40 osób z Małopolski. Wyjazd ma na celu poszukiwanie efektywnych strategii prowadzących do harmonijnego rozwoju społecznego oraz poprawy jakości warunków życia mieszkańców na obszarach wiejskich.</t>
  </si>
  <si>
    <t>przedstawiciele wiejskich i miejsko-wiejskich samorządów gminnych z Małopolski (wójtowie, burmistrzowie, pracownicy referatów ds. planowania przestrzennego, ochrony środowiska i rolnictwa. Ponadto, w wyjeździe uczestniczyć będą przedstawiciele małopolskich LGD reprezentujacych rolników, przedstawiciele samorządu rolniczego (MIR), przedstawiciele organizacji zrzeszających doradców rolnych (MSDR) oraz przedstawiciele rady naukowej i członkowie insytutiu rozwoju obszarów wiejskich</t>
  </si>
  <si>
    <t>Współczesna kobieta w środowisku wiejskim</t>
  </si>
  <si>
    <t>Poznanie aktywności i inicjatyw podejmowanych przez kobiety na obszarach wiejskich w Rumunii i na Węgrzech, wymiana doświadczeń dotyczaca aktualnej sytuacji kobiet na obszarach wiejskich, wyzwań i szans jakie stoją przed współczeną kobietą w środowisku wiejskim.</t>
  </si>
  <si>
    <t>kobiety zamieszkujące obszary wiejskie w Małopolsce, właścicielki lub współwłaściecielki gospodarstw rolnych, członkinie KGW, delegatki MIR, doradczynie rolne, sołtyski, radne, kobiety prowadzące działalność gospodarcza na terenie obszarów wiejskich</t>
  </si>
  <si>
    <t>Stawiamy na Produkt Polski w województwie małopolskim</t>
  </si>
  <si>
    <t>Upowszechnienie wiedzy i znaczenia wytwarzanych w regionie produktów z oznaczeniem produkt polski oraz oznaczeniami europejskimi. Uzyskanie znaczenia przetwórstwa lokalnego w rozwoju obszraów wiejskich na przykładzie promowanych produktów, takich jak mięso i wędliny, także owoce  i warzywa.</t>
  </si>
  <si>
    <t>liczba stoisk wystawienniczych na imprezie plenerowej</t>
  </si>
  <si>
    <t>mieszkańcy obszarów wiejskich, rolnicy, przetwórcy, konsumenci</t>
  </si>
  <si>
    <t>Stowarzyszenie Rzeźników i Wędliniarzy RP</t>
  </si>
  <si>
    <t>ul. Miodowa 14, 00-246 warszawa</t>
  </si>
  <si>
    <t>liczba odwiedzających stoiska wystawniennicze</t>
  </si>
  <si>
    <t>Innowacyjne formy współpracy i organizacji krótkich łańcuchów dostaw</t>
  </si>
  <si>
    <t>Zwiększenie wiedzy uczestników konferencji w zakresie małego przetwórstwa, krótkich łańcuchów dostaw i innowacyjnych form współpracy w organizacji sprzedaży oraz aktywizacja do podejmowania działań kooperacyjnych.</t>
  </si>
  <si>
    <t>Rolnicy, przedstawiciele jednostek doradztwa rolniczego, instytucji okołorolniczych, mieszkańcy obszarów wiejskich, studencji uczelni rolniczych z terenu Województwa Małopolskiego</t>
  </si>
  <si>
    <t>Małopolski Ośrodek Doradztwa Rolniczego z siedzibą w Karniowicach</t>
  </si>
  <si>
    <t>ul. Osiedlowa 9, 32-082 Karniowice</t>
  </si>
  <si>
    <t>100</t>
  </si>
  <si>
    <t>Ochotnica i Tylmanowa w sercu Gorców</t>
  </si>
  <si>
    <t>Promocja walorów turysytycznych i przyrodniczych Gorców poprzez zorganizowanie stoiska wystawienniczego na targach turystycznych, na którym prezentowane będą tradycyjne produkty żywnościowe, wyroby rękodzielnicze i materiały promocyjne pokazujące m.in. walory Gminy wiejskiej Ochotnica Dolna.</t>
  </si>
  <si>
    <t>stoisko wystawiennicze/materiał drukowany</t>
  </si>
  <si>
    <t>liczba stoisk</t>
  </si>
  <si>
    <t>mieszkańcy Gminy Ochotnica Dolna, podmioty z sektora społecznego, gospodarczego i publicznego realizujace inicjatywy na rzecz zrównoważonego rozwoju obszarów wiejskich</t>
  </si>
  <si>
    <t>Gmina Ochotnica Dolna</t>
  </si>
  <si>
    <t>Os. Dłubacze 160, 34-452 Ochotnica Dolna</t>
  </si>
  <si>
    <t>szacowana liczba odwiedzających stoisko</t>
  </si>
  <si>
    <t>Gorce turystycznym światem</t>
  </si>
  <si>
    <t>stoisko wystawiennicze/materiał drukowany/film</t>
  </si>
  <si>
    <t>mieszkańcy Gminy Ochotnica Dolna, rolnicy, podmioty z sektora społecznego, gospodarczego i publicznego realizujace inicjatywy na rzecz zrównoważonego rozwoju obszarów wiejskich</t>
  </si>
  <si>
    <t>liczba oglądających</t>
  </si>
  <si>
    <t>400</t>
  </si>
  <si>
    <t>Promocja dziedzictwa kulinarnego Powiatu Dąbrowskiego</t>
  </si>
  <si>
    <t>Promocja dziedzictwa kulturowego Powiatu Dąbrowskiego za granicą poprzez zorganizowanie stoisk degustacyjnych w Budapeszcie.</t>
  </si>
  <si>
    <t>stosiko wystawiennicze/publikacja</t>
  </si>
  <si>
    <t>mieszkańcy Budapsztu oraz mniejszości narodowe uczestniczące w imprezie plenerowej, którzy chcą poznawać tradycje kulinarne Powiśla Dąbrowskiego bogate w produkty pochodzące z terenów wiejskich. Grupą docelową będą również przedstawiciele KGW z Powiatu Dąbrowskiego - wytwórcy żywności wysokiej jakości.</t>
  </si>
  <si>
    <t>Powiat Dąbrowski</t>
  </si>
  <si>
    <t>liczba osób odwiedzających stoisko wystawiennicze</t>
  </si>
  <si>
    <t>15.</t>
  </si>
  <si>
    <t>EtnoMałopolska - 3 dniowe warsztaty szkoleniowe dla przedstawicielek Kół Gospodyń Wiejskich z Województwa Małopolskiego - strażniczego dziedzictwa kulturowego regionu</t>
  </si>
  <si>
    <t>Uświadomienie regionalne, budowanie rozwoju regionalnego opartego na lokalnym dziedzictwie i na własnej tożsamości. Przybliżenie uczestniczkom tzw. współczesnej filozofii dziedzictwa według, której rozumiane jest ono jako celowa i świadoma obecność przeszłości w teraźniejszości, obecność odziedziczonego z przeszłości posiadającego szczególną wartość zbioru zasobów materialnych i niematerialnych oraz realizowanych na jego bazie praktyk kulturowych danej społeczności.</t>
  </si>
  <si>
    <t>przedstawicielki KGW z Województwa Małopolskiego</t>
  </si>
  <si>
    <t>16.</t>
  </si>
  <si>
    <t>Wymiana wiedzy i doświadczeń na rzecz rozwoju wsi</t>
  </si>
  <si>
    <t>Organizacja wyjazdu studyjnego dla KGW ma na celu wymianę wiedzy i doświadczeń dotyczacych szans i zagrożeń dla rozwoju wspóóczesnej wsi.</t>
  </si>
  <si>
    <t>KGW Kryspinianki</t>
  </si>
  <si>
    <t>Koło Gospodyń Wiejskich "Kryspinianki" w Kryspinowie</t>
  </si>
  <si>
    <t>Kryspinów 164, 32-060 Liszki</t>
  </si>
  <si>
    <t>32</t>
  </si>
  <si>
    <t>17.</t>
  </si>
  <si>
    <t>Sołtys, rada sołectwa, zebranie wiejskie…, czyli co komu wolno w sołectwie - 3 dniowe warsztaty dla sołtysów z Województwa Małopolskiego</t>
  </si>
  <si>
    <t>Wzmocnienie kompetencji i podniesienie kwalifikacji sołtysów z Województwa Małopolskiego jako liderów lokalnych inicjatyw i animatorów partycypacji społecznej. Podniesienie poziomu umiejętności organizacyjnych uczestników warszatów, podniesienie świadomości bycia liderem oraz zwiększenie umiejętności rozwiązywania konfliktów.</t>
  </si>
  <si>
    <t>sołtysi Województwa Małopolskiego, ze szczególnym uwzględnieniem tych, którzy te funkcje pełnia po raz pierwszy</t>
  </si>
  <si>
    <t>18.</t>
  </si>
  <si>
    <t>Od dziedzictwa do bogactwa - spotkanie promujące tradycję i kulturę obszarów wiejskich</t>
  </si>
  <si>
    <t>Zaprezentowanej bogatej historii, kultury i dorobku społecznego, kulturowego oraz gospodarczego obszarów wiejskich.</t>
  </si>
  <si>
    <t>impreza plenerowa/konkurs</t>
  </si>
  <si>
    <t>Podmioty działające w środowisku lokalnym będące nieodzowną części obszarów wiejskich, zajmujących się wytwarzaniem produktów lokalnych; mieskzańcy Gminy Szczucin; przyjezdni</t>
  </si>
  <si>
    <t>Gmina Szczucin</t>
  </si>
  <si>
    <t>ul. Wolności 3, 33-230 Szczucin</t>
  </si>
  <si>
    <t>liczba uczestników imprezy plenerowej</t>
  </si>
  <si>
    <t>460</t>
  </si>
  <si>
    <t>19.</t>
  </si>
  <si>
    <t>II Festiwal Folklorystyczny pn. "Zatrzymać zanikające tradycje"</t>
  </si>
  <si>
    <t>Zwiększenie wiedzy, przekazywanie wiedzy mieszkańcom Gminy Biskupoice  i nie tylko istotnych informacji na temat rozwoju obszarów wiejskich i wiążącymi się z nim możliwościami promowania obszarów wiejskich w połączeniu z jej aspektami kulturowymi, regionalnymi czy kulinarnymi oraz zwiększenie oferty kulturalnej poprzez organizację imprezy.</t>
  </si>
  <si>
    <t>mieszkańcy Małopolski oraz turyści w różnym przedziale wiekowym-przedsiębiorcy, producenci, KGW, zespoły regionalne, etc.</t>
  </si>
  <si>
    <t>Centrum Kultury Gminy Biskupice</t>
  </si>
  <si>
    <t>Tomaszkowice 455, 32-020 Wieliczka</t>
  </si>
  <si>
    <t>20.</t>
  </si>
  <si>
    <t>Wyjazd studyjny do Gruzji - szansą rozwoju LGD Stowarzyszenie Korona Północnego Krakowa</t>
  </si>
  <si>
    <t>Zapoznanie się z przykładami dobrych praktyk w obszarze turystyki kulturowej i działań związanych z małym przetwórstwem, które służą kreowaniu nowych miejsc pracy oraz wspólnych działań partnerskich na obszarze wiejskim w Gruzji</t>
  </si>
  <si>
    <t>liczba wyjazd studyjny</t>
  </si>
  <si>
    <t>mieszkańcy obszaru LGD SKPK, reprezentnci trzech sektorów, lokalni liderzy, animatorzy życia społecznego, inicjatorzy większości działań podejmowanych przez lokalną społeczną, także w zakresie działań partnerskich.</t>
  </si>
  <si>
    <t>Stowarzyszenie Korona Północnego Krakowa</t>
  </si>
  <si>
    <t>ul. W. szomańskiego 1, 32-091 Zagórzyce Dworskie</t>
  </si>
  <si>
    <t>21.</t>
  </si>
  <si>
    <t>"Rodzinny EKOpiknik w gminie Stryszów" - organizacja ekologiczno-edukacyjnej imprezy plenerowej dla mieszkańców gminy</t>
  </si>
  <si>
    <t>Edukacja ekologiczna mieszkańców Gminy Stryszów podczas imprezy plenerowej EKOpiknik ok 1000 osób.</t>
  </si>
  <si>
    <t>lokalna społeczność z obszaru Gminy Stryszów, w tym również osoby defaworyzowane, zagrożone wykluczeniem społecznym, osoby starsze, dzieci i młodzież</t>
  </si>
  <si>
    <t>Gmina Stryszów</t>
  </si>
  <si>
    <t>Stryszów 149, 34-146 Stryszów</t>
  </si>
  <si>
    <t>liczba uczestników imprez plenerowych</t>
  </si>
  <si>
    <t>Operacje partnerów KSOW do Planu operacyjnego KSOW na lata 2020-2021 - Województwo Małopolskie</t>
  </si>
  <si>
    <t>Wsparcie promocji i rozwoju Szlaku Kulinarnego Województwa Opolskiego Opolski Bifyj - przykład dobrej praktyki</t>
  </si>
  <si>
    <t xml:space="preserve">CEL: Wsparcie działań na rzecz dalszego długofalowego rozwoju sieci - Szlaku Kulinarnego Województwa Opolskiego Opolski Bifyj; zachowanie dziedzictwa kulturowego oraz tradycji regionalnych na obszarach wiejskich województwa opolskiego; promowanie produktów tradycyjnych wpisanych na LPT MRiRW z Opolskiego; zwiększenie zainteresowania dziedzictwem kulinarnym oraz kulturą i atrakcjami obszarów wiejskich województwa opolskiego wśród społeczności lokalnej oraz turystów i przyjezdnych; promowanie rozwoju gospodarczego na obszarach wiejskich, a co za tym idzie poprawienie jakości życia ich mieszkańców;
rozwijanie klasycznych i nowoczesnych form turystyki kulinarnej, a także turystyki wiejskiej - poprzez dalszą realizację operacji finansowanej w 2016 r. ze środków KSOW, tym samym nastąpi promocja dobrych praktyk w realizacji PROW 2014-2020. PRZEDMIOT: Organizacja krajowej podróży studyjnej, udział w plenerowej imprezie turystyczno-kulinarnej oraz wydanie folderu promocyjnego na temat m.in. członków Sieci. TEMAT 1:  Wspieranie rozwoju przedsiębiorczości na obszarach wiejskich przez podnoszenie poziomu wiedzy i umiejętności w obszarach innych niż obszar małego przetwórstwa lokalnego czy rozwój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 </t>
  </si>
  <si>
    <t>członkowie Sieci - szlaku Kulinarnego Województwa Opolskiego Opolski Bifyj</t>
  </si>
  <si>
    <t>Opolska Regionalna Organizacja Turystyczna</t>
  </si>
  <si>
    <t>ul. Żeromskiego 3, 45-053 Opole</t>
  </si>
  <si>
    <t>24</t>
  </si>
  <si>
    <t xml:space="preserve">członkowie Sieci - szlaku Kulinarnego Województwa Opolskiego Opolski Bifyj, mieszkańcy województwa opolskiego, turyści odwiedzający region </t>
  </si>
  <si>
    <t>szacowana liczba odwiedzających stoisko wystawiennicze na imprezie plenerowej</t>
  </si>
  <si>
    <t>5000</t>
  </si>
  <si>
    <t>Zechcesz tu zostać</t>
  </si>
  <si>
    <t>CEL i PRZEDMIOT: Promocja obszaru Stowarzyszenia „Brzesko-Oławska Wieś Historyczna” poprzez produkcję i udostępnienie filmu pn. Zechcesz tu zostać prezentującego efekty (przykłady projektów)  wdrażania PROW na obszarze LGD „Brzesko-Oławska Wieś Historyczna” w okresie do 30 października 2020 r.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obszarach innych niż obszar małego przetwórstwa lokalnego czy rozwój zielonej gospodarki, w tym tworzenie nowych miejsc pracy. 4: Promocja jakości życia na wsi lub promocja wsi jako miejsca do rozwoju i życia zawodowego.</t>
  </si>
  <si>
    <t>liczba informacji / publikacji w internecie</t>
  </si>
  <si>
    <t xml:space="preserve">mieszkańcy obszaru działania Stowarzyszenia „Brzesko-Oławska Wieś Historyczna” tj. : mieszkańcy woj. opolskiego (Gmina Lewin Brzeski, Olszanka, Skarbimierz, Grodków) oraz woj. dolnośląskiego (Gmina Oława)
</t>
  </si>
  <si>
    <t>Stowarzyszenie „Brzesko-Oławska Wieś Historyczna”</t>
  </si>
  <si>
    <t>Krzyżowice 72, 49-332 Olszanka</t>
  </si>
  <si>
    <t>liczba stron internetowych, na których zostanie zamieszczona informacja / publikacja</t>
  </si>
  <si>
    <t>liczba odwiedzin strony internetowej</t>
  </si>
  <si>
    <t>Przedsiębiorcze wsie tematyczne przykładem dla mieszkańców terenu Euro-Country</t>
  </si>
  <si>
    <t xml:space="preserve">CEL: Wsparcie włączenia społecznego, rozwój gospodarczy obszaru Euro-Country, zwiększenie udziału zainteresowanych stron we wdrażaniu inicjatyw na rzecz rozwoju obszarów wiejskich, ułatwienie wymiany wiedzy pomiędzy podmiotami uczestniczącymi w rozwoju obszarów wiejskich oraz wymiana i rozpowszechnianie rezultatów działań na rzecz rozwoju obszaru Euro-Country. PRZEDMIOT: Organizacja krajowej podroży studyjnej oraz wydanie mapki z ciekawymi do zwiedzania miejscami / atrakcjami na terenie LGD. TEMAT  1:  Aktywizacja mieszkańców obszarów wiejskich w celu tworzenia partnerstw na rzecz realizacji projektów nakierowanych na rozwój tych obszarów, w skład których wchodzą przedstawiciele sektora publicznego, prywatnego oraz organizacji pozarządowych. 2: Wspieranie rozwoju przedsiębiorczości na obszarach wiejskich przez podnoszenie poziomu wiedzy i umiejetności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 </t>
  </si>
  <si>
    <t>mieszkańcy terenu Euro-Country, w tym agroturyści, przedstawiciele NGO i samorządu gminnego</t>
  </si>
  <si>
    <t>Stowarzyszenie "Euro-Country"</t>
  </si>
  <si>
    <t>ul. Raciborska 4, 47-260 Polska Cerekiew</t>
  </si>
  <si>
    <t>mieszkańcy terenu Euro-Country, turyści</t>
  </si>
  <si>
    <t>Wpływ Produktów Lokalnych na rozwój turystyki</t>
  </si>
  <si>
    <t>Cel: Zwiększenie udziału zainteresowanych stron we wdrażaniu inicjatyw na rzecz rozwoju obszarów wiejskich; mobilizowanie producentów i przetwórców do tworzenia grup producenckich; zwiększenie wiedzy osób zajmujących się turystyką w celu nabycia umiejętności promowania walorów turystycznych i tworzenia oferty obszaru LGD; zdobycie przez producentów produktów lokalnych wiedzy koniecznej do utworzenia Centrum Produktu Lokalnego, co umożliwi rozwój regionu i zwiększenie jego rozpoznawalności. PRZEDMIOT: Przeprowadzenie warsztatów ginących zawodów, zorganizowanie stoiska wystawienniczego z produktów lokalnych podczas imprezy plenerowej oraz zorganizowanie wyjazdu studyjnego  do Czech. TEMATY: 1. Upowszechnianie wiedzy w zakresie tworzenia krótkich łańcuchów dostaw w sektorze rolno-spożywczym.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</si>
  <si>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r>
      <t>liczba warsztatów</t>
    </r>
    <r>
      <rPr>
        <sz val="12"/>
        <color theme="1"/>
        <rFont val="Times New Roman"/>
        <family val="1"/>
        <charset val="238"/>
      </rPr>
      <t/>
    </r>
  </si>
  <si>
    <t xml:space="preserve">turyści, mieszkańcy terenu LGD, osoby odwiedzające Jarmark św. Rity, osoby zajmujące się produktem lokalnym (rękodzielnicy, przetwórcy, osoby zajmujące się turystyką), przedstawiciele Lokalnej Grupy Działania, członkowie gmin
</t>
  </si>
  <si>
    <t>Nyskie Księstwo Jezior i Gór</t>
  </si>
  <si>
    <t>ul. Bracka 7,       48-300 Nysa</t>
  </si>
  <si>
    <t>Ochrona i odtwarzanie ekosystemów terenów wiejskich</t>
  </si>
  <si>
    <t>CEL I PRZEDMIOT: Zachowanie i odtwarzanie ekosystemów terenów wiejskich poprzez: 1.Przeprowadzenie badania na starych drzewach czereśniowych – pozostałościach po alejach czereśniowych pod kątem ich odtworzenia. 2.Przeprowadzenie ekspertyzy na zadrzewieniu śródpolnym, jako „zielonym korytarzu” i siedlisku zwierząt, pod kątem jego ochrony i odbudowy. 3.Zorganizowanie wyjazdu studyjnego. 4. Zorganizowanie spotkania podsumowującego.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Upowszechnianie wiedzy w zakresie dotyczącym zachowania różnorodności genetycznej roślin lub zwierząt. 4: Wspieranie tworzenia sieci współpracy partnerskiej dotyczącej rolnictwa i obszarów wiejskich przez podnoszenie poziomu wiedzy w tym zakresie.</t>
  </si>
  <si>
    <t>badanie</t>
  </si>
  <si>
    <t>rodzaj i liczba</t>
  </si>
  <si>
    <t>mieszkańcy województwa opolskiego, ze szczególnym uwzględnieniem mieszkańców wsi Lipowa w Gminie Grodków</t>
  </si>
  <si>
    <t>Stowarzyszenie Rozwoju Wsi Lipowa</t>
  </si>
  <si>
    <t xml:space="preserve">Lipowa 15, 
49-200 Grodków
</t>
  </si>
  <si>
    <t>ekspertyza</t>
  </si>
  <si>
    <t xml:space="preserve">spotkanie </t>
  </si>
  <si>
    <t>liczba uczestników spotkania</t>
  </si>
  <si>
    <t>mieszkańcy woj. opolskiego, ze szczególnym uwzględnieniem mieszkańców wsi Lipowa w Gminie Grodków i osób zaangażowanych w ochronę ekosystemów oraz przedstawicieli samorządu gminnego i wojewódzkiego, zaangażowanych w tematykę ochrony i odbudowy ekosystemów.</t>
  </si>
  <si>
    <t>Regionalna Wystawa Zwierząt Hodowlanych - Agrofestiwal</t>
  </si>
  <si>
    <t>CEL: Zwiększenie udziału zainteresowanych stron we wdrażaniu inicjatyw na rzecz rozwoju obszarów wiejskich, wymiana wiedzy pomiędzy podmiotami uczestniczącymi w rozwoju obszarów wiejskich i rozpowszechnianie rezultatów działań na rzecz rozwoju obszarów wiejskich - w zakresie hodowli zwierząt, uprawy roli oraz produktów i usług dla rolnictwa i mieszkańców. PRZEDMIOT: Organizacja corocznie odbywającej się wystawy, w trakcie której można zapoznać się z różnymi gatunkami zwierząt hodowlanych i rodzajami maszyn rolniczych, wymienić doświadczenia związane z hodowlą zwierząt i eksploatacją maszyn rolniczych. Materiały wspomagające wystawę to opracowanie i druk plakatu promującego wystawę, zaproszenia na wystawę, katalog wystawy, informacje o wystawie w prasie i radio (spot). TEMAT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t>
  </si>
  <si>
    <t>mieszkańcy województwa opolskiego</t>
  </si>
  <si>
    <t>Gmina Polska Cerekiew</t>
  </si>
  <si>
    <t>ul. Raciborska 4, 
47-260 Polska Cerekiew</t>
  </si>
  <si>
    <t xml:space="preserve">szacowana liczba uczestników wystaw </t>
  </si>
  <si>
    <t xml:space="preserve">publikacja/ materiał drukowany </t>
  </si>
  <si>
    <t>prasa</t>
  </si>
  <si>
    <t xml:space="preserve">liczba artykułów / wkładek / ogłoszeń w prasie </t>
  </si>
  <si>
    <t xml:space="preserve">spot w radiu </t>
  </si>
  <si>
    <t>liczba spotów w radiu</t>
  </si>
  <si>
    <t xml:space="preserve">łączna liczba  słuchaczy radiowych </t>
  </si>
  <si>
    <t>Pozarolnicza działalność gospodarcza - szansą wsi</t>
  </si>
  <si>
    <t>CEL: Zwiększenie udziału zainteresowanych stron we wdrażaniu inicjatyw na rzecz rozwoju obszarów wiejskich; transfer wiedzy i innowacji oraz przedstawienie dobrych praktyk nt. innowacyjnych rozwiązań w rolnictwie poprzez przekazanie rolnikom i innym podmiotom uczestniczącym w rozwoju obszarów wiejskich wiedzy i informacji nt. podstaw przedsiębiorczości i planowania działalności pozarolniczej, prowadzenia działalności gospodarczej oraz omówienie instrumentów jej wsparcia. PRZEDMIOT:  Konferencja dotycząca pozarolniczej działalności gospodarczej, która przybliży wiedzę nt. przedsiębiorczości wiejskiej - podkreśli jej znaczenie w wielofunkcyjnym rozwoju obszarów wiejskich. TEMAT 1: Wspieranie rozwoju przedsiębiorczości na obszarach wiejskich przez podnoszenie poziomu wiedzy i umiejętności w obszarze małego przetwórstwa lokalnego lub w obszarze rozwoju zielonej gospodarki, w tym tworzenie nowych miejsc pracy. 2: Wspieranie rozwoju przedsiębiorczości na obszarach wiejskich przez podnoszenie poziomu wiedzy i umiejętności w obszarach innych niż wskazane w temacie 1. 3: Promocja jakości życia na wsi lub promocja wsi jako miejsca do życia i rozwoju zawodowego. 4: Upowszechnianie wiedzy w zakresie planowania rozwoju lokalnego z uwzględnieniem potencjału ekonomicznego, społecznego i środowiskowego danego obszaru.</t>
  </si>
  <si>
    <t>mieszkańcy województwa opolskiego, ze szczególnym uwzględnieniem rolników</t>
  </si>
  <si>
    <t>Izba Rolnicza w Opolu</t>
  </si>
  <si>
    <t>ul. Północna 2, 45-802 Opole</t>
  </si>
  <si>
    <t>Cudze chwalicie, swego nie znacie - promujemy produkty lokalne i tradycyjne</t>
  </si>
  <si>
    <t xml:space="preserve">CEL I PRZEDMIOT: Zwiększenie udziału zainteresowanych stron we wdrażaniu inicjatyw na rzecz rozwoju obszarów wiejskich poprzez organizację konferencji, której celem jest umożliwienie transferu wiedzy i innowacji oraz przedstawienie dobrych praktyk nt. innowacyjnych rozwiązań w rolnictwie poprzez przekazanie rolnikom i innym podmiotom uczestniczącym w rozwoju obszarów wiejskich wiedzy i informacji nt. produktu lokalnego i tradycyjnego oraz wiedzy na temat rolniczego handlu detalicznego (RHD), sprzedaży bezpośredniej i działalności marginalnej.TEMAT 1: Upowszechnianie wiedzy w zakresie tworzenia krótkich łańcuchów dostaw w sektorze rolno-spożywczym. 2: Wspieranie rozwoju przedsiębiorczości na obszarach wiejskich poprzez podnoszenie poziomu wiedzy i umiejętności w obszarze małego przetwórstwa lokalnego lub w obszarze rozwoju zielonej gospodarki, w tym tworzenie nowych miejsc pracy. </t>
  </si>
  <si>
    <t>mieszkancy województwa opolskiego, ze szczególnym uwzględnieniem rolników</t>
  </si>
  <si>
    <t>Dobre bo swoje</t>
  </si>
  <si>
    <r>
      <t>CEL:</t>
    </r>
    <r>
      <rPr>
        <sz val="10"/>
        <color theme="1"/>
        <rFont val="Tahoma"/>
        <family val="2"/>
        <charset val="238"/>
      </rPr>
      <t xml:space="preserve"> N</t>
    </r>
    <r>
      <rPr>
        <sz val="10"/>
        <color theme="1"/>
        <rFont val="Calibri"/>
        <family val="2"/>
        <charset val="238"/>
        <scheme val="minor"/>
      </rPr>
      <t>awiązanie współpracy między NGO oraz sołectwami, informowanie społeczeństwa oraz potencjalnych beneficjentów o polityce rozwoju obszarów wiejskich i wsparciu finansowym przez partnerów KSOW oraz wymiana doświadczeń i pomysłów, w jaki sposób można przyczynić się do rozwoju obszarów wiejskich, promocja lokalnych wyrobów, promocja wsi jako miejsca do życia i rozwoju zawodowego.</t>
    </r>
    <r>
      <rPr>
        <sz val="10"/>
        <color rgb="FF000000"/>
        <rFont val="Calibri"/>
        <family val="2"/>
        <charset val="238"/>
        <scheme val="minor"/>
      </rPr>
      <t xml:space="preserve"> PRZEDMIOT: Podczas targów, zorganizowanego punktu informacyjnego oraz konkursu, członkowie NGO oraz mieszkańcy sołectw wskażą możliwości rozwoju gospodarczego terenów wiejskich, co będzie miało wpływ na włączenie społeczne i ograniczania ubóstwa. W ramach konkursu przewiduje się nagrody finansowe.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obszarze małego przetwórstwa lokalnego, w tym tworzenie nowych miejsc pracy. 4: Promowanie jakości życia na wsi lub promocja wsi jako miejsca do życia i rozwoju zawodowego.</t>
    </r>
  </si>
  <si>
    <t>mieszkańcy Gminy Pokój, w tym członkowie NGO działający na terenie gminy, wystawcy produktów</t>
  </si>
  <si>
    <t>Stowarzyszenie Odnowy Wsi Zieleniec</t>
  </si>
  <si>
    <t xml:space="preserve">Zieleniec 99AII/1, 
46-034 Pokój
</t>
  </si>
  <si>
    <t xml:space="preserve">szacowana liczba uczestników targów </t>
  </si>
  <si>
    <t>punkt informacyjny</t>
  </si>
  <si>
    <t xml:space="preserve">liczba punktów informacyjnych na targach </t>
  </si>
  <si>
    <t xml:space="preserve">szacowana liczba odwiedzających punkty informacyjne na targach </t>
  </si>
  <si>
    <t>wystawcy na targach – NGO wraz z sołectwami z terenu Gminy Pokój lub inne podmioty</t>
  </si>
  <si>
    <t>co najmniej 30</t>
  </si>
  <si>
    <t>Kupalnocka w Domaradzkiej Kuźni</t>
  </si>
  <si>
    <t>CEL: Uświadomienie szans, jakie daje wspólne działanie i tworzenie projektów włączających do działania co najmniej 2 NGO, nawiązanie współpracy regionalnej, promowanie zdrowego stylu życia, aktywnego wypoczynku, promocja postaw ekologicznych związanych z ochroną środowiska, prezentacja możliwości rozwoju lokalnego. PRZEDMIOT:Organizacja imprezy plenerowej oraz konkursu dla uczestników imprezy plenerowej - w ramach konkursu przewiduje się nagrody rzeczowe i pieniężne. TEMATY 1: Wspieranie rozwoju przedsiębiorczości na obszarach wiejskich przez podnoszenie poziomu wiedzy i umiejętności w obszarze małego przetwórstwa lokalnego lub w obszarze rozwoju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t>
  </si>
  <si>
    <t>mieszkańcy Gminy Pokój współpracujący przy organizacji oraz przeprowadzeniu imprezy plenerowej, działacze NGO, mieszkańcy oraz przedsiębiorcy, osoby zainteresowane działalnością na rzecz rozwoju obszarów wiejskich, które poszerzą swoją wiedzę w tym zakresie</t>
  </si>
  <si>
    <t>Gmina Pokój</t>
  </si>
  <si>
    <t>ul. Sienkiewicza 8, 46-034 Pokój</t>
  </si>
  <si>
    <t>szacowana liczba uczestników imprez plenerowych</t>
  </si>
  <si>
    <t>Bogactwo lasów</t>
  </si>
  <si>
    <t xml:space="preserve">CEL: Promowanie zasobów środowiska i dziedzictwa naturalnego LGD „Kraina Dinozaurów”; informowanie społeczeństwa i potencjalnych beneficjentów o polityce rozwoju obszarów wiejskich i wsparciu finansowym, a także zwiększenie udziału zainteresowanych stron we wdrażaniu inicjatyw na rzecz rozwoju obszarów wiejskich. PRZEDMIOT: Organizacja warsztatów geologicznych, dwóch spotkań, nagranie filmu promującego ciekawe miejsca LGD z emisją w internecie oraz informacja nt. projektu w formie spotu radiowego. TEMATY 1: Aktywizacja mieszkańców obszarów wiejskich w celu tworzenia partnerstw na rzecz realizacji projektów nakierowanych na rozwój tych obszarów, w skład których wchodzą przedstawiciele sektora publicznego, prywatnego oraz organizacji pozarządowych. 2: Upowszechnienie wiedzy w zakresie optymalizacji wykorzystania przez mieszkańców obszarów wiejskich zasobów środowiska naturalnego. 3: Upowszechnianie wiedzy w zakresie dotyczącym zachowania różnorodności genetycznej roślin i zwierząt. 4: Promocja jakości życia na wsi lub promocja wsi jako miejsca do życia i rozwoju zawodowego.
</t>
  </si>
  <si>
    <t>mieszkańcy woj.opolskiego, w tym dzieci i młodzież z terenów obszarów wiejskich,osoby dorosłe; odbiorcy oglądający film na kanale You Tube</t>
  </si>
  <si>
    <t>Stowarzyszenie Lokalna Grupa Działania "Kraina Dinozaurów"</t>
  </si>
  <si>
    <t>ul. Słowackiego 18, 46-040 Ozimek</t>
  </si>
  <si>
    <t>liczba uczestników warsztatu</t>
  </si>
  <si>
    <t>liczba uczestników spotkań</t>
  </si>
  <si>
    <t>spot w radiu</t>
  </si>
  <si>
    <t>liczba słuchaczy radiowych</t>
  </si>
  <si>
    <t>liczba informacji w internecie</t>
  </si>
  <si>
    <t>liczba stron internetowych</t>
  </si>
  <si>
    <t>Promocja zrównoważonej turystyki w Gminie Olesno</t>
  </si>
  <si>
    <t>CEL: Promocja tras turystycznych - rowerowych w Gminie Olesno poprzez wykonanie dokumentacji dot. oznakowania tych tras i wydanie publikacji zawierającej opis tras (w tym mapy) oraz atrakcji turystycznych (dziedzictwo materialne i niematerialne, przyrodnicze, kulinarne itp.). PRZEDMIOT: Przygotowanie i druk przewodnika turystycznego wraz z mapą turystyczną. Projekt remontu, likwidacji starych i wytyczenie nowych tras rowerowych na terenie gminy Olesno. TEMATY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Upowszechnianie wiedzy w zakresie planowania rozwoju lokalnego z uwzględnieniem potencjału ekonomicznego, społecznego i środowiskowego danego obszaru.</t>
  </si>
  <si>
    <t xml:space="preserve">mieszkańcy obszarów wiejskich na terenie Gminy Olesno, turyści odwiedzający powiat oleski, w tym z zagranicy </t>
  </si>
  <si>
    <t>Gmina Olesno</t>
  </si>
  <si>
    <t>ul. Pieloka 21,    46-300 Olesno</t>
  </si>
  <si>
    <t xml:space="preserve">ekspertyza </t>
  </si>
  <si>
    <t>Operacje partnerów KSOW do Planu operacyjnego KSOW na lata 2020-2021 - Województwo Opolskie</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</si>
  <si>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</si>
  <si>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</si>
  <si>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szkolenie,seminarium, wrsztat, spotkanie/wyjazd studyjny</t>
  </si>
  <si>
    <t>warsztat/liczba uczestników/wyjazd studyjny/liczba uczstników</t>
  </si>
  <si>
    <t>4/27/3/30(27)</t>
  </si>
  <si>
    <t>mieszkańcy obszarów wiejskich, pracownicy i przedstawiciele LGD i LGR, przedsiębiorcy</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</si>
  <si>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</si>
  <si>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</si>
  <si>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</si>
  <si>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</si>
  <si>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Lokalna Grupa Działania Nasze Bieszczady</t>
  </si>
  <si>
    <t>ul. 1000-lecia 1, 38-600 Lesko</t>
  </si>
  <si>
    <t>Dobre praktyki w realizacji zadań PROW 2014-2020 w województwie podkarpackim</t>
  </si>
  <si>
    <t>Celem operacji jest poinformowanie społeczności lokalnej a także zaprezentowanie przykładów zrealizowanych zadań oraz przekazanie informacji o możliwościach jakie daje korzystanie z Programu Rozwoju Obszarów Wiejskich na lata 2014-2020. Prezentacja różnych typów zadań, inwestycji pozwala przekonać lub zachęcić do zamieszkania na obszarach wiejskich, które dzięki dużym inwestycjom realizowanych m.in. w ramach tego programu stają się coraz bardziej atrakcyjne i coraz częściej stają się alternatywą dla zamieszkania w miastach. Program daje także możliwość pozyskania środków na podjęcie i rozwój działalności gospodarczej, i taki przykłady także planujemy prezentować w realizowanej operacji.</t>
  </si>
  <si>
    <t>spotkanie/impreza plenerowa/konkurs/informacje i publikacje w internecie</t>
  </si>
  <si>
    <t>spotkanie/liczba uczestników/impreza plenerowa/konkurs/publikacja w internecie</t>
  </si>
  <si>
    <t>2/80/500/23/1</t>
  </si>
  <si>
    <t>mieszkańcy powiatu rzeszowskiego</t>
  </si>
  <si>
    <t>Marzena Szmigiel-Skomra</t>
  </si>
  <si>
    <t>Malawa 416, 36-007 Krasne</t>
  </si>
  <si>
    <t>Budowa platformy współpracy międzynarodowej pomiędzy lokalnymi grupami działania, celem wymiany wiedzy w zakresie dobrych praktyk związanych z produkcją i sprzedażą produktów lokalnych oraz promocją i rozwojem turystyki na obszarach wiejskich.</t>
  </si>
  <si>
    <t>Nawiązanie współpracy międzynarodowej w obszarze działań Lokalnych Grup Działania w celu wypracowania innowacyjnych instrumentów wykorzystujacych zasoby lokalne oraz poprawiające wdrażanie inicjatyw z zakresu rozwoju obszarów wiejskich.</t>
  </si>
  <si>
    <t>70</t>
  </si>
  <si>
    <t>Przedstawiciele LGD/mieszkańcy</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</si>
  <si>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</si>
  <si>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</si>
  <si>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Analiza/ekspertyza,badanie</t>
  </si>
  <si>
    <t>260</t>
  </si>
  <si>
    <t>rolnicy z terenu podkarpacia i anukowcy</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</si>
  <si>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</si>
  <si>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</si>
  <si>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</si>
  <si>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</si>
  <si>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szkolenie/wyjazd tudyjny</t>
  </si>
  <si>
    <t>liczba szkoleń/ liczba uczestników/liczba wyjazdów studyjnych/liczba uczestników</t>
  </si>
  <si>
    <t>1/40/1/20</t>
  </si>
  <si>
    <t>mieszkańcy obszari LGD, członkowie LGD, partnerzy projektu, zainteresowane podmioty</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</si>
  <si>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</si>
  <si>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</si>
  <si>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</si>
  <si>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</si>
  <si>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konferencja,kongres/targi, impreza plenerowa, wystawa/publikacja, materiał drukowany/spot w radio/spot w telewizji/pokaz</t>
  </si>
  <si>
    <t>konferencja/targi,imprezea plenerowa, wystawa/publikacja/spot w r adio/spot w telewizji/poazy/liczba uczestników pokazów</t>
  </si>
  <si>
    <t>1/100/1/3000/1/65/7/2/2000</t>
  </si>
  <si>
    <t>ogół społeczeństwa/rolnicy</t>
  </si>
  <si>
    <t>Ii-III</t>
  </si>
  <si>
    <t>Podkarpacki Ośrodek Doradztwa Rolniczego w Boguchwale</t>
  </si>
  <si>
    <t>ul. Suszyckich 9, 36-040 Boguchwła</t>
  </si>
  <si>
    <t>Miody wzbogacone dodatkiem ziół i owoców jako nowy produkt dla przetwórstwa miodu na Podkarpaciu</t>
  </si>
  <si>
    <t>Projekt ma dostarczyć dowody naukowe na skuteczność połączenia miodów i ziół w leczeniu różnych chorób, potwierdzić wartość prozdrwotną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</si>
  <si>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Szkolenie, seminarium, warsztat, spotkanie/Publikacja materiał drukowany analiza, ekspertyza, badanie</t>
  </si>
  <si>
    <t>liczba szkoleń/Liczba uczestników/Analizy/badania/liczba tytułów publikacji</t>
  </si>
  <si>
    <t>1/100/6/3/1</t>
  </si>
  <si>
    <t>pszczelarze/producenci ziół/lokalni przetwórcy/producenci owocó i leków/</t>
  </si>
  <si>
    <t>al.. Rejtana 16c, 35-959 rzeszów</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</si>
  <si>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</si>
  <si>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</si>
  <si>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konferencja,kongres</t>
  </si>
  <si>
    <t>liczba konferencji,kongresów/liczba uczesników</t>
  </si>
  <si>
    <t>1/200</t>
  </si>
  <si>
    <t>kobiety z wojewóztwa podkarpackiego</t>
  </si>
  <si>
    <t>Wyjazd Studyjny do gospodarstw rodzinnych w Bawarii, szansą rozwoju obszarów wiejskich i przeniesienia dobrych praktyk na teren województwa podkarpackiego.</t>
  </si>
  <si>
    <t>Celem operacji jest zapoznanie się z funkcjonowaniem ekologicznych gsopodarstw rodzinnych i gospodarstw edukacyjnych w Niemczech poprzez zorganizowanie wyjazdu studyjnego dla 45 osób.</t>
  </si>
  <si>
    <t>liczba wyjazdów studyjnych/liczba uczestników</t>
  </si>
  <si>
    <t>1/45</t>
  </si>
  <si>
    <t>rolnicy/przedstawuiciele instytucji okołorolniczych</t>
  </si>
  <si>
    <t>II -  III</t>
  </si>
  <si>
    <t>Podkarpacka Izba Rolnicza</t>
  </si>
  <si>
    <t>36-001 Trzebownisko 615A,</t>
  </si>
  <si>
    <t>Wioski tematyczne szansą rozwoju obszarów podkarpackich Lokalnych Grup Działania</t>
  </si>
  <si>
    <t>Celem operacji jest przeszkolenie liderów lokalnych społeczności z zakresu tworzenia wiosek tematyycznych.</t>
  </si>
  <si>
    <t>szkolenie,seminarium, warsztat, spotkanie/wyjazd studyjny</t>
  </si>
  <si>
    <t>liczba spotkań/liczba uczestników/liczba warsztatów/liczba uczestnikówliczba wyjazdów studyjnych/liczba uczestnikó</t>
  </si>
  <si>
    <t>4/120/4/80/2/80</t>
  </si>
  <si>
    <t>liderzy LGD</t>
  </si>
  <si>
    <t>Lokalna Grupa Działania "Pogórze Przemysko-Dynowskie"</t>
  </si>
  <si>
    <t>Nienadowa 502A, 37-750 Dubiecko</t>
  </si>
  <si>
    <t>Wymiana doświadczeń szansą rozwoju produkcyjnego i organizacyjnego gospodarstw rolnych - wyjazd studyjny podkarpackich rolników do spółdzielni rolniczych we Włoszech i Austrii</t>
  </si>
  <si>
    <t>Operacja ma na celu wymianę doświadczeń pomiędzy producentami rolnymi z województwa podkarpackiego (już zorganizowanych w grupach producentów i z potencjalnymi członkami grup) z rolnikami we Włoszech i Austrii już zorganizowanych, głównie w formie spółdzielni. Zaplanowano dobór spółdzielni o różnorodnych kierunkach produkcji i wysokim stopniu zorganizowania. Prezentacje gospodarstw i zaplanowane wizyty, spotkania, dyskusje z przedstawicielami organizacji producenckich, izb rolniczych i rolnikami powinny stanowić zachętę do zorganizowania się i podejmowania wspólnych działań gospodarczych i inwestycyjnych. Podpatrzone rozwiązania organizacyjne, marketingowe i nowoczesne technologie będą bazą do tworzenia nowych inicjatyw gospodarczych przez rolników podkarpackich.</t>
  </si>
  <si>
    <t>Regionalny Związek Spółdzielni Produkcji Rolnej w Rzeszowie</t>
  </si>
  <si>
    <t>ul. Ks. Jałowego 6A, 35-010 Rzeszów</t>
  </si>
  <si>
    <t>Grupy producenckie jako forma współdziałania pszczelarzy oraz wzmacnianie producentów produktów pszczelarskich</t>
  </si>
  <si>
    <t xml:space="preserve">Celem operacji jest przeszkolenie 100 osób  związanych z pszczelarstwem, z terenu województwa podkarpackiego, z zakresie tworzenia i funkcjonowania grup producenckich.
Nabycie wiedzy w tym zakresie będzie stanowiło podstawy i zachęci do tworzenia grup producenckich. Utworzenie takich grup będzie szansą dla rozwoju regionu, ponieważ powstaną nowe miejsca pracy. Tworzenie przez grup producenckich  daje szansę na zwiększenie opłacalności produkcji. Istotnym rezultatem operacji będzie zwiększenie świadomości rolników-producentów miodu i produktów pszczelich zmierzające do przełamania barier i obaw przed wspólnym działaniem a w ślad za tym, zwiększenie liczby podmiotów gospodarczych działających na rzecz i w otoczeniu pszczelarzy.
    Powstanie grupy producenckiej umożliwi  i stworzy odpowiednie warunki do sprzedaży detalicznej i hurtowej pozyskiwanych produktów pszczelich. Ponadto promocja oraz wspieranie pszczelarzy przez grupę ułatwi konsumentowi dostęp  do wysokiej jakości miodów i produktów pszczelich podkarpackich pszczelarzy.   
</t>
  </si>
  <si>
    <t>liczba szkole/liczba uczestników</t>
  </si>
  <si>
    <t>1/100</t>
  </si>
  <si>
    <t>Wojewódzki Związek Pszczelarzy w Rzeszowie</t>
  </si>
  <si>
    <t>ul. 8 marca 3, 35-065 Rzeszów</t>
  </si>
  <si>
    <t>IV Ogólnopolska wystawa królików miejscem spotkania hodowców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</si>
  <si>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zaiteresowanych osób na  temat obecnych trendów panujących w rolnictwie</t>
  </si>
  <si>
    <t>wystawa/konkurs</t>
  </si>
  <si>
    <t>wystawa/liczba uczestnków/konkurs/liczba uczestników konkursu</t>
  </si>
  <si>
    <t>1/10170/1/70</t>
  </si>
  <si>
    <t>hodowcy królików/ogół społeczeństwa</t>
  </si>
  <si>
    <t>XXII Regionalna Wystawa Zwierząt Hodowlanych połączona z Dniami Otwartych Drzwi PODR Boguchwała</t>
  </si>
  <si>
    <t xml:space="preserve">Operacja ma na celu promocję osiągnięć najlepszych hodowców podkarpackich oraz regionalnych producentów żywności. Wystawa ma za zadanie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 Podczas XXII Regionalnej Wystawy Zwierząt Hodowlanych połączonej z Dniami Otwartych Drzwi PODR Boguchwała ma zostać upowszechniona wiedza na temat dobrych praktyk związanych z żywieniem, rozrodem, profilaktyką chorób i dobrostanem zwierząt. Realizacja operacji ma na celu wdrażanie postępu genetycznego oraz poszerzenie wiedzy w zakresie bioróżnorodności z zachowaniem racjonalności produkcji zwierzęcej. Kolejnym celem jaki będzie realizowany przez Wystawę Zwierząt Hodowlanych połączoną z Dniami Otwartych Drzwi Ośrodka Doradztwa Rolniczego jest stworzenie możliwości do nawiązywania kontaktów i współpracy mających za zadanie wypłynąć na rozwój gospodarstw bądź przetwórstwa oraz jego restrukturyzację a przez to zwiększenie dochodowości.  
Organizowane wydarzenie ma również na celu przybliżenie osobom zwiedzającym kultury podkarpackiej wsi, przedstawienie jej jako miejsca do życia, rozwoju zawodowego bądź odpoczynku w bliskości z przyrodą. 
Celem operacji jest również promocja i wspieranie rozwoju przedsiębiorczości lokalnej branży spożywczej i dziedzictwa kulturowego prezentowanego przez wielu wystawców, a w tym przez Koła Gospodyń Wiejskich oraz przedstawienie mieszkańcom wsi i miast regionalnych produktów i potraw. 
</t>
  </si>
  <si>
    <t>Wystawa/spot/konkurs</t>
  </si>
  <si>
    <t>liczba targów/liczba uczestników/liczba spotów/liczba oglądających/liczba konkursów/liczba uczestników konkursu</t>
  </si>
  <si>
    <t>1/2265/7/30000/1/15</t>
  </si>
  <si>
    <t>ogół społeczeństwa, hodowcy, rolnicy</t>
  </si>
  <si>
    <t>Dni Błażowej 2020</t>
  </si>
  <si>
    <t>Zwiększenie aktywności mieszkańców terenów wiejskich gminy Błażowa na rzecz podejmowania inicjatyw służących zapobieganiu wykluczeniu społecznemu, a także poprawa ich pozycji na rynku pracy i pomoc w samozatrudnieniu oraz aktywizacja społeczności wiejskiej, organizacji pozarządowych, instytucji publicznych oraz przedstawicieli sektora prywatnego do podejmowania lokalnego dialogu, wspólnych działań z uwzględnieniem potencjału ekonomicznego, społecznego i środowiskowego danego obszaru, które służą wzmocnieniu wiejskiej wspólnoty i poprawie warunków życia na wsi.</t>
  </si>
  <si>
    <t>Targi, impreza plenerowa, wystawa</t>
  </si>
  <si>
    <t>liczba targów,imprez plenerowych, wystaw/szacowana liczba uczestników</t>
  </si>
  <si>
    <t>1/8000</t>
  </si>
  <si>
    <t>mieszkańcy gminy Błażowa, powiatu rzeszowskiego, gości i turyści, twórcy ludowi/rzemieślnicy, koła gospodyń wiejskich, seniorzy</t>
  </si>
  <si>
    <t>Gmina Błażowa</t>
  </si>
  <si>
    <t>Plac Jana Pawła II 1, 36-030 Błażowa</t>
  </si>
  <si>
    <t>Gminne Święto Chleba w Parku Buczyna</t>
  </si>
  <si>
    <t>Celem operacji jest aktywizacja lokalnej społeczności prowadząca do podejmowania inicjatyw służących wielokierunkowemu rozwojowi miejscowości Góra Ropczycka</t>
  </si>
  <si>
    <t>warsztat/impreza plenerowa</t>
  </si>
  <si>
    <t>liczba warsztatów/liczba uczestników warsztatów/liczba iprez plenerowych/szacowana liczba uczestników iprezy plenerowej</t>
  </si>
  <si>
    <t>1/40/1/900</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</si>
  <si>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</si>
  <si>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</si>
  <si>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</si>
  <si>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</si>
  <si>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1/24</t>
  </si>
  <si>
    <t>Gmina Świlcza</t>
  </si>
  <si>
    <t>36-072 Świlcza 168</t>
  </si>
  <si>
    <t xml:space="preserve">Ekologia - od producenta do konsumenta </t>
  </si>
  <si>
    <t>konferencja, kongres/stoiko wystawiennicze,punkt informacyjnyc na targach, imprezie plenerowej,wytawie/publikacja, materiał drukowany/ konkurs olimpiada</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</si>
  <si>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</si>
  <si>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</si>
  <si>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</si>
  <si>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</si>
  <si>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</si>
  <si>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</si>
  <si>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KGW z podkarpacia</t>
  </si>
  <si>
    <t>Gmina Lubaczów</t>
  </si>
  <si>
    <t>ul. Jasna 1, 37-600 Lubaczów</t>
  </si>
  <si>
    <t>Wpływ efektywności wydatkowania środków publicznych przez jednostki samorzadu terytorialnego na rozwój obszarów wiejskich</t>
  </si>
  <si>
    <t xml:space="preserve">Celem projektu jest przeprowadzenia badania na grupie wybranych jednostek sektora finansów publicznych województwa podkarpackiego, w celu weryfikacji przesłanek podejmowanych czynności faktycznych i prawnych związanych z gospodarowaniem środkami publicznymi w kontekście wpływania na rozwój obszarów wiejskich.  
Wyniki uzyskanych badań staną się bazą do opracowania analizy oraz  publikacji naukowych zawierających praktyczne wskazówki związane z wskazywaniem rozwiązań prawnych w zakresie dysponowania środkami publicznymi wpływających na rozwój obszarów wiejskich. 
Uzyskana analiza jak i publikacje zostaną przekazane JST, rolnikom i przedsiębiorcom z Podkarpacia, jak również przedstawione na zorganizowanej konferencji. Działania partnera KSOW zmierzające do podnoszenia wiedzy praktycznej pracowników JST z Podkarpacia w zakresie gospodarowania środkami publicznymi, w sposób efektywny wpływa na budowanie systemu kształtującego rozwój obszarów wiejskich. 
</t>
  </si>
  <si>
    <t>konferencja/publikacja/analiza/badanie</t>
  </si>
  <si>
    <t>liczba konferencji/liczba uczestników/liczba tytułów/analiza/badanie</t>
  </si>
  <si>
    <t>1/1202/1/1</t>
  </si>
  <si>
    <t>pracownicy jst, przedsiębiorcy, rolnicy</t>
  </si>
  <si>
    <t>al.. Rejtana 16c, 35-310 Rzeszów</t>
  </si>
  <si>
    <t>"Starych potraw smak i urok - Wojewódzki Konkurs Kapel Ludowych"</t>
  </si>
  <si>
    <t>Celem operacji  „Starych Potraw Smak i Urok – Wojewódzki Konkurs Kapel Ludowych” ochrona dziedzictwa kulturowego naszego województwa, zwłaszcza jego terenów wiejskich a także krzewienie bogatych tradycji zakorzenionych w kulturze ludowej i obrzędowej mieszkańców Podkarpacia a przede wszystkim aktywizacja mieszkańców wsi na rzecz podejmowania inicjatyw społecznych służących włączeniu społecznemu, w szczególności osób starszych, młodzieży, niepełnosprawnych, mniejszości narodowych i innych osób wyłączonych społecznie poprzez zorganizowanie Wojewódzkiego Konkursu Kapel Ludowych oraz konkursu kulinarnego na Najlepszy Produkt Podkarpacki „Potrawa Roku” w ramach imprezy plenerowej</t>
  </si>
  <si>
    <t>liczba targów, imprez plenerowych, wystaw/szacowana liczba uczestników/liczba konkursów/liczba uczestników</t>
  </si>
  <si>
    <t>1/3000/2/175</t>
  </si>
  <si>
    <t>Gminny Ośrodek Kultury w Błażowej</t>
  </si>
  <si>
    <t>ul. Armii Krajowej 17A, 36-030 Błażowa</t>
  </si>
  <si>
    <t>Najlepszy rolnik i przedsiębiorca na Podkarpaciu w konkursie AgroLiga 2020, etap wojewódzki</t>
  </si>
  <si>
    <t>Celem operacji jest skuteczne informowanie społeczeństwa i potencjalnych beneficjnetów o polityce rozwoju obszarów wiejskicj i wsparciu finansowym poprzez promowanie i ukzywanie dobrych praktyk w agriobiznesie, tym samym wzrost liczby osób poinformowanych o dziąłaniach PROW 2014-2020 wspierających rozwój rolniczej i pozarolniczej działalności na obszarach wiejskich</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</si>
  <si>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</si>
  <si>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</si>
  <si>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</si>
  <si>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rolnicy z wojewodztwa podkarpackiego/ogół społeczeństwa</t>
  </si>
  <si>
    <t>ul. Suszyckich 9, 36-040 Rzeszów</t>
  </si>
  <si>
    <t>Promocja obszarów wiejskich w ramach organizacji targów "Agrobieszczady 2020"</t>
  </si>
  <si>
    <t xml:space="preserve">Operacja ma bezpośrednio służyć promowaniu polskich i regionalnych producentów żywności, wytwórców produktów lokalnych, lokalnych twórców i artystów, a także poznanie wykorzystywanych na świecie rozwiązań organizacyjnych i technicznych, metod produkcji, uprawy roślin i hodowli zwierząt. Przedsięwzięcie ma w zamyśle dać szansę rozwoju dla lokalnego rynku rolnego i rzemieślniczego.
Celem realizacji przedmiotowej operacji jest popularyzowanie produktów, potraw i dzieł lokalnych rękodzielników pochodzących z terenu Bieszczadów ze szczególnym uwzględnieniem tradycji myśliwskiej i lasowej   Umożliwienie i stworzenie  warunków  do sprzedaży   detalicznej. Celem jest także identyfikacja i zgromadzenie wiedzy o oryginalnych regionalnych potrawach i produktach stanowiących dziedzictwo kulinarne kuchni regionalnej w tym leśnej i myśliwskiej oraz zapoznanie szerszego grona odbiorców z potrawami kuchni myśliwskiej, produktami lokalnych twórców i rękodzielników. Agrobieszczady mają umożliwić rolnikom i drobnym wytwórcom i lokalnym firmom na zaprezentowanie się szerokiemu gronu klientów.
</t>
  </si>
  <si>
    <t>targi, impreza plenerowa, wystawa/konkurs</t>
  </si>
  <si>
    <t>liczba ratgów,imprez plenerowych, wystaw/liczba uczestników/liczba konkursów/liczba uczestników</t>
  </si>
  <si>
    <t>1/10000/1/60</t>
  </si>
  <si>
    <t>Powiat Leski</t>
  </si>
  <si>
    <t>Rynek 1, 38-600 Lesko</t>
  </si>
  <si>
    <t>Promocja produktów tradycyjnych Powiatu niżańskiego</t>
  </si>
  <si>
    <t>Celem operacji jest zwiększenie udziału mieszkańców w kultywowaniu i promowaniu tradycji regionu. Przyczyni się to do zaktywizowania podmiotów zajmujących się wytwarzaniem lokalnych tradycyjnych produktów kulinarnych oraz do wzrostu zainteresowania kontynuowaniem tych tradycji. Szczególnie wśród ludzi młodych trzeba je promować i ich trzeba zachęcać do kultywowania tradycji wytwarzania lokalnych tradycyjnych produktów kulinarnych. Realizacja zaplanowanej operacji ma zaktywizować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Zakładamy, że poprzez udział w IV Powiatowym Konkursie na Tradycyjny Produkt Kulinarny Powiatu Niżańskiego oraz przygotowanie dodatkowego wspólnego stoiska z lokalnymi tradycyjnymi produktami kulinarnymi Powiatu Niżańskiego przez 15 podmiotów zainteresowanych wdrażaniem inicjatyw na rzecz rozwoju obszarów wiejskich osiągnięty zostanie cel, jakim jest zwiększenie udziału mieszkańców w kultywowaniu i promowaniu tradycji regionu. Promocja lokalnych tradycyjnych produktów kulinarnych Powiatu Niżańskiego ułatwi zapoznanie się z nimi przez uczestników realizowanej operacji.</t>
  </si>
  <si>
    <t>Liczba konkursów/liczba uczestnikó</t>
  </si>
  <si>
    <t>1/120</t>
  </si>
  <si>
    <t>Powiat Niżański</t>
  </si>
  <si>
    <t>pl. Wolności 2, 37-400 Nisko</t>
  </si>
  <si>
    <t>"Festiwal Smaków - letnia tradycja"</t>
  </si>
  <si>
    <t xml:space="preserve">Aktywizowanie i informowanie środowiska lokalnego oraz kreowanie działań promocyjnych dotyczących walorów produktów regionalnych o polityce rozwoju obszarów wiejskich i wsparciu finansowym w ramach planowanej do zrealizowania operacji pn. „Festiwalu Smaków – letnia odsłona”, która przeprowadzona będzie w Kowalówce – Gmina Cieszanów w dniach 10 - 11 lipca 2020 r. 
Propagując zdrową żywność przy wykorzystaniu produktów regionalnych producentów, zakłada się wsparcie rozwoju społeczno – gospodarczego na obszarach wiejskich przy promocji i wykorzystaniu 10 naturalnych produktów regionalnych
</t>
  </si>
  <si>
    <t>szkolenie/imprezea plenerowa/stoisko wystawiennicze/konkurs/pokazy</t>
  </si>
  <si>
    <t>liczba szkoleń/liczba uczestników/liczba taregów/szacowana liczba uczestników/liczba stoisk/szacowana liczba odwiedzających/liczba konkursów/liczba uczestników/liczba pokazów/liczba uczestników</t>
  </si>
  <si>
    <t>1/501/570/1/400/1/10/1/300</t>
  </si>
  <si>
    <t>Centrum Kultury i Sportu w Cieszanowie</t>
  </si>
  <si>
    <t>ul. Kościuszki 4, 37-611 Cieszanów</t>
  </si>
  <si>
    <t>Tradycja, kultura i kuchnia regionalna - szkolenia oraz promocja działalności Kół Gospodyń Wiejskich.</t>
  </si>
  <si>
    <t xml:space="preserve">Celem operacji jest wydobycie potencjału Kół Gospodyń Wiejskich z terenu gminy Zagórz poprzez:
• przeprowadzenie szkolenia Kół Gospodyń Wiejskich oraz ich działalności po nabyciu osobowości prawnej
• organizację warsztatów kulinarnych dla członków Kół Gospodyń Wiejskich
• organizację warsztatów muzycznych dla członków Kół Gospodyń Wiejskich
• przygotowanie dań oraz produktów tradycyjnej kuchni regionalnej;
• zorganizowanie stoisk wystawienniczych i prezentacja dań przygotowanych przez Koła Gospodyń Wiejskich;
• wydanie albumu "Nasze tradycje - przewodnik po Gminie Zagórz" w oparciu o przepisy Kół Gospodyń Wiejskich wraz z krótką historią Kół
</t>
  </si>
  <si>
    <t>warsztaty/szkolenie/publikacja/konkurs</t>
  </si>
  <si>
    <t>liczba warsztatów/liczba uczestników/liczba szkoleń/liczba uczestników/liczba tytyłów publikacji/liczba konkursów/liczba uczestnikó</t>
  </si>
  <si>
    <t>1/50/2/100/1/1/10</t>
  </si>
  <si>
    <t>członkowie KGW Gminy Zagórz</t>
  </si>
  <si>
    <t>Miejsko-Gminny Ośrodek Kultury i Sportu w Zagórzu</t>
  </si>
  <si>
    <t>ul. Piłsudskiego 37, 38-540 Zagórz</t>
  </si>
  <si>
    <t>Tu gdzie ziemia dotyka nieba</t>
  </si>
  <si>
    <t>Celem operacji jest powstanie filmu promujacego życie i rozwój obszaru wiejskiego gminy, zachowujące dziedzictwo kulturowe pomimo wzrostu gospodarczego i rozwoju infrastruktury.</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</si>
  <si>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</si>
  <si>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</si>
  <si>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</si>
  <si>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</si>
  <si>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</si>
  <si>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t>Operacje partnerów KSOW do Planu operacyjnego KSOW na lata 2020-2021 - Województwo Podkarpackie</t>
  </si>
  <si>
    <r>
      <t xml:space="preserve">Identyfikacja i szerzenie dobrych praktyk w zakresie rolnictwa ekologicznego oraz  upowszechnianie wiedzy z zakresu rolnictwa i żywności ekologicznej oraz </t>
    </r>
    <r>
      <rPr>
        <sz val="11"/>
        <color theme="1"/>
        <rFont val="Calibri"/>
        <family val="2"/>
        <charset val="238"/>
        <scheme val="minor"/>
      </rPr>
      <t xml:space="preserve">wprowadzania jej na rynek w krótkich łańcuchach dostaw. </t>
    </r>
  </si>
  <si>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</si>
  <si>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</si>
  <si>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</si>
  <si>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</si>
  <si>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Stowarzyszenie Północnokaszubska Lokalna Grupa Rybacka</t>
  </si>
  <si>
    <t>ul. Portowa 15, 84-120 Władysławowo</t>
  </si>
  <si>
    <t xml:space="preserve">liczba uczestników wyjazdów studyjnych </t>
  </si>
  <si>
    <t>w tym liczba przedstwicieli LGD</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</si>
  <si>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</si>
  <si>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</si>
  <si>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właściele gospodarstw agroturystycznych i obiektów turystyki wiejskiej</t>
  </si>
  <si>
    <t>Lubań, ul. T. Maderskiego 3, 83-422 Nowy Barkoczyn</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</si>
  <si>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</si>
  <si>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</si>
  <si>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mieszkańcy gminy Dębnica Kaszubska</t>
  </si>
  <si>
    <t>Gmina Dębnica Kaszubska</t>
  </si>
  <si>
    <t>ul. Ks. A. Kani 16 a, 76-248 Dębnica Kaszubska</t>
  </si>
  <si>
    <t>II Pomorska Spartakiada Kulturalno-Rekreacyjna Kół Gospodyń Wiejskich</t>
  </si>
  <si>
    <t>Celem operacji jest integracja środowiska wiejskiego, w tym aktwizację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</si>
  <si>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liczba olimpiad</t>
  </si>
  <si>
    <t>koła gospodyń wiejskich z województwa pomorskiego</t>
  </si>
  <si>
    <t>Gminny Ośrodek Kultury, Sportu i Rekreacji w Chmielnie</t>
  </si>
  <si>
    <t>ul. Gryfa Pomorskiego 20, 83-333 Chmielno</t>
  </si>
  <si>
    <t>liczba uczestników olimpiad</t>
  </si>
  <si>
    <t>Wystawa Zwierząt Hodowlanych w Lubaniu</t>
  </si>
  <si>
    <t>Celem operacji jest wymiana wiedzy i doświadczenia pomiędzy podmiotami uczestniczącymi w rozwoju obszarów wiejskich, promocja integracji i współpracy pomiędzy hodowcami, związkami hodowców, doradcami, nabycie wiedzy i umiejętności praktycznych związanych z hodowlą zwierząt, pracami hodowlanymi w gospodarstwach rolnych. operacja realizowana będzie poprzez organizację wystaw zwierząt hodowlanych oraz konkursów skierowanych m.in. do hodowców koni, alpak oraz „młodych” hodowców bydła. Zaplanowane w ramach operacji zadania przyczynią się m.in. do edukowania hodowców  w zakresie postępów genetycznych, wzorców rasowych oraz poprawią konkurencyjność oraz rentowność gospodarstw rolnych zajmujących się hodowlą zwierząt.</t>
  </si>
  <si>
    <t>wystawa, konkurs</t>
  </si>
  <si>
    <t>rolnicy, hodowcy zwierząt, przedstwiciele sektora rolnego związanego z hodowlą i żywieniem zwierząt, mieszkańcy obszarów wiejskich</t>
  </si>
  <si>
    <t>szacowana liczba uczestników wystaw</t>
  </si>
  <si>
    <t>187 wystawców  55000 odwiedzajacych</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</si>
  <si>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</si>
  <si>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</si>
  <si>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</si>
  <si>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</si>
  <si>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</si>
  <si>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</si>
  <si>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</si>
  <si>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</si>
  <si>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</si>
  <si>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</si>
  <si>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liderzy wiejscy, sołtysi, przedstawiciele gospodarstw agroturystycznych, reprezentanci wiejskich organizacji pozarzadowych, przedstawiciele samorządów lokalnych, przedsiębiorcy z obszaru powiatu człuchowskiego</t>
  </si>
  <si>
    <t>Stowarzyszenie Lokalna Grupa Działania Ziemi Człuchowskiej</t>
  </si>
  <si>
    <t>ul. Ogrodowa 26,                    77-310 Debrzno</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</si>
  <si>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</si>
  <si>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</si>
  <si>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</si>
  <si>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</si>
  <si>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przedstawicieli LGD</t>
  </si>
  <si>
    <t>w tym liczba doradców</t>
  </si>
  <si>
    <t xml:space="preserve">V Ogólnopolski Młodzieżowy Czempionat Koni Sztumskich  - Wystawa Specjalistyczna </t>
  </si>
  <si>
    <t>Celem operacji jest wymiana wiedzy pomiędzy podmiotami uczestniczącymi w rozwoju obszarów wiejskich związanymi z chowem i hodowlą zwierząt w szczególności koni oraz promocja współpracy między nimi. Operacja realizowana będzie poprzez organizację wystawy hodowlanej koni, warsztatów dla hodowców koni oraz konkursu dla „młodych” hodowców koni. Zaplanowane w ramach operacji zadania przyczynią się m.in. do nabycia wiedzy i umiejętności praktycznych związanych z hodowlą koni, oceny użytkowności koni sztumskich do programów ochrony zasobów genetycznych oraz pracami hodowlanymi w gospodarstwie rolnym na przykładzie koni rasy polski koń zimnokrwisty w typie sztumskim, upowszechniania wiedzy w zakresie dot. zachowania różnorodności genetycznej zwierząt oraz ukazanie postępu hodowlanego.</t>
  </si>
  <si>
    <t>wystawa, warsztaty, konkurs</t>
  </si>
  <si>
    <t>25 wystawców, 40 000 odwiedzających</t>
  </si>
  <si>
    <t>Wizyta studyjna w przedsiębiorstwie społecznym "Garncarska Wioska" we wsi Kamionka</t>
  </si>
  <si>
    <t>Celem operacji jest aktywizacja młodych mieszkańców gminy Morzeszczyn na rzecz podejmowania inicjatyw w zakresie rozwoju obszarów wiejskich w oparciu o lokalne zasoby. Operacja zostanie zrealizowane poprze organizację wyjazdu studyjnego do wioski tematycznej prowadzonej przez organizację społeczną. W ramach wizyty uczestnicy wyjazdu zapoznają się z zasadami tworzenia,  funkcjonowania oraz zarządzania wioską tematyczną – przedsiębiorstwem społecznym.</t>
  </si>
  <si>
    <t>wyjazd studyjny krajowy</t>
  </si>
  <si>
    <t>mieszkańcy gminy morzeszczyn</t>
  </si>
  <si>
    <t>Gminny Ośrodek Kultury w Morzeszczynie</t>
  </si>
  <si>
    <t>ul. Kociewska 12, 83-132 Morzeszczyn</t>
  </si>
  <si>
    <t>Operacje partnerów KSOW do Planu operacyjnego KSOW na lata 2020-2021 - Województwo Pomorskie</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</si>
  <si>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</si>
  <si>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</si>
  <si>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</si>
  <si>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</si>
  <si>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</si>
  <si>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</si>
  <si>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</si>
  <si>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</si>
  <si>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</si>
  <si>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</si>
  <si>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</si>
  <si>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</si>
  <si>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</si>
  <si>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Przetwórstwo lokalne oraz nowe technologie w rolnictwie szansą na rozwój obszarów wiejskich</t>
  </si>
  <si>
    <t xml:space="preserve">Celem wyjazdu studyjnego będzie również zapoznanie się z ofertą wystawców XXII Międzynarodowej Wystawy Rolniczej AGRO SHOW w Bednarach. Ponieważ ta największa wystawa plenerowa w Europie cieszy się dużym zainteresowaniem producentów rolnych, dlatego celem wyjazdu studyjnego będzie zapoznanie najaktywniejszych producentów rolnych z województwa świętokrzyskiego z innowacyjnymi technologiami stosowanymi w rolnictwie i urządzeniami rolniczymi oraz sprawdzenie ich w działaniu na polach przyległych do terenu wystawowego, jak również konfrontacja z ich wytwórcami, co zwiększy udział zainteresowanych stron we wdrażaniu inicjatyw oraz nowych pomysłów i rozwiązań na rzecz rozwoju obszarów wiejskich. Ponadto, w związku ze znaczącym udziałem agroturystyki w różnicowaniu dochodów gospodarstw województwa świętokrzyskiego, uczestnicy zapoznają się z możliwością uatrakcyjnienia oferty agroturystycznej na przykładzie pokazowej zagrody zwierząt przy kompleksie zamkowym w Gołuchowie. </t>
  </si>
  <si>
    <t>Grupą docelową są rolnicy, domownicy gospodarstw rolnych czynnie zaangażowani w pracę w gospodarstwie, producenci rolni, delegaci Świętokrzyskiej Izby Rolniczej. Grupę docelową stanowią osoby aktywne w środowisku wiejskim, zainteresowane wdrażaniem nowych inicjatyw, technologii oraz produkcji żywności na obszarach wiejskich</t>
  </si>
  <si>
    <t>Wymiana doświadczeń w zakresie rozwoju obszarów wiejskich poprzez wdrażanie nowych innowacyjnych technologii w zakresie odnawialnych źródeł energii w krajach UE na przykładzie Czech i Austrii</t>
  </si>
  <si>
    <t xml:space="preserve">Celem wizyty jest zapoznanie się z odnawialnymi źródłami energii jakimi rozporządzają w tym zakresie nasi sąsiedzi – Czesi i Austriacy, kraje o podobnych uwarunkowaniach jak Polska, gdzie  na obecną chwilę energia odnawialna jest szeroko produkowana i wykorzystywana na obszarach wiejskich. Celowe jest także nawiązanie bliższej współpracy z organizacjami producentów energii odnawialnej w tych krajach i wymiana doświadczeń. Szczególną uwagę chcemy zwrócić na energię pozyskiwaną z biomasy, fotowoltaikę i biogaz, które wydają się szansą dla niewielkich gospodarstw województwa świętokrzyskiego. </t>
  </si>
  <si>
    <t>Uczestnikami wyjazdu studyjnego będą rolnicy m.in. członkowie Rad Powiatowych ŚIR, członkowie Walnego Zgromadzenia ŚIR, przedsiębiorcy, doradcy, przedstawiciele administracji rządowej i samorządowej, którzy przez udział  w projekcie zostaną wyposażeni w konkretną wiedzę i praktyczne rozwiązania w zakresie odnawialnych źródeł energii.</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</si>
  <si>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</si>
  <si>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</si>
  <si>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</si>
  <si>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</si>
  <si>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</si>
  <si>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Udział przedstawicieli świętokrzyskich LGD w konferencji LINC 2020</t>
  </si>
  <si>
    <t>Głównym celem operacji jest nawiązanie kontaktu przedstawicieli świętokrzyskich LGD z LGD z UE w związku z przygotowywaniem projektów współpracy. Przedmiotem operacji jest udział w konferencji Linc 2020 w  ramach wizyty studyjnej do Finlandii.</t>
  </si>
  <si>
    <t>liczba uczestników  wyjazdu</t>
  </si>
  <si>
    <t>Pracownicy lgd oraz osoby zarządzające lgd</t>
  </si>
  <si>
    <t>Świętokrzyska Sieć LGD</t>
  </si>
  <si>
    <t>Plac Staszica 6; 26-021 Daleszyce</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</si>
  <si>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</si>
  <si>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</si>
  <si>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</si>
  <si>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</si>
  <si>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</si>
  <si>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Od bioróżnorodności do zdrowej żywności</t>
  </si>
  <si>
    <t>Celem operacji jest zorganizowanie dwudniowej imprezy plenerowej pn. „Od bioróżnorodności do zdrowej żywności”. Dzięki realizacji operacji będzie możliwy transfer wiedzy, którego wciąż niestety brakuje. Organizacja imprezy plenerowej pn. „Od bioróżnorodności do zdrowej żywności” będzie okazją do przekazania nowinek technologicznych z zakresu produkcji rolnej przyjaznej dla środowiska. To również okazja do bezpośredniej rozmowy z producentami lokalnej żywności na temat sprzedaży bezpośredniej, handlu detalicznego i sposobu na sukces produkcyjny. Podczas trwania imprezy do dyspozycji uczestników będą dostępni doradcy ze Świętokrzyskiego Ośrodka Doradztwa Rolniczego w Modliszewicach, specjaliści związków hodowców, przedstawiciele firm i instytucji branżowych,  którzy będą udzielać porad z zakresu gospodarowania w sposób przyjazny dla środowiska naturalnego, dostępnych programów pomocowych wspierających rolnictwo, programów rolnośrodowiskowych, a także produkcji bezpiecznej żywności.</t>
  </si>
  <si>
    <t>Impreza plenerowa</t>
  </si>
  <si>
    <t>liczba uczstników  imprezy plenerowej</t>
  </si>
  <si>
    <t>W grupie docelowej znajdują się przede wszystkim rolnicy, ale także przedstawiciele instytucji rolniczych i okołorolniczych, przedstawiciele firm obsługujących rolników, doradcy rolni jako potencjalni partnerzy biznesowi oraz uczniowie szkół rolniczych jako potencjalni rolnicy a także mieszkańcy miast i obszarów wiejskich jako konsumenci.
Operacja zakłada dotarcie do jak najbardziej zróżnicowanej grupy odbiorców, co będzie doskonałą okazją do wymiany wiedzy fachowej, doświadczeń i spostrzeżeń w zakresie produkcji rolnej i produkcji żywności w naszym województwie.</t>
  </si>
  <si>
    <t>Świętokrzyski Ośrodek Doradztwa Rolniczego w Modliszewicach</t>
  </si>
  <si>
    <t>Modliszewice ul. Piotrkowska 30; 26-200 Końskie</t>
  </si>
  <si>
    <t>Świętokrzyskie Winnice jako promocja polskiej wsi</t>
  </si>
  <si>
    <t>Celem operacji jest udział w dwóch wydarzeniach targowych. Pierwsze wydarzenie, to największe obecnie targi winiarskie, odbywające się w Katowicach (noefestiwal) w połowie kwietnia – czy tuż przed początkiem sezonu turystycznego. Chcemy swoja obecnością tam wzmocnić przekaz wśród mieszkańców Śląska i obecnych tam gości z innych regionów o wielkim potencjale enoturystycznym świętokrzyskiego – pokazując w jednym miejscu obecność kilku winnic z regionu.
Drugi cel to wzmocnienie potencjału enoturystycznego i pokazanie bogatej oferty obszarów wiejskich podczas odbywających się po raz pierwszy w naszym regionie targów winiarskich w Szydłowie. Odbiorcami będą mieszkańcy, władze lokalne, stowarzyszenia i turyści. Wyjściem do zorganizowania pierwszej imprezy targowej o takim znaczeniu będzie kolejna już inicjatywa zasadzenia winnicy w świętokrzyskim mieście przez świętokrzyskich winiarzy.</t>
  </si>
  <si>
    <t>Liczba uczestników targów</t>
  </si>
  <si>
    <t>Winiarze z rejonu świętokrzyskiego, którzy będą promować enoturystykę i walory obszarów wiejskich woj. świętokrzyskiego na targach w Katowicach (6 podmiotów)
Mieszkańcy, władze miasta, lokalni przedsiębiorcy, turyści – poznający ofetę enoturystycną regionu oraz możliwości wynikające ze współpracy różnych podmiotów. A także osoby młode szukające pomsły na tworzenie własnych projektów na obszarach wiejskich (minimum 100 osób).</t>
  </si>
  <si>
    <t>Fundacja Świętokrzyskie Winnice</t>
  </si>
  <si>
    <t>Wola Żyzna 50a 28-225 Szydłów</t>
  </si>
  <si>
    <t>Świętokrzyskie Winnice - poszerzenie wiedzy i współpracy szansą na rozwój obszarów wiejskich</t>
  </si>
  <si>
    <t xml:space="preserve">Celem operacji jest przeprowadzenie szkoleń (w tym również szkolenie objazdowe)dotyczących uprawy winorośli, przetwórstwa winogron i tworzenia sieci współpracy. </t>
  </si>
  <si>
    <t>Wyjazd studyjny, szkolenie, impreza plenerowa</t>
  </si>
  <si>
    <t>liczba uczstników wyjazdu studyjnego, szkolenia,  imprezy plenerowej</t>
  </si>
  <si>
    <t>Winiarze z rejonu świętokrzyskiego, w tym co najmiej połowę grupy docelowej będą stanowiły osoby do 35 roku życia mieszkające na obszarach wiejskich, którzy będą mieli możliwość podniesienia wiedzy i nawiązania współpracy z lokalnymi podmiotami.</t>
  </si>
  <si>
    <t>Organizacja  konkursu pn. „Ziemniaczane historie a lokalna tradycja” podczas Festiwalu Ludowego</t>
  </si>
  <si>
    <t xml:space="preserve">Głównym celem operacji jest kampania wśród lokalnej społeczności promująca zwiększenie spożycia potraw opartych na bazie naturalnych składników, 
a także upowszechnienie wiedzy na temat znaczenia zdrowej żywności w racjonalnym żywieniu człowieka. Przeprowadzony konkurs przyczyni się do upowszechniania wiedzy dotyczącej szerokiego wykorzystania ziemniaków i znaczenia zdrowego, właściwie zbilansowanego żywienia, zarówno wśród dorosłych jak i młodego pokolenia. Babcie i mamy będą edukować najmłodszych na temat tradycyjnych, charakterystycznych i wyśmienitych potraw z ziemniaków. Podczas organizowanego festiwalu udostępniana i promowana będzie baza gastronomiczna oparta na wyrobach lokalnych gospodarstw.
Realizacja operacji zagwarantuje podnoszenie wartości i promocję produktów ekologicznych oraz rozwój działalności usługowej i tworzenie nowych miejsc pracy w sektorze i poza sektorem rolnictwa. Operacja wpłynie na wzrost kompetencji, umiejętności społecznych, podniesienie  samooceny, zwiększanie szans na rynku pracy. Uczestnicy operacji poprawią i zacieśnią relacje międzyludzkie. Operacja zapewni aktywizację i integrację lokalnej społeczności. </t>
  </si>
  <si>
    <t>Przedstwaicielki Kół Gospodyń Wiejskich oraz Stowarzyszeń z terenu powiatu jędrzejowskiego</t>
  </si>
  <si>
    <t>Gmina Sędziszów</t>
  </si>
  <si>
    <t>ul. Dworcowa 20; 28-340 Sędziszów</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</si>
  <si>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</si>
  <si>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</si>
  <si>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</si>
  <si>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</si>
  <si>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</si>
  <si>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</si>
  <si>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</si>
  <si>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</si>
  <si>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liczba uczstników  imprezy wystwienniczej</t>
  </si>
  <si>
    <t xml:space="preserve">Celowość zadania jest uniwersalna, przeznaczona dla każdej grupy odbiorców, niezależnie od wieku. Osoby odwiedzające branżowe Targi Agroturystyczne są nastawione na zdobycie konkretnej i interesującej ich wiedzy. </t>
  </si>
  <si>
    <t>Markety Doliny Opatówki – lokalne produkty na nowych rynkach zbytu.</t>
  </si>
  <si>
    <t>Głównym celem jest przeprowadzenie szkoleń z zakresu zdobycia wiedzy na temat podejmowania nowych działań oraz wzmocnienia i kreowania nowych miejsc pracy na obszarach wiejskich. Szkolenia mają posłużyć aktywizacji mieszkańców wsi, zarówno starszych jak i młodych, by podejmowali działania lub podnosili swoją wiedzę, doświadczenie w celu utrzymania lub kreowania nowych miejsc pracy na terenach wiejskich.</t>
  </si>
  <si>
    <t>Główną grupą docelową są osoby prowadzące małe przetwórstwo lokalne, jak i osoby, które planują podjąć inicjatywę na obszarach wiejskich położonych w Dolinie Rzeki Opatówki, a w tym osoby poniżej 35 roku życia (min. 15 osób) oraz młodzież szkolna ze szkół gastronomicznych i rolniczych (min. 15 osób) z obszaru Doliny Rzeki Opatówki (powiat opatowski i sandomierski).
Dodatkową grupą docelową są mieszkańcy Doliny Rzeki Opatówki jako odbiorcy, przedsiębiorcy z tego terenu, którzy mogą utworzyć sieć współpracy, turyści odwiedzający ten teren jako nabywcy (łącznie min. 100 osób)</t>
  </si>
  <si>
    <t>Fundacja  Rozwoju Doliny Opatówki</t>
  </si>
  <si>
    <t>27-540 Malice Kościlne 22</t>
  </si>
  <si>
    <t>Festiwal „Sztuki Dawne Świętokrzyskiej Wsi  w Bałtowie” w dniu 14.06.2020 r.</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</si>
  <si>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</si>
  <si>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Warsztaty, impreza plenerowa</t>
  </si>
  <si>
    <t xml:space="preserve">liczba uczestników warsztatów, imprezy plenerowej </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</si>
  <si>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</si>
  <si>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</si>
  <si>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</si>
  <si>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</si>
  <si>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</si>
  <si>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</si>
  <si>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</si>
  <si>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</si>
  <si>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Truskawka Bielińska – rozpoznawalny produkt tradycyjny promujący obszary wiejskie oraz element lokalnego rozwoju gospodarczego i społecznego.</t>
  </si>
  <si>
    <t>Głównym celem projektu jest stworzenie warunków rozwoju przedstawicieli sektora rolnego - edukacja i wymiana doświadczeń w zakresie uprawy i pielęgnowania truskawek oraz promocja gminy Bieliny w kontekście produktu tradycyjnego poprzez organizację XXII edycji Dnia Świętokrzyskiej Truskawki. Promowanie produktów lokalnych i tradycyjnych, w tym przede wszystkim truskawki bielińskiej, integracja społeczności lokalnych i prezentacja ich aktywności na różnych płaszczyznach wpływających pozytywnie na rozwój gminy.</t>
  </si>
  <si>
    <t>W ramach realizacji operacji zostanie zorganizowane spotkanie warsztatowo-informacyjne skierowane do rolników z terenu gminy Bieliny prowadzących lub zamierzających prowadzić uprawę truskawek. Wnioskodawca zakłada, że w spotkaniu weźmie udział min. 25 osób. Będą to plantatorzy truskawek zainteresowani pogłębieniem wiedzy z zakresu metod pielęgnowania i uprawy owoców, a także rozmaitymi formami przetwórstwa lokalnego. Pierwszeństwo do udziału w działaniu będą mieli mieszkańcy terenu gminy Bieliny.
Uczestnicy spotkania będą także uczestnikami XXII Dnia Świętokrzyskiej Truskawki jako wydarzenia promującego walory gminy Bieliny, w tym truskawkę bielińską jako produkt tradycyjny.</t>
  </si>
  <si>
    <t>Centrum Tradycji, Turystyki i Kultury Gór Świętokrzyskich w Bielinach</t>
  </si>
  <si>
    <t xml:space="preserve">ul. Partyzantów 3, 26-004 Bieliny </t>
  </si>
  <si>
    <t>Operacje partnerów KSOW do Planu operacyjnego KSOW na lata 2020-2021 - Województwo Świętokrzyskie</t>
  </si>
  <si>
    <t xml:space="preserve">35 / 120                                                       </t>
  </si>
  <si>
    <t>liczba uczestników wyjazdu studyjnego,   konferencji</t>
  </si>
  <si>
    <t>45 / 45</t>
  </si>
  <si>
    <t xml:space="preserve">15 / 15 / 300                      </t>
  </si>
  <si>
    <t>288  / 550</t>
  </si>
  <si>
    <t>35 / 9</t>
  </si>
  <si>
    <t>25 / 5 000</t>
  </si>
  <si>
    <t>Cykl szkoleń dla rolników w zakresie stosowania Kodeksu dobrej praktyki rolniczej dotyczącej ograniczenia emisji amoniaku</t>
  </si>
  <si>
    <t>Celem operacji jest przeszkolenie 100 osób w zakresie stosowania Kodeksu dobrej praktyki rolniczej sporządzoego przez Instytuty nadzorowane przez Ministerstwo Rolnictwa i Rozwoju Wsi, dot. ograniczenia emisji amoniaku oraz upowszechnienie metod ograniczania emisji amoniaku z rolnictwa, jak również racjonalnego zarządzania w gospodarstwie rolnym. Przedmiot operacji: szkolenie.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</si>
  <si>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Liczba szkoleń/Liczba uczestników szkoleń</t>
  </si>
  <si>
    <t>5/100</t>
  </si>
  <si>
    <t>rolnicy z województwa zachodniopomorskiego oraz pracownicy instytucji związanych z rolnictwem</t>
  </si>
  <si>
    <t>Zachodniopomorska Izba Rolnicza</t>
  </si>
  <si>
    <t>ul. Chmielewskiego 22a/9,          70-028 Szczecin</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</si>
  <si>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</si>
  <si>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</si>
  <si>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liczba konkursów/Liczba uczestników konkursu</t>
  </si>
  <si>
    <t>1/12</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</si>
  <si>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</si>
  <si>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Barzkowice 2, 73-134 Barzkowice</t>
  </si>
  <si>
    <t>Wyjazd studyjny do Rumunii - "Nowe doświadczenia, nowe projekty współpracy"</t>
  </si>
  <si>
    <t>Cel: wymiana doświadczeń uczestników wyjazdu studyjnego oraz ich spotkania z rumuńskimi Lokalnymi grupami działania. Poznanie zrealizowanych rumuńskich projektów, ze szczegónym naciskiem na projekty dotyczące wspierania włączenia społecznego, ograniczania ubóśtwa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</si>
  <si>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 Wyjazd studyjny </t>
  </si>
  <si>
    <t xml:space="preserve">1/35 </t>
  </si>
  <si>
    <t>przedstawiciele lokalnych grup działania z województwa zachodniopomorskiego w szczególności pracownicy lub przedstawiciele Zarządu, Rady lub inni członkowie LGD.</t>
  </si>
  <si>
    <t>Stowarzyszenie "Lider Pojezierza"</t>
  </si>
  <si>
    <t>ul. Aleja 1 Maja 6,                            74-320 Barlinek</t>
  </si>
  <si>
    <t>Leaderfest 2020 - Europejskie dobre praktyki</t>
  </si>
  <si>
    <t xml:space="preserve">Cel: Udział przedstawicieli  LGD  Pomorza Zachodniego w międzynarodowej konferencji w Czechach w celu nawiązania współpracy z LGDami europejskimi dla opracowania międzynarodowych projektów współpracy na lata 2021-2027. 
Udział w konferencji oraz prezentacja na forum Leaderfest projektów współpracy realizowanych przez LGD Pomorza Zachodniego jako przykłady dobrych praktyk.
 Przedmiot: konferencja.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 </t>
  </si>
  <si>
    <t>1/16</t>
  </si>
  <si>
    <t>Federacja Lokalnych Grup Działania  Pomorza Zachodniego</t>
  </si>
  <si>
    <t>ul. Kołobrzeska 43,                                      78-300 Świdwin</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</si>
  <si>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</si>
  <si>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</si>
  <si>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liczba wyjazdów studyjnych/liczba uczestników wyjazdu studyjnego</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</si>
  <si>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</si>
  <si>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</si>
  <si>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</si>
  <si>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</si>
  <si>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Liczba konferencji/Liczba uczestników konferencji</t>
  </si>
  <si>
    <t>rolnicy i doradcy rolni z terenu województwa zachodniopomorskiego</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</si>
  <si>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</si>
  <si>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</si>
  <si>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</si>
  <si>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</si>
  <si>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</si>
  <si>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</si>
  <si>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</si>
  <si>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</si>
  <si>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Cel: zwiększenie zainteresowania mieszkańców obszarów wiejskich działalnością społeczną poprzez pomoc w rozwiązanywaniu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</si>
  <si>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szkolenie/wyjazd studyjny/publikacja</t>
  </si>
  <si>
    <t>liczba szkoleń/liczba wyjazdów/liczba publkacji</t>
  </si>
  <si>
    <t>1 / 1 / 1</t>
  </si>
  <si>
    <t>mieszkańcy obszarów wiejskich województwa zachodniopomorskiego</t>
  </si>
  <si>
    <t>Powiat Koszaliński</t>
  </si>
  <si>
    <t>ul. Racławicka 13, 75-620 Koszalin</t>
  </si>
  <si>
    <t>Publikacja "Wyniki doświadczeń odmianowych w roku 2019 i "LZO do uprawy w roku 2020"</t>
  </si>
  <si>
    <t>Cel: Zwiększenie udziału zainteresowanych stron we wdrażaniu inicjatyw na rzecz rozwoju obszarów wiejskich. Przdmiot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</si>
  <si>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liczba tytułow publikacji/ nakład publikacji</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</si>
  <si>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</si>
  <si>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</si>
  <si>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</si>
  <si>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</si>
  <si>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</si>
  <si>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</si>
  <si>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Pszczelarstwo Unii Europejskiej - wspieranie transferu wiedzy i innowacji w rolnictwie i na obszarach wiejskich</t>
  </si>
  <si>
    <t xml:space="preserve">Cel operacji:Poprawa wyników gospodarczych wszystkich pasiek oraz ułatwianie restrukturyzacji i modernizacji pasiek, szczególnie z myślą o zwiększeniu uczestnictwa w rynku i zorientowania na rynek, a także zróżnicowania produkcji pszczelarskiej. Przedmiot operacji: wyjazd studyjny, Tematy: Upowszechnianie wiedzy w zakresie tworzenia krótkich łańcuchów dostaw w rozumieniu art. 2 ust. 1 akapit drugi lit. m rozporządzenia nr 1305/2013 w sektorze rolno-spożywczym oraz upowszechnianie wiedzy w zakresie optymalizacji wykorzystywania przez mieszkańców obszarów wiejskich zasobów środowiska naturalnego </t>
  </si>
  <si>
    <t xml:space="preserve">Prezesi kół pszczelarskich,  czołowi pszczelarze należący do WZP w Szczecinie </t>
  </si>
  <si>
    <t>Wojewódzki Związek Pszczelarzy w Szczecinie</t>
  </si>
  <si>
    <t>ul. plac Kilińskiego 3,                        70-956 Szczecin</t>
  </si>
  <si>
    <t>Wyjazd studyjny śladami dobrych praktyk wpływających na rozwój obszarów wiejskich</t>
  </si>
  <si>
    <t>Celem operacji jest zapoznanie 40 uczestników wyjazdu z dobrymi praktykami w zakresie usług około turystycznych, zbudowanych na bazie lokalnych zasobów naturalnych oraz na bazie historyczno kulturowej. Przedmiot: wizyta studyjna. Tematy: Upowszechnianie wiedzy w zakresie optymalizacji wykorzystywania przez mieszkańców obszarów wiejskich zasobów środowiska naturalnego, promocja jakości życia na wsi lub promocja wsi jako miejsca do życia i rozwoju zawodowego.</t>
  </si>
  <si>
    <t>wyjazd studyjyny/szkolenie</t>
  </si>
  <si>
    <t>liczba wyjazdów studyjnych/liczba szkoleń/liczba uczestników wyjazdu studyjnego i szkolenia</t>
  </si>
  <si>
    <t>1/1/40</t>
  </si>
  <si>
    <t xml:space="preserve">liderzy lokalni z terenu powiatu łobeskiego i obszaru działania Partnera KSOW </t>
  </si>
  <si>
    <t>Centrum Inicjatyw Wiejskich</t>
  </si>
  <si>
    <t>ul. Drawska 6, 73-150 Łobez</t>
  </si>
  <si>
    <t>XXXIII Barzkowickie Targi Rolne AGRO POMERANIA 2020</t>
  </si>
  <si>
    <t>Celem operacji jest umożliwienie nawiązania współpracy i realizacji przez rolników wspólnych inwestycji, poprzez zrzeszenia się w grupy producenckie, spółdzielnie rolnicze czy tworzenie wspólnych struktur handlowych. Przedmiot: impreza targowa.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t>
  </si>
  <si>
    <t>impreza plenerowa/materiał drukowany/prasa/konkurs</t>
  </si>
  <si>
    <t>liczba dni imprez plenerowych/liczba rodzajów mat. druk./liczba ogłoszeń prasowych/liczba konkursów</t>
  </si>
  <si>
    <t>3/4/2/2</t>
  </si>
  <si>
    <t>Rolnicy, mieszkańcy Pomorza Zachodniego, zwłaszcza osoby mieszkające na obszarach wiejskich, dzieci i młodzież szkolna. Związki i federacje hodowców zwierząt hodowlanych. Przedstawiciele państwowych agencji rolnych, przedstawiciele LGD, członkowie kól gospodyń wiejskich, sołtysi, twórcy ludowi, przedsiębiorcy z obszaru województwa zachodniopomorskiego i całej Polski.</t>
  </si>
  <si>
    <t>Wizyta gospodarcza zachodniopomorskich producentów rolnych na Białorusi i Litwie</t>
  </si>
  <si>
    <t>Celem operacji wizyty gospodarczej/studyjnej jest odwiedzenie przez 25 osób Targów Rolniczych Belagro w Mińsku oraz pokazowego gospodarstwa rolniczego na Litwie, zapoznanie się z funkcjonowaniem białoruskiego i litewskiego sektora rolniczego, wymiana doświadczeń i wiedzy podczas pobytu na Białorusi i Litwie, nawiązanie kontaktów z rolnikami z Białorusi i Litwy mających na celu późniejszą dalszą współpracę. Przedmiot: wyjazd studyjny, Tematy: Wspieranie rozwoju przedsiębiorczości na obszarach wiejskich przez podnoszenie poziomu wiedzy i umiejętności w obszarach innych niż wskazane w temacie nr 6, wspieranie tworzenia sieci współpracy partnerskiej dotyczącej rolnictwa i obszarów wiejskich przez podnoszenie poziomu wiedzy w tym zakresie</t>
  </si>
  <si>
    <t>1/25</t>
  </si>
  <si>
    <t>"Lato z Sydonią. Od czarownicy do liderki wiejskiej. Forum aktywnych i przedsiębiorczych kobiet"</t>
  </si>
  <si>
    <t>Cel: zwiększenie inicjatyw na rzecz zmiany stereotypowego postrzegania kobiety na Polskiej wsi poprzez promocję, edukację kół gospodyń wiejskich oraz połączenie tradycji ze współczesnością. Przedmiot operacji: konferencja i warsztaty.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</si>
  <si>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konferencja/warsztaty</t>
  </si>
  <si>
    <t>liczba uczestników konferencji/liczba uczestników warsztatów</t>
  </si>
  <si>
    <t>150/90</t>
  </si>
  <si>
    <t>kobiety z obszarów wiejskich województwa zachodniopomorskiego</t>
  </si>
  <si>
    <t>Gmina Marianowo</t>
  </si>
  <si>
    <t>ul. Mieszka I 1,                                         73-121 Marianowo</t>
  </si>
  <si>
    <t>"Innowacyjność, rozwój, ekologia i współpraca szansą rozwoju zielonych miejsc pracy na polskiej wsi. Kongres kobiet z obszarów wiejskich"</t>
  </si>
  <si>
    <t xml:space="preserve">Aktywizacja kobiet z województwa zachodniopomorskiego  na rzecz podejmowania inicjatyw w zakresie rozwoju obszarów wiejskich, w tym kreowania zielonych miejsc pracy na terenach wiejskich poprzez organizację konferencji, targów wystawienniczych  związanych z promocja i degustacją zdrowej żywności, oraz firm i przedsiębiorstw zajmujących się zielonymi miejscami pracy. </t>
  </si>
  <si>
    <t>kongres/stoisko wystawiennicze/audycja filmowa</t>
  </si>
  <si>
    <t>liczba uczestników kongresu/liczba stoisk wystawienniczych/liczba audycji filmowych</t>
  </si>
  <si>
    <t>100/20/1</t>
  </si>
  <si>
    <t xml:space="preserve">rolniczki posiadające małe gospodarstwa rolne, członkinie kół gospodyń wiejskich oraz stowarzyszeń, lokalne artystki, wytwórczynie rękodzieła, przedsiębiorczynie, liderki sołectw, kobiety bezrobotne szukające sposobu na życie, osoby niepełnosprawne, przedstawicielki sektora publicznego, sektora prywatnego </t>
  </si>
  <si>
    <t>Gmina Widuchowa</t>
  </si>
  <si>
    <t>ul. Grunwaldzka 8,                            74-120 Widuchowa</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</si>
  <si>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</si>
  <si>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</si>
  <si>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</si>
  <si>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</si>
  <si>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</si>
  <si>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</si>
  <si>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Pro Consulting s.c. Dariusz Stępień          Joanna Stępień</t>
  </si>
  <si>
    <t>ul. Dubois 17 B, 71-610 Szczecin</t>
  </si>
  <si>
    <t>V Jarmark Tradycyjnie Zdrowej Żywności i Rękodzieła Ludowego</t>
  </si>
  <si>
    <t>Cel: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podczas Jarmarku Zdrowej Żywności i Rękodzieła. Przedmiot: impreza plenerowa.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Upowszechnianie wiedzy dotyczącej zarządzania projektami z zakresu rozwoju obszarów wiejskich.</t>
  </si>
  <si>
    <t>liczba imprez plenerowych/liczba uczestników imprez plenerowych</t>
  </si>
  <si>
    <t>1/900</t>
  </si>
  <si>
    <t>Lokalni producenci, rolnicy - jako wystawcy. Mieszkańcy powiatu świdwińskiego i turyści - jako odwiedzający imprezę</t>
  </si>
  <si>
    <t>Powiat Świdwiński</t>
  </si>
  <si>
    <t>ul. Mieszka I 16, 78-300 Świdwin</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</si>
  <si>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</si>
  <si>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</si>
  <si>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1/300</t>
  </si>
  <si>
    <t xml:space="preserve">mieszkańcy terenów wiejskich, rolnicy, przedsiębiorcy, szkoły, KGW, lokalni działacze, stowarzyszenia, instytucje państwowe. </t>
  </si>
  <si>
    <t>Gmina Mieszkowice</t>
  </si>
  <si>
    <t>ul. Chopina 1, 74-505 Mieszkowice</t>
  </si>
  <si>
    <t>Operacje partnerów KSOW do Planu operacyjnego KSOW na lata 2020-2021 - Województwo Zachodniopomorskie</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</si>
  <si>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</si>
  <si>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</si>
  <si>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 xml:space="preserve">mieszkańcy gminy </t>
  </si>
  <si>
    <t>II - III</t>
  </si>
  <si>
    <t>Gmina Świdwin</t>
  </si>
  <si>
    <t>Plac Konstytucji 3 Maja 1,              78-300 Świdwin</t>
  </si>
  <si>
    <t>XIII Wojewódzki Festiwal Pieśni Ludowej</t>
  </si>
  <si>
    <t>Cel operacji: aktywizacja mieszkańców gmin województwa zachodniopomorskiego dzięki konkursowi na ”Najpiękniejsze wykonanie pieśń ludowej”. Przedmiot: impreza plenerowa i konkurs. Temat: Promocja jakości życia na wsi lub promocja wsi jako miejsca do życia i rozwoju zawodowego</t>
  </si>
  <si>
    <t>1/250</t>
  </si>
  <si>
    <t>mieszkańcy gminy oraz turyści</t>
  </si>
  <si>
    <t>Gmina Drawno</t>
  </si>
  <si>
    <t>ul. Kościelna 3, 73-220 Drawno</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</si>
  <si>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</si>
  <si>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</si>
  <si>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</si>
  <si>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</si>
  <si>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</si>
  <si>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</si>
  <si>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Moja wieś - moje serce</t>
  </si>
  <si>
    <t>Cel: Aktywizacja mieszkańców wsi na rzecz podejmowania inicjatyw w zakresie rozwoju obszarów wiejskich, w tym kreowania miejsc pracy na terenach wiejskich . Przedmiot: konurs, publikacja, warsztat. Tematy: Promocja jakości życia na wsi lub promocja wsi jako miejsca do życia i rozwoju zawodowego.</t>
  </si>
  <si>
    <t>konkurs / publikacja / warsztaty</t>
  </si>
  <si>
    <t>liczba uczestników konkursu / liczba publikacji / liczba uczsestników warsztatów</t>
  </si>
  <si>
    <t xml:space="preserve">50 / 1 / 200 </t>
  </si>
  <si>
    <t>Obchody 30-lecia samorządu gminnego w Lipianach</t>
  </si>
  <si>
    <t>Celem operacji jest zwiększenie udziału partnera KSOW we wdrażaniu inicjatyw na rzecz rozwoju obszarów wiejskich oraz promowanie i zachęcanie do skorzystania z oferty gospodarczej gminy, prowadzenia działalności na jej terenie oraz kreowania nowych miejsc pracy na obszarach wiejskich. Temat: Wspieranie rozwoju przedsiębiorczości na obszarach wiejskich przez podnoszenie poziomu wiedzy i umiejętności oraz Upowszechnianie wiedzy w zakresie planowania rozwoju lokalnego z uwzględnieniem potencjału ekonomicznego, społecznego i środowiskowego danego obszaru</t>
  </si>
  <si>
    <t>konferencja/materiał drukowany/konkurs</t>
  </si>
  <si>
    <t>liczba uczestników konferencji/liczba egzemplarzy/liczba uczestników konkursu</t>
  </si>
  <si>
    <t>150/1600/12</t>
  </si>
  <si>
    <t>mieszkańcy gminy, lokalni przedsiębiorcy oraz turyści</t>
  </si>
  <si>
    <t>Gmina Lipiany</t>
  </si>
  <si>
    <t>Plac Wolności 1, 74-240 Lipiany</t>
  </si>
  <si>
    <t>Konkurs fotograficzny: wieś moją dumą</t>
  </si>
  <si>
    <t>Liczba zorganizowanych wystaw fotograficznych</t>
  </si>
  <si>
    <t>rolnicy i mieszkańcy wsi z terenu województwa zachodniopomorskiego, zajmujący się amatorsko fotografią</t>
  </si>
  <si>
    <t>Cel: wyłonienie laureatów, którzy najpiękniejs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</si>
  <si>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Kulinaria i Folklor Wsi Otmuchowskiej</t>
  </si>
  <si>
    <t>CEL: aktywizacja społeczności wiejskiej do działań w zakresie promowania swojego regionu m.in. poprzez wymianę doświadczeń na płaszczyźnie kulinarnej, wymiana wiedzy i doświadczeń między Kołami Gospodyń Wiejskich z Gminy Otmuchów, a także przekazywanie tej wiedzy młodszym pokoleniom. PRZEDMIOT: Operacja polegać będzie na organizacji imprezy plenerowej, konkursu kulinarnego i wydanie publikacji promującej Gminę Otmuchów oraz działalność KGW . TEMAT: 1. Upowszechnianie wiedzy w zakresie optymalizacji wykorzystywania przez mieszkańców obszarów wiejskich zasobów środowiska naturalnego. 2. Promocja jakości życia na wsi lub promocja wsi jako miejsca do życia i rozwoju zawodowego.</t>
  </si>
  <si>
    <t>Stowarzyszenia Kół Gospodyń Wiejskich, które zaprezentują dorobek kulinarny i kulturowy swoich sołectw; młodsze pokolenie Gminy Otmuchów, mieszkańcy Gminy Otmuchów oraz goście wyrażający chęć uczestnictwa w wydarzeniu</t>
  </si>
  <si>
    <t>Gmina Otmuchów</t>
  </si>
  <si>
    <t>ul. Zamkowa 6 43-385 Otmuchów</t>
  </si>
  <si>
    <t>szacunkowa liczba uczestników imprezy plenerowej</t>
  </si>
  <si>
    <t>Wydanie albumu promującego dziedzictwo obszaru działania Stowarzyszenia LGD Dolina Stobrawy</t>
  </si>
  <si>
    <t>CEL i PRZEDMIOT: wzrost wykorzystania historycznych, przyrodniczych, kulturowych zasobów obszaru LGD w kierunku promocji obszaru i  rozwoju ruchu turystycznego oraz zwiększenie wiedzy i kreacja wizerunku obszaru poprzez wykorzystanie turystycznych, przyrodniczych, kulturowych zasobów za pomocą narzędzia promocyjnego i informacyjnego, jakim jest album fotograficzny. TEMAT: 1. Upowszechnianie wiedzy w zakresie optymalizacji wykorzystywania przez mieszkańców obszarów wiejskich zasobów środowiska naturalnego 2. Promocja jakości życia na wsi lub promocja wsi jako miejsca do życia i rozwoju zawodowego. 3. Upowszechnianie wiedzy w zakresie planowania rozwoju lokalnego z uwzględnieniem potencjału ekonomicznego, społecznego i środowiskowego danego obszaru</t>
  </si>
  <si>
    <t xml:space="preserve">mieszkańcy województwa opolskiego, ze szczególnym uwzględnieniem partnerskich gmin; wychowankowie przedszkoli, uczniowie szkół oraz goście i turyści, którzy będą brali udział w wydarzeniach organizowanych na terenie LGD </t>
  </si>
  <si>
    <t>Stowarzyszenie Lokalna Grupa Działania „Dolina Stobrawy”</t>
  </si>
  <si>
    <t>ul. Moniuszki 4
46-200 Kluczbork</t>
  </si>
  <si>
    <t>6</t>
  </si>
  <si>
    <t>Promocja przedsiębiorczości na obszarach wiejskich</t>
  </si>
  <si>
    <t>CEL i PRZEDMIOT: zapoznanie z dobrymi praktykami w wykorzystaniu lokalnych zasobów i potencjału ludzkiego, promocja produktów wysokiej jakości, wytwarzania produktów regionalnych oraz idei skracania łańcucha dostaw poprzez wytwarzanie produktów końcowych z produktów pochodzących od lokalnych dostawców (rolników, producentów). Cel ten zostanie zrealizowany poprzez wykonanie 3 filmów, których emisja odbędzie się w Internecie poprzez stronę internetową partnera KSOW. TEMATY: 1. Upowszechnianie wiedzy w zakresie systemów jakości żywności, o których mowa w art. 16 ust. 1 lit. a lub b rozporządzenia nr 1305/2013,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t>
  </si>
  <si>
    <t>3</t>
  </si>
  <si>
    <t>mieszkańcy obszarów wiejskich, a także potencjalni turyści, którzy odwiedzą region; zaprezentowane informacje mogą dostarczyć wiedzę dla producentów rolnych, przedsiębiorców prowadzących dostawy bezpośrednie, sprzedaż bezpośrednią, działalność marginalną, lokalną i ograniczoną, rolników prowadzących handel detaliczny, gospodarstw agroturystycznych oraz oferujący produkty tradycyjne, członków sieci Dziedzictwo Kulinarne Opolskie, przedsiębiorców lokalnych</t>
  </si>
  <si>
    <t>Fundacja Ludzie, Środowisko, Ekologia</t>
  </si>
  <si>
    <t>ul. Północna 2     45-805 Opole</t>
  </si>
  <si>
    <t>liczba stron internetowych, na których zostanie zamieszczona informacja/publikacja</t>
  </si>
  <si>
    <t>500</t>
  </si>
  <si>
    <t>XI Stobrawski Festiwal Piosenki Turystycznej pn. „Z piosenką na Stobrawskim Zielonym Szlaku”</t>
  </si>
  <si>
    <t>CEL i PRZEDMIOT: promocja turystyczna walorów kulturowych, historycznych i przyrodniczych obszaru województwa opolskiego poprzez organizację XI Stobrawskiego Festiwalu Piosenki Turystycznej pn. „Z piosenką na Stobrawskim Zielonym Szlaku”. Realizacja festiwalu nastąpi w formie konkursu.  TEMAT: 1. Promocja jakości życia na wsi lub promocja wsi jako miejsca do życia i rozwoju zawodowego.</t>
  </si>
  <si>
    <t>uczestnicy konkursu (dzieci, młodzież, osoby starsze oraz osoby niepełnosprawne) wraz z opiekunami, zaproszeni goście, w tym przedstawiciele samorządu terytorialnego, którzy są mieszkańcami województwa opolskiego</t>
  </si>
  <si>
    <t xml:space="preserve">Stowarzyszenie Lokalna Grupa Dzialania Stobrawski Zielony Szlak </t>
  </si>
  <si>
    <t>ul. Kościelna 5    46-081 Dobrzeń Wielki</t>
  </si>
  <si>
    <t>Promocja dziedzictwa kulturalnego wsi Jemielnica</t>
  </si>
  <si>
    <t>CEL i PRZEDMIOT: promocja wsi Jemielnicy, poprzez ukazanie średniowiecznej wsi podczas imprezy plenerowej (X Jarmark Cysterski) z dawnymi zawodami oraz nowoczesnej wsi (film promujący), a wszystko to połączone w niebanalnej wystawie ukazującej cykl życia na podstawie „ziarna”. TEMAT: 1. Promocja jakości życia na wsi lub promocja wsi jako miejsca do życia i rozwoju zawodowego.</t>
  </si>
  <si>
    <t xml:space="preserve">mieszkańcy województwa opolskiego </t>
  </si>
  <si>
    <t>Gmina Jemielnica</t>
  </si>
  <si>
    <t>ul. Strzelecka 67 47-133 Jemielnica</t>
  </si>
  <si>
    <t>wystaw</t>
  </si>
  <si>
    <t>szacowana liczba uczestników wystawy</t>
  </si>
  <si>
    <t>Załącznik  nr 3 do uchwały nr 50 Grupy Roboczej do spraw Krajowej Sieci Obszarów Wiejskich z dnia 02 czerwca 2020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</si>
</sst>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quot;zł&quot;"/>
    <numFmt numFmtId="165" formatCode="[$-415]General"/>
  </numFmts>
  <fonts count="27"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sz val="11"/>
      <color theme="1"/>
      <name val="Calibri"/>
      <family val="2"/>
      <charset val="238"/>
      <scheme val="minor"/>
    </font>
    <font>
      <sz val="11"/>
      <name val="Calibri"/>
      <family val="2"/>
      <charset val="238"/>
    </font>
    <font>
      <sz val="11"/>
      <color rgb="FF000000"/>
      <name val="Calibri"/>
      <family val="2"/>
      <charset val="238"/>
    </font>
    <font>
      <sz val="10"/>
      <name val="Calibri"/>
      <family val="2"/>
      <charset val="238"/>
      <scheme val="minor"/>
    </font>
    <font>
      <sz val="10"/>
      <color theme="1"/>
      <name val="Calibri"/>
      <family val="2"/>
      <charset val="238"/>
      <scheme val="minor"/>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9"/>
      <color theme="1"/>
      <name val="Calibri"/>
      <family val="2"/>
      <charset val="238"/>
      <scheme val="minor"/>
    </font>
    <font>
      <sz val="11"/>
      <name val="Arial CE"/>
      <charset val="238"/>
    </font>
    <font>
      <sz val="9"/>
      <name val="Calibri"/>
      <family val="2"/>
      <charset val="238"/>
      <scheme val="minor"/>
    </font>
    <font>
      <sz val="10"/>
      <color indexed="8"/>
      <name val="Calibri"/>
      <family val="2"/>
      <charset val="238"/>
    </font>
    <font>
      <sz val="10"/>
      <name val="Calibri"/>
      <family val="2"/>
      <charset val="238"/>
    </font>
    <font>
      <b/>
      <sz val="14"/>
      <color theme="1"/>
      <name val="Calibri"/>
      <family val="2"/>
      <charset val="238"/>
      <scheme val="minor"/>
    </font>
    <font>
      <sz val="11"/>
      <color indexed="8"/>
      <name val="Calibri"/>
      <family val="2"/>
      <charset val="238"/>
      <scheme val="minor"/>
    </font>
    <font>
      <sz val="10"/>
      <color rgb="FFFF0000"/>
      <name val="Calibri"/>
      <family val="2"/>
      <charset val="238"/>
      <scheme val="minor"/>
    </font>
    <font>
      <i/>
      <sz val="10"/>
      <name val="Calibri"/>
      <family val="2"/>
      <charset val="238"/>
      <scheme val="minor"/>
    </font>
    <font>
      <sz val="12"/>
      <color theme="1"/>
      <name val="Times New Roman"/>
      <family val="1"/>
      <charset val="238"/>
    </font>
    <font>
      <sz val="10"/>
      <color rgb="FF000000"/>
      <name val="Calibri"/>
      <family val="2"/>
      <charset val="238"/>
      <scheme val="minor"/>
    </font>
    <font>
      <sz val="10"/>
      <color theme="1"/>
      <name val="Tahoma"/>
      <family val="2"/>
      <charset val="238"/>
    </font>
    <font>
      <sz val="11"/>
      <color rgb="FF000000"/>
      <name val="Calibri"/>
      <family val="2"/>
      <charset val="238"/>
      <scheme val="minor"/>
    </font>
    <font>
      <sz val="10"/>
      <color indexed="8"/>
      <name val="Calibri"/>
      <family val="2"/>
      <charset val="238"/>
      <scheme val="minor"/>
    </font>
  </fonts>
  <fills count="9">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C7CE"/>
      </patternFill>
    </fill>
    <fill>
      <patternFill patternType="solid">
        <fgColor rgb="FFFFC7CE"/>
        <bgColor rgb="FFFFEB9C"/>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7">
    <xf numFmtId="0" fontId="0" fillId="0" borderId="0"/>
    <xf numFmtId="44" fontId="5" fillId="0" borderId="0" applyFont="0" applyFill="0" applyBorder="0" applyAlignment="0" applyProtection="0"/>
    <xf numFmtId="165" fontId="7" fillId="0" borderId="0" applyBorder="0" applyProtection="0"/>
    <xf numFmtId="0" fontId="5" fillId="0" borderId="0"/>
    <xf numFmtId="0" fontId="11" fillId="7" borderId="0" applyBorder="0" applyProtection="0"/>
    <xf numFmtId="0" fontId="10" fillId="6" borderId="0" applyNumberFormat="0" applyBorder="0" applyAlignment="0" applyProtection="0"/>
    <xf numFmtId="0" fontId="3" fillId="0" borderId="0"/>
  </cellStyleXfs>
  <cellXfs count="379">
    <xf numFmtId="0" fontId="0" fillId="0" borderId="0" xfId="0"/>
    <xf numFmtId="0" fontId="0" fillId="0" borderId="0" xfId="0"/>
    <xf numFmtId="4" fontId="0" fillId="0" borderId="0" xfId="0" applyNumberFormat="1"/>
    <xf numFmtId="0" fontId="3" fillId="0" borderId="0" xfId="0" applyFont="1" applyAlignment="1">
      <alignment horizontal="center" vertical="center"/>
    </xf>
    <xf numFmtId="0" fontId="3" fillId="0" borderId="0" xfId="0" applyFont="1"/>
    <xf numFmtId="1" fontId="2" fillId="2" borderId="2" xfId="0" applyNumberFormat="1" applyFont="1" applyFill="1" applyBorder="1" applyAlignment="1">
      <alignment horizontal="center" vertical="center" wrapText="1"/>
    </xf>
    <xf numFmtId="0" fontId="4" fillId="0" borderId="0" xfId="0" applyFont="1"/>
    <xf numFmtId="0" fontId="0" fillId="0" borderId="0" xfId="0" applyAlignment="1">
      <alignment horizontal="center"/>
    </xf>
    <xf numFmtId="0" fontId="0" fillId="0" borderId="0" xfId="0" applyAlignment="1">
      <alignment horizontal="center" vertical="center"/>
    </xf>
    <xf numFmtId="0" fontId="0" fillId="4" borderId="1" xfId="0" applyFont="1" applyFill="1" applyBorder="1" applyAlignment="1">
      <alignment horizontal="center" vertical="center"/>
    </xf>
    <xf numFmtId="0" fontId="0" fillId="0" borderId="0" xfId="0" applyAlignment="1">
      <alignment horizontal="left" vertical="center"/>
    </xf>
    <xf numFmtId="4" fontId="0" fillId="0" borderId="0" xfId="0" applyNumberFormat="1" applyBorder="1"/>
    <xf numFmtId="49" fontId="4" fillId="0" borderId="2" xfId="0" applyNumberFormat="1" applyFont="1" applyBorder="1" applyAlignment="1">
      <alignment horizontal="center" vertical="center" wrapText="1"/>
    </xf>
    <xf numFmtId="49" fontId="0" fillId="0" borderId="2" xfId="0" applyNumberFormat="1" applyBorder="1" applyAlignment="1">
      <alignment horizontal="center" vertical="center" wrapText="1"/>
    </xf>
    <xf numFmtId="0" fontId="0" fillId="0" borderId="4" xfId="0" applyBorder="1" applyAlignment="1">
      <alignment horizontal="center" vertical="center" wrapText="1"/>
    </xf>
    <xf numFmtId="164" fontId="4" fillId="0" borderId="0" xfId="0" applyNumberFormat="1" applyFont="1" applyAlignment="1">
      <alignment horizontal="center" vertical="center"/>
    </xf>
    <xf numFmtId="164" fontId="0" fillId="0" borderId="0" xfId="0" applyNumberFormat="1" applyAlignment="1">
      <alignment horizontal="center" vertical="center"/>
    </xf>
    <xf numFmtId="0" fontId="8" fillId="0" borderId="2" xfId="0" applyFont="1" applyBorder="1" applyAlignment="1">
      <alignment horizontal="center" vertical="center" wrapText="1"/>
    </xf>
    <xf numFmtId="0" fontId="0" fillId="3" borderId="0" xfId="0" applyFill="1"/>
    <xf numFmtId="0" fontId="0" fillId="0" borderId="4" xfId="0" applyBorder="1" applyAlignment="1">
      <alignment horizontal="center"/>
    </xf>
    <xf numFmtId="0" fontId="0" fillId="0" borderId="2" xfId="0" applyBorder="1" applyAlignment="1">
      <alignment horizontal="center" vertical="center"/>
    </xf>
    <xf numFmtId="0" fontId="0" fillId="0" borderId="2" xfId="0" applyBorder="1" applyAlignment="1">
      <alignment horizontal="center"/>
    </xf>
    <xf numFmtId="2" fontId="0" fillId="0" borderId="0" xfId="0" applyNumberFormat="1"/>
    <xf numFmtId="0" fontId="0" fillId="8" borderId="2" xfId="0" applyFill="1" applyBorder="1" applyAlignment="1">
      <alignment horizontal="center"/>
    </xf>
    <xf numFmtId="2" fontId="0" fillId="8" borderId="2" xfId="0" applyNumberFormat="1" applyFill="1" applyBorder="1" applyAlignment="1">
      <alignment horizontal="center"/>
    </xf>
    <xf numFmtId="0" fontId="0" fillId="8" borderId="2" xfId="0" applyFill="1" applyBorder="1"/>
    <xf numFmtId="4" fontId="0" fillId="0" borderId="2" xfId="0" applyNumberFormat="1" applyBorder="1" applyAlignment="1">
      <alignment horizontal="right" vertical="center"/>
    </xf>
    <xf numFmtId="4" fontId="0" fillId="0" borderId="2" xfId="0" applyNumberFormat="1" applyBorder="1" applyAlignment="1">
      <alignment horizontal="right"/>
    </xf>
    <xf numFmtId="3" fontId="0" fillId="0" borderId="2" xfId="0" applyNumberFormat="1" applyBorder="1" applyAlignment="1">
      <alignment horizontal="center"/>
    </xf>
    <xf numFmtId="0" fontId="0" fillId="8" borderId="2" xfId="0" applyFill="1" applyBorder="1" applyAlignment="1">
      <alignment wrapText="1"/>
    </xf>
    <xf numFmtId="0" fontId="0" fillId="3" borderId="2" xfId="0" applyFill="1" applyBorder="1" applyAlignment="1">
      <alignment horizontal="center" vertical="center"/>
    </xf>
    <xf numFmtId="0" fontId="1" fillId="8" borderId="2" xfId="0" applyFont="1" applyFill="1" applyBorder="1"/>
    <xf numFmtId="0" fontId="1" fillId="0" borderId="2" xfId="0" applyFont="1" applyBorder="1" applyAlignment="1">
      <alignment horizontal="center"/>
    </xf>
    <xf numFmtId="4" fontId="1" fillId="0" borderId="2" xfId="0" applyNumberFormat="1" applyFont="1" applyBorder="1" applyAlignment="1">
      <alignment horizontal="right"/>
    </xf>
    <xf numFmtId="4" fontId="4" fillId="0" borderId="2" xfId="0" applyNumberFormat="1" applyFont="1" applyBorder="1" applyAlignment="1">
      <alignment horizontal="right" vertical="center"/>
    </xf>
    <xf numFmtId="0" fontId="0" fillId="3" borderId="2" xfId="0" applyFill="1" applyBorder="1" applyAlignment="1">
      <alignment horizontal="left" vertical="center" wrapText="1"/>
    </xf>
    <xf numFmtId="4" fontId="4" fillId="0" borderId="2" xfId="0" applyNumberFormat="1" applyFont="1" applyFill="1" applyBorder="1" applyAlignment="1">
      <alignment horizontal="right" vertical="center"/>
    </xf>
    <xf numFmtId="0" fontId="0" fillId="0" borderId="0" xfId="0" applyAlignment="1">
      <alignment vertical="center"/>
    </xf>
    <xf numFmtId="0" fontId="12" fillId="0" borderId="0" xfId="0" applyFont="1"/>
    <xf numFmtId="1" fontId="16" fillId="2" borderId="2" xfId="0" applyNumberFormat="1" applyFont="1" applyFill="1" applyBorder="1" applyAlignment="1">
      <alignment horizontal="center" vertical="center" wrapText="1"/>
    </xf>
    <xf numFmtId="0" fontId="4" fillId="0" borderId="8" xfId="0" applyFont="1" applyBorder="1" applyAlignment="1">
      <alignment horizontal="center" vertical="center"/>
    </xf>
    <xf numFmtId="3" fontId="4" fillId="0" borderId="2" xfId="0" applyNumberFormat="1" applyFont="1" applyBorder="1" applyAlignment="1">
      <alignment horizontal="center" vertical="center"/>
    </xf>
    <xf numFmtId="0" fontId="0" fillId="4" borderId="2" xfId="0" applyFill="1" applyBorder="1"/>
    <xf numFmtId="0" fontId="19" fillId="2" borderId="2" xfId="0"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0" fontId="0" fillId="4" borderId="12" xfId="0" applyFill="1" applyBorder="1" applyAlignment="1">
      <alignment horizontal="center"/>
    </xf>
    <xf numFmtId="0" fontId="4" fillId="5" borderId="2" xfId="0" applyFont="1" applyFill="1" applyBorder="1" applyAlignment="1">
      <alignment horizontal="center" vertical="center"/>
    </xf>
    <xf numFmtId="4" fontId="4" fillId="5" borderId="2"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4" fillId="0" borderId="2" xfId="0" applyFont="1" applyFill="1" applyBorder="1" applyAlignment="1">
      <alignment horizontal="center" vertical="center"/>
    </xf>
    <xf numFmtId="0" fontId="0" fillId="3" borderId="2" xfId="0" applyFill="1" applyBorder="1" applyAlignment="1">
      <alignment horizontal="center" vertical="center" wrapText="1"/>
    </xf>
    <xf numFmtId="0" fontId="0" fillId="0" borderId="2" xfId="0" applyBorder="1" applyAlignment="1">
      <alignment horizontal="center" vertical="center"/>
    </xf>
    <xf numFmtId="2" fontId="0" fillId="0" borderId="2" xfId="0" applyNumberFormat="1" applyBorder="1" applyAlignment="1">
      <alignment horizontal="center" vertical="center"/>
    </xf>
    <xf numFmtId="0" fontId="0" fillId="0" borderId="2" xfId="0" applyBorder="1" applyAlignment="1">
      <alignment horizontal="center" vertical="center" wrapText="1"/>
    </xf>
    <xf numFmtId="0" fontId="0" fillId="4" borderId="2" xfId="0" applyFill="1" applyBorder="1" applyAlignment="1">
      <alignment horizontal="center"/>
    </xf>
    <xf numFmtId="0" fontId="4" fillId="0" borderId="2" xfId="0" applyFont="1" applyBorder="1" applyAlignment="1">
      <alignment horizontal="left" vertical="center" wrapText="1"/>
    </xf>
    <xf numFmtId="0" fontId="1" fillId="0" borderId="0" xfId="0" applyFont="1"/>
    <xf numFmtId="0" fontId="0" fillId="0" borderId="2" xfId="0" applyBorder="1" applyAlignment="1">
      <alignment horizontal="left" vertical="center"/>
    </xf>
    <xf numFmtId="0" fontId="0" fillId="0" borderId="2" xfId="0"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4" fontId="0" fillId="0" borderId="2" xfId="0" applyNumberFormat="1" applyBorder="1" applyAlignment="1">
      <alignment horizontal="center" vertical="center" wrapText="1"/>
    </xf>
    <xf numFmtId="0" fontId="0" fillId="0" borderId="11" xfId="0" applyBorder="1" applyAlignment="1">
      <alignment horizontal="right"/>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4" fontId="16" fillId="2" borderId="2" xfId="0" applyNumberFormat="1" applyFont="1" applyFill="1" applyBorder="1" applyAlignment="1">
      <alignment horizontal="center" vertical="center" wrapText="1"/>
    </xf>
    <xf numFmtId="0" fontId="0" fillId="4" borderId="1" xfId="0" applyFill="1" applyBorder="1" applyAlignment="1">
      <alignment horizontal="center"/>
    </xf>
    <xf numFmtId="17"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xf>
    <xf numFmtId="0" fontId="19" fillId="2" borderId="5" xfId="0" applyFont="1" applyFill="1" applyBorder="1" applyAlignment="1">
      <alignment horizontal="center" vertical="center"/>
    </xf>
    <xf numFmtId="0" fontId="19" fillId="2" borderId="5" xfId="0" applyFont="1" applyFill="1" applyBorder="1" applyAlignment="1">
      <alignment horizontal="center" vertical="center" wrapText="1"/>
    </xf>
    <xf numFmtId="4" fontId="4" fillId="0" borderId="2" xfId="0" applyNumberFormat="1" applyFont="1" applyBorder="1" applyAlignment="1">
      <alignment horizontal="center" vertical="center" wrapText="1"/>
    </xf>
    <xf numFmtId="17" fontId="0" fillId="0" borderId="2" xfId="0" applyNumberFormat="1" applyBorder="1" applyAlignment="1">
      <alignment horizontal="center" vertical="center" wrapText="1"/>
    </xf>
    <xf numFmtId="4" fontId="0" fillId="0" borderId="2" xfId="0" applyNumberFormat="1" applyBorder="1" applyAlignment="1">
      <alignment horizontal="center" vertical="center"/>
    </xf>
    <xf numFmtId="0" fontId="2" fillId="2" borderId="2" xfId="0" applyFont="1" applyFill="1" applyBorder="1" applyAlignment="1">
      <alignment horizontal="center" vertical="center"/>
    </xf>
    <xf numFmtId="0" fontId="0" fillId="0" borderId="2" xfId="0" applyBorder="1" applyAlignment="1">
      <alignment horizontal="center"/>
    </xf>
    <xf numFmtId="0" fontId="8" fillId="0" borderId="1" xfId="0" applyFont="1" applyBorder="1" applyAlignment="1">
      <alignment horizontal="center" vertical="center" wrapText="1"/>
    </xf>
    <xf numFmtId="4" fontId="4" fillId="0" borderId="2" xfId="0" applyNumberFormat="1" applyFont="1" applyFill="1" applyBorder="1" applyAlignment="1">
      <alignment horizontal="center" vertical="center"/>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4" fontId="16" fillId="2" borderId="2" xfId="0" applyNumberFormat="1" applyFont="1" applyFill="1" applyBorder="1" applyAlignment="1">
      <alignment horizontal="center" vertical="center" wrapText="1"/>
    </xf>
    <xf numFmtId="0" fontId="0" fillId="0" borderId="2" xfId="0" applyBorder="1" applyAlignment="1">
      <alignment horizontal="center"/>
    </xf>
    <xf numFmtId="0" fontId="20" fillId="0" borderId="0" xfId="0" applyFont="1" applyAlignment="1">
      <alignment vertical="center" wrapText="1"/>
    </xf>
    <xf numFmtId="0" fontId="0" fillId="4" borderId="2" xfId="0" applyFont="1" applyFill="1" applyBorder="1" applyAlignment="1">
      <alignment horizontal="center" vertical="center"/>
    </xf>
    <xf numFmtId="0" fontId="0" fillId="0" borderId="2" xfId="0" applyBorder="1" applyAlignment="1">
      <alignment horizontal="center" vertical="top" wrapText="1"/>
    </xf>
    <xf numFmtId="49" fontId="0" fillId="0" borderId="2"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17" fontId="0" fillId="0" borderId="0" xfId="0" applyNumberFormat="1" applyBorder="1" applyAlignment="1">
      <alignment horizontal="center" vertical="center" wrapText="1"/>
    </xf>
    <xf numFmtId="4" fontId="0" fillId="0" borderId="0" xfId="0" applyNumberFormat="1" applyBorder="1" applyAlignment="1">
      <alignment horizontal="center" vertical="center"/>
    </xf>
    <xf numFmtId="0" fontId="6" fillId="2" borderId="2" xfId="0" applyFont="1" applyFill="1" applyBorder="1" applyAlignment="1">
      <alignment horizontal="center" vertical="center" wrapText="1"/>
    </xf>
    <xf numFmtId="0" fontId="4" fillId="0" borderId="2" xfId="0" applyFont="1" applyBorder="1" applyAlignment="1">
      <alignment vertical="center" wrapText="1"/>
    </xf>
    <xf numFmtId="4" fontId="4" fillId="0" borderId="2" xfId="0" applyNumberFormat="1" applyFont="1" applyBorder="1" applyAlignment="1">
      <alignment horizontal="right"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vertical="center" wrapText="1"/>
    </xf>
    <xf numFmtId="0" fontId="18" fillId="0" borderId="0" xfId="0" applyFont="1"/>
    <xf numFmtId="0" fontId="18" fillId="0" borderId="0" xfId="0" applyFont="1" applyBorder="1" applyAlignment="1">
      <alignment horizontal="left" vertical="center"/>
    </xf>
    <xf numFmtId="4" fontId="0" fillId="0" borderId="0" xfId="0" applyNumberFormat="1" applyAlignment="1">
      <alignment horizontal="center"/>
    </xf>
    <xf numFmtId="0" fontId="4" fillId="0" borderId="0" xfId="0" applyFont="1" applyAlignment="1">
      <alignment horizontal="center" vertical="center"/>
    </xf>
    <xf numFmtId="0" fontId="4" fillId="0" borderId="6" xfId="0" applyFont="1" applyBorder="1" applyAlignment="1">
      <alignment horizontal="center" vertical="center"/>
    </xf>
    <xf numFmtId="0" fontId="8" fillId="0" borderId="2" xfId="0" applyFont="1" applyBorder="1" applyAlignment="1">
      <alignment horizontal="center" vertical="center" wrapText="1"/>
    </xf>
    <xf numFmtId="17" fontId="8" fillId="0" borderId="2"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3" borderId="2" xfId="0" applyNumberFormat="1" applyFont="1" applyFill="1" applyBorder="1" applyAlignment="1">
      <alignment horizontal="center" vertical="center" wrapText="1"/>
    </xf>
    <xf numFmtId="2" fontId="8" fillId="3" borderId="2" xfId="0" applyNumberFormat="1" applyFont="1" applyFill="1" applyBorder="1" applyAlignment="1">
      <alignment horizontal="center" vertical="center" wrapText="1"/>
    </xf>
    <xf numFmtId="1" fontId="8" fillId="3" borderId="2"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xf>
    <xf numFmtId="0" fontId="9" fillId="0" borderId="0" xfId="0" applyFont="1" applyAlignment="1">
      <alignment horizontal="center" vertical="center"/>
    </xf>
    <xf numFmtId="0" fontId="17" fillId="0" borderId="0" xfId="0" applyFont="1" applyAlignment="1">
      <alignment horizontal="center" vertical="center" wrapText="1"/>
    </xf>
    <xf numFmtId="3" fontId="8" fillId="0" borderId="2" xfId="0" applyNumberFormat="1"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8" fillId="0" borderId="0" xfId="0" applyFont="1" applyAlignment="1">
      <alignment vertical="center"/>
    </xf>
    <xf numFmtId="0" fontId="21" fillId="0" borderId="0" xfId="0" applyFont="1" applyAlignment="1">
      <alignment horizontal="left" vertical="center"/>
    </xf>
    <xf numFmtId="0" fontId="0" fillId="0" borderId="0" xfId="0" applyBorder="1" applyAlignment="1">
      <alignment horizontal="right"/>
    </xf>
    <xf numFmtId="4" fontId="0" fillId="0" borderId="2" xfId="0" applyNumberFormat="1" applyBorder="1"/>
    <xf numFmtId="0" fontId="4" fillId="0" borderId="16" xfId="0" applyFont="1" applyBorder="1" applyAlignment="1">
      <alignment vertical="center" wrapText="1"/>
    </xf>
    <xf numFmtId="0" fontId="0" fillId="0" borderId="3" xfId="0" applyBorder="1" applyAlignment="1">
      <alignment horizontal="center" vertical="center" wrapText="1"/>
    </xf>
    <xf numFmtId="4" fontId="0" fillId="0" borderId="3" xfId="0" applyNumberFormat="1" applyBorder="1" applyAlignment="1">
      <alignment horizontal="center" vertical="center"/>
    </xf>
    <xf numFmtId="17" fontId="0" fillId="0" borderId="2" xfId="0" applyNumberFormat="1" applyBorder="1" applyAlignment="1">
      <alignment horizontal="center" vertical="center"/>
    </xf>
    <xf numFmtId="0" fontId="25" fillId="0" borderId="2" xfId="0" applyFont="1" applyBorder="1" applyAlignment="1">
      <alignment horizontal="justify" vertical="center"/>
    </xf>
    <xf numFmtId="0" fontId="0" fillId="0" borderId="0" xfId="0" applyFont="1" applyAlignment="1">
      <alignment horizontal="justify" vertical="center"/>
    </xf>
    <xf numFmtId="0" fontId="0" fillId="0" borderId="3" xfId="0" applyBorder="1" applyAlignment="1">
      <alignment horizontal="center" vertical="center"/>
    </xf>
    <xf numFmtId="0" fontId="0" fillId="0" borderId="4" xfId="0" applyFont="1" applyBorder="1" applyAlignment="1">
      <alignment horizontal="justify" vertical="center" wrapText="1"/>
    </xf>
    <xf numFmtId="0" fontId="0" fillId="0" borderId="4" xfId="0" applyFont="1" applyBorder="1" applyAlignment="1">
      <alignment horizontal="justify" vertical="center"/>
    </xf>
    <xf numFmtId="0" fontId="0" fillId="0" borderId="2" xfId="0" applyFont="1" applyBorder="1" applyAlignment="1">
      <alignment wrapText="1"/>
    </xf>
    <xf numFmtId="0" fontId="0" fillId="0" borderId="2" xfId="0" applyFont="1" applyBorder="1" applyAlignment="1">
      <alignment horizontal="left" vertical="center" wrapText="1"/>
    </xf>
    <xf numFmtId="17" fontId="4" fillId="0" borderId="2" xfId="0" applyNumberFormat="1" applyFont="1" applyBorder="1" applyAlignment="1">
      <alignment horizontal="left" vertical="center" wrapText="1"/>
    </xf>
    <xf numFmtId="164" fontId="0" fillId="3" borderId="0" xfId="0" applyNumberFormat="1" applyFill="1" applyAlignment="1">
      <alignment horizontal="center" vertical="center"/>
    </xf>
    <xf numFmtId="3" fontId="0" fillId="3" borderId="2" xfId="0" applyNumberFormat="1" applyFill="1" applyBorder="1" applyAlignment="1">
      <alignment horizontal="center" vertical="center" wrapText="1"/>
    </xf>
    <xf numFmtId="17" fontId="4" fillId="3" borderId="2" xfId="0" applyNumberFormat="1" applyFont="1" applyFill="1" applyBorder="1" applyAlignment="1">
      <alignment horizontal="left" vertical="center" wrapText="1"/>
    </xf>
    <xf numFmtId="0" fontId="0" fillId="0" borderId="9" xfId="0" applyBorder="1" applyAlignment="1">
      <alignment horizontal="left" vertical="center"/>
    </xf>
    <xf numFmtId="0" fontId="0" fillId="0" borderId="0" xfId="0" applyFill="1" applyBorder="1"/>
    <xf numFmtId="0" fontId="0" fillId="0" borderId="0" xfId="0" applyFill="1" applyBorder="1" applyAlignment="1"/>
    <xf numFmtId="0" fontId="0" fillId="0" borderId="0" xfId="0" applyBorder="1" applyAlignment="1">
      <alignment horizontal="center"/>
    </xf>
    <xf numFmtId="0" fontId="4" fillId="0" borderId="0" xfId="0" applyFont="1" applyFill="1" applyBorder="1" applyAlignment="1">
      <alignment horizontal="center" vertical="center"/>
    </xf>
    <xf numFmtId="4" fontId="4" fillId="0" borderId="0" xfId="0" applyNumberFormat="1" applyFont="1" applyFill="1" applyBorder="1" applyAlignment="1">
      <alignment horizontal="center" vertical="center"/>
    </xf>
    <xf numFmtId="0" fontId="4" fillId="0" borderId="2" xfId="0" applyFont="1" applyBorder="1" applyAlignment="1">
      <alignment horizontal="justify" vertical="center"/>
    </xf>
    <xf numFmtId="3" fontId="4" fillId="0" borderId="2" xfId="0" applyNumberFormat="1" applyFont="1" applyBorder="1" applyAlignment="1">
      <alignment horizontal="center" vertical="center" wrapText="1"/>
    </xf>
    <xf numFmtId="0" fontId="1" fillId="0" borderId="0" xfId="0" applyFont="1" applyAlignment="1">
      <alignment horizontal="center" vertical="center"/>
    </xf>
    <xf numFmtId="0" fontId="15" fillId="0" borderId="2" xfId="0" applyFont="1" applyBorder="1" applyAlignment="1">
      <alignment horizontal="center" vertical="center" wrapText="1"/>
    </xf>
    <xf numFmtId="49" fontId="15" fillId="0" borderId="2" xfId="0" applyNumberFormat="1" applyFont="1" applyBorder="1" applyAlignment="1">
      <alignment horizontal="center" vertical="center" wrapText="1"/>
    </xf>
    <xf numFmtId="0" fontId="15" fillId="0" borderId="2" xfId="0" applyFont="1" applyBorder="1" applyAlignment="1">
      <alignment horizontal="center" vertical="center"/>
    </xf>
    <xf numFmtId="17" fontId="13" fillId="3" borderId="2" xfId="0" applyNumberFormat="1" applyFont="1" applyFill="1" applyBorder="1" applyAlignment="1">
      <alignment horizontal="center" vertical="center" wrapText="1"/>
    </xf>
    <xf numFmtId="17" fontId="15" fillId="0" borderId="2" xfId="0" applyNumberFormat="1" applyFont="1" applyBorder="1" applyAlignment="1">
      <alignment horizontal="center" vertical="center" wrapText="1"/>
    </xf>
    <xf numFmtId="4" fontId="15" fillId="0" borderId="2" xfId="0" applyNumberFormat="1" applyFont="1" applyBorder="1" applyAlignment="1">
      <alignment horizontal="center" vertical="center"/>
    </xf>
    <xf numFmtId="0" fontId="13" fillId="0" borderId="2" xfId="0" applyFont="1" applyBorder="1" applyAlignment="1">
      <alignment horizontal="center" vertical="center" wrapText="1"/>
    </xf>
    <xf numFmtId="17" fontId="15" fillId="3"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9" fillId="0" borderId="0" xfId="0" applyFont="1"/>
    <xf numFmtId="0" fontId="9" fillId="0" borderId="2" xfId="0" applyFont="1" applyBorder="1" applyAlignment="1">
      <alignment horizontal="center" vertical="center"/>
    </xf>
    <xf numFmtId="4" fontId="9" fillId="0" borderId="2" xfId="0" applyNumberFormat="1" applyFont="1" applyBorder="1" applyAlignment="1">
      <alignment horizontal="center" vertical="center"/>
    </xf>
    <xf numFmtId="3" fontId="8" fillId="0" borderId="2" xfId="0" applyNumberFormat="1" applyFont="1" applyBorder="1" applyAlignment="1">
      <alignment horizontal="center" vertical="center" wrapText="1"/>
    </xf>
    <xf numFmtId="0" fontId="0" fillId="8" borderId="2"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xf numFmtId="0" fontId="4" fillId="0" borderId="2" xfId="0" applyFont="1" applyBorder="1" applyAlignment="1">
      <alignment horizontal="left" vertical="center" wrapText="1"/>
    </xf>
    <xf numFmtId="17"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14" fillId="0" borderId="1" xfId="0" applyFont="1" applyBorder="1"/>
    <xf numFmtId="0" fontId="0" fillId="0" borderId="5" xfId="0" applyFont="1" applyBorder="1"/>
    <xf numFmtId="4" fontId="4" fillId="0" borderId="2" xfId="0" applyNumberFormat="1" applyFont="1" applyBorder="1" applyAlignment="1">
      <alignment horizontal="righ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6" fillId="2" borderId="3" xfId="0" applyFont="1" applyFill="1" applyBorder="1" applyAlignment="1">
      <alignment horizontal="center" vertical="center" wrapText="1"/>
    </xf>
    <xf numFmtId="0" fontId="4" fillId="0" borderId="4" xfId="0" applyFont="1" applyBorder="1" applyAlignment="1">
      <alignment horizontal="center"/>
    </xf>
    <xf numFmtId="4" fontId="2" fillId="2" borderId="2"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0" fillId="0" borderId="0" xfId="0" applyAlignment="1">
      <alignment wrapText="1"/>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4" fillId="0" borderId="1" xfId="0" applyNumberFormat="1" applyFont="1" applyBorder="1" applyAlignment="1">
      <alignment horizontal="center" vertical="center"/>
    </xf>
    <xf numFmtId="4" fontId="4" fillId="0" borderId="1" xfId="0" applyNumberFormat="1" applyFont="1" applyBorder="1" applyAlignment="1">
      <alignment horizontal="right" vertical="center"/>
    </xf>
    <xf numFmtId="4" fontId="4" fillId="0" borderId="5" xfId="0" applyNumberFormat="1" applyFont="1" applyBorder="1" applyAlignment="1">
      <alignment horizontal="right" vertical="center"/>
    </xf>
    <xf numFmtId="164" fontId="4" fillId="0" borderId="2" xfId="0" applyNumberFormat="1" applyFont="1" applyBorder="1" applyAlignment="1">
      <alignment vertical="center" wrapText="1"/>
    </xf>
    <xf numFmtId="0" fontId="4" fillId="0" borderId="2" xfId="0" applyFont="1" applyBorder="1" applyAlignment="1">
      <alignment vertical="center" wrapText="1"/>
    </xf>
    <xf numFmtId="17" fontId="4" fillId="0" borderId="1" xfId="0" applyNumberFormat="1" applyFont="1" applyBorder="1" applyAlignment="1">
      <alignment horizontal="center" vertical="center" wrapText="1"/>
    </xf>
    <xf numFmtId="0" fontId="4" fillId="0" borderId="2" xfId="0" applyFont="1" applyBorder="1" applyAlignment="1">
      <alignment horizontal="center" vertical="center"/>
    </xf>
    <xf numFmtId="4" fontId="4" fillId="0" borderId="2" xfId="0" applyNumberFormat="1" applyFont="1" applyBorder="1" applyAlignment="1">
      <alignment horizontal="right" vertical="center"/>
    </xf>
    <xf numFmtId="4" fontId="4" fillId="0" borderId="2" xfId="0" applyNumberFormat="1" applyFont="1" applyBorder="1" applyAlignment="1">
      <alignment horizontal="center" vertical="center"/>
    </xf>
    <xf numFmtId="4" fontId="12" fillId="0" borderId="2" xfId="0" applyNumberFormat="1" applyFont="1" applyBorder="1" applyAlignment="1">
      <alignment horizontal="center" vertical="center"/>
    </xf>
    <xf numFmtId="0" fontId="12" fillId="0" borderId="2" xfId="0" applyFont="1" applyBorder="1" applyAlignment="1">
      <alignment horizontal="center" vertical="center"/>
    </xf>
    <xf numFmtId="0" fontId="4" fillId="0" borderId="7" xfId="0" applyFont="1" applyBorder="1" applyAlignment="1">
      <alignment horizontal="left" vertical="center" wrapText="1"/>
    </xf>
    <xf numFmtId="17" fontId="4" fillId="0" borderId="7" xfId="0" applyNumberFormat="1" applyFont="1" applyBorder="1" applyAlignment="1">
      <alignment horizontal="center" vertical="center" wrapText="1"/>
    </xf>
    <xf numFmtId="17" fontId="4" fillId="0" borderId="5" xfId="0" applyNumberFormat="1" applyFont="1" applyBorder="1" applyAlignment="1">
      <alignment horizontal="center" vertical="center" wrapText="1"/>
    </xf>
    <xf numFmtId="4" fontId="4" fillId="3" borderId="1" xfId="0" applyNumberFormat="1" applyFont="1" applyFill="1" applyBorder="1" applyAlignment="1">
      <alignment horizontal="right" vertical="center"/>
    </xf>
    <xf numFmtId="4" fontId="4" fillId="3" borderId="7" xfId="0" applyNumberFormat="1" applyFont="1" applyFill="1" applyBorder="1" applyAlignment="1">
      <alignment horizontal="right" vertical="center"/>
    </xf>
    <xf numFmtId="4" fontId="4" fillId="3" borderId="5" xfId="0" applyNumberFormat="1" applyFont="1" applyFill="1" applyBorder="1" applyAlignment="1">
      <alignment horizontal="right" vertical="center"/>
    </xf>
    <xf numFmtId="4" fontId="4" fillId="3" borderId="1" xfId="0" applyNumberFormat="1" applyFont="1" applyFill="1" applyBorder="1" applyAlignment="1">
      <alignment horizontal="center" vertical="center"/>
    </xf>
    <xf numFmtId="4" fontId="4" fillId="3" borderId="7" xfId="0" applyNumberFormat="1" applyFont="1" applyFill="1" applyBorder="1" applyAlignment="1">
      <alignment horizontal="center" vertical="center"/>
    </xf>
    <xf numFmtId="4" fontId="4" fillId="3" borderId="5" xfId="0"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4" fillId="0" borderId="1" xfId="0" applyFont="1" applyBorder="1" applyAlignment="1">
      <alignment vertical="center" wrapText="1"/>
    </xf>
    <xf numFmtId="0" fontId="0" fillId="0" borderId="7" xfId="0" applyFont="1" applyBorder="1" applyAlignment="1">
      <alignment vertical="center" wrapText="1"/>
    </xf>
    <xf numFmtId="0" fontId="0" fillId="0" borderId="5" xfId="0" applyFont="1" applyBorder="1" applyAlignment="1">
      <alignment vertical="center" wrapText="1"/>
    </xf>
    <xf numFmtId="4" fontId="4" fillId="0" borderId="1" xfId="0" applyNumberFormat="1" applyFont="1" applyBorder="1" applyAlignment="1">
      <alignment horizontal="right" vertical="center" wrapText="1"/>
    </xf>
    <xf numFmtId="4" fontId="0" fillId="0" borderId="7" xfId="0" applyNumberFormat="1" applyFont="1" applyBorder="1" applyAlignment="1">
      <alignment horizontal="right" vertical="center" wrapText="1"/>
    </xf>
    <xf numFmtId="4" fontId="0" fillId="0" borderId="5" xfId="0" applyNumberFormat="1" applyFont="1" applyBorder="1" applyAlignment="1">
      <alignment horizontal="right" vertical="center" wrapText="1"/>
    </xf>
    <xf numFmtId="0" fontId="4" fillId="3" borderId="1" xfId="0" applyFont="1" applyFill="1" applyBorder="1" applyAlignment="1">
      <alignment horizontal="left" vertical="center" wrapText="1"/>
    </xf>
    <xf numFmtId="0" fontId="0" fillId="4" borderId="2"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4" xfId="0" applyFont="1" applyFill="1" applyBorder="1" applyAlignment="1">
      <alignment horizontal="center" vertical="center"/>
    </xf>
    <xf numFmtId="49" fontId="4" fillId="0" borderId="1" xfId="0" applyNumberFormat="1" applyFont="1" applyBorder="1" applyAlignment="1">
      <alignment horizontal="center" vertical="center" wrapText="1"/>
    </xf>
    <xf numFmtId="4" fontId="4" fillId="0" borderId="7" xfId="0" applyNumberFormat="1" applyFont="1" applyBorder="1" applyAlignment="1">
      <alignment horizontal="right" vertical="center"/>
    </xf>
    <xf numFmtId="4" fontId="4" fillId="0" borderId="7" xfId="0" applyNumberFormat="1" applyFont="1" applyBorder="1" applyAlignment="1">
      <alignment horizontal="center" vertical="center"/>
    </xf>
    <xf numFmtId="4" fontId="4" fillId="0" borderId="5" xfId="0" applyNumberFormat="1" applyFont="1" applyBorder="1" applyAlignment="1">
      <alignment horizontal="center" vertical="center"/>
    </xf>
    <xf numFmtId="0" fontId="2" fillId="2" borderId="3" xfId="0" applyFont="1" applyFill="1" applyBorder="1" applyAlignment="1">
      <alignment horizontal="center" vertical="center" wrapText="1"/>
    </xf>
    <xf numFmtId="0" fontId="0" fillId="0" borderId="4" xfId="0" applyBorder="1" applyAlignment="1">
      <alignment horizontal="center"/>
    </xf>
    <xf numFmtId="0" fontId="19"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0" fillId="0" borderId="2" xfId="0"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xf>
    <xf numFmtId="2" fontId="4" fillId="0" borderId="7" xfId="0" applyNumberFormat="1" applyFont="1" applyBorder="1" applyAlignment="1">
      <alignment horizontal="center" vertical="center"/>
    </xf>
    <xf numFmtId="2" fontId="0" fillId="0" borderId="7" xfId="0" applyNumberFormat="1" applyBorder="1" applyAlignment="1">
      <alignment horizontal="center" vertical="center"/>
    </xf>
    <xf numFmtId="2" fontId="0" fillId="0" borderId="5" xfId="0" applyNumberForma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4" fontId="4" fillId="0" borderId="2"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15" xfId="0" applyFont="1" applyBorder="1" applyAlignment="1">
      <alignment horizontal="center" vertical="center"/>
    </xf>
    <xf numFmtId="17" fontId="0" fillId="0" borderId="2" xfId="0" applyNumberFormat="1" applyBorder="1" applyAlignment="1">
      <alignment horizontal="center" vertical="center" wrapText="1"/>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4" fontId="4" fillId="0" borderId="7" xfId="0" applyNumberFormat="1" applyFont="1" applyBorder="1" applyAlignment="1">
      <alignment horizontal="center" vertical="center" wrapText="1"/>
    </xf>
    <xf numFmtId="0" fontId="4" fillId="0" borderId="10" xfId="0" applyFont="1" applyBorder="1" applyAlignment="1">
      <alignment horizontal="center" vertical="center"/>
    </xf>
    <xf numFmtId="17" fontId="0" fillId="0" borderId="1" xfId="0" applyNumberFormat="1" applyBorder="1" applyAlignment="1">
      <alignment horizontal="center" vertical="center" wrapText="1"/>
    </xf>
    <xf numFmtId="17" fontId="0" fillId="0" borderId="5" xfId="0" applyNumberFormat="1" applyBorder="1" applyAlignment="1">
      <alignment horizontal="center" vertical="center" wrapText="1"/>
    </xf>
    <xf numFmtId="4" fontId="0" fillId="0" borderId="1" xfId="0" applyNumberFormat="1" applyBorder="1" applyAlignment="1">
      <alignment horizontal="center" vertical="center" wrapText="1"/>
    </xf>
    <xf numFmtId="4" fontId="0" fillId="0" borderId="5" xfId="0" applyNumberForma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8" fillId="0" borderId="2" xfId="0" applyFont="1" applyBorder="1" applyAlignment="1">
      <alignment horizontal="center" vertical="center" wrapText="1"/>
    </xf>
    <xf numFmtId="17" fontId="8"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xf>
    <xf numFmtId="0" fontId="21" fillId="0" borderId="2" xfId="0" applyFont="1" applyBorder="1" applyAlignment="1">
      <alignment horizontal="center" vertical="center"/>
    </xf>
    <xf numFmtId="0" fontId="9" fillId="0" borderId="2" xfId="0" applyFont="1" applyBorder="1" applyAlignment="1">
      <alignment horizontal="center" vertical="center"/>
    </xf>
    <xf numFmtId="0" fontId="8" fillId="0" borderId="2" xfId="0" applyFont="1" applyBorder="1" applyAlignment="1">
      <alignment horizontal="center" vertical="center"/>
    </xf>
    <xf numFmtId="0" fontId="8" fillId="3" borderId="2" xfId="0" applyFont="1" applyFill="1" applyBorder="1" applyAlignment="1">
      <alignment horizontal="center" vertical="center" wrapText="1"/>
    </xf>
    <xf numFmtId="0" fontId="26" fillId="0" borderId="2" xfId="0" applyFont="1" applyBorder="1" applyAlignment="1">
      <alignment horizontal="center" vertical="center" wrapText="1"/>
    </xf>
    <xf numFmtId="4" fontId="26" fillId="0" borderId="2" xfId="0" applyNumberFormat="1" applyFont="1" applyBorder="1" applyAlignment="1">
      <alignment horizontal="center" vertical="center" wrapText="1"/>
    </xf>
    <xf numFmtId="4" fontId="9" fillId="0" borderId="2" xfId="0" applyNumberFormat="1" applyFont="1" applyBorder="1" applyAlignment="1">
      <alignment horizontal="center" vertical="center"/>
    </xf>
    <xf numFmtId="0" fontId="26" fillId="0" borderId="2" xfId="0" applyFont="1" applyBorder="1" applyAlignment="1">
      <alignment horizontal="center" vertical="center"/>
    </xf>
    <xf numFmtId="49" fontId="8"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2" xfId="0" applyFont="1" applyBorder="1" applyAlignment="1">
      <alignment horizontal="center"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3" fontId="8" fillId="0" borderId="2" xfId="0" applyNumberFormat="1"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9" fillId="0" borderId="1" xfId="0" applyFont="1" applyBorder="1" applyAlignment="1">
      <alignment horizontal="center" vertical="center" wrapText="1"/>
    </xf>
    <xf numFmtId="0" fontId="9" fillId="0" borderId="5" xfId="0" applyFont="1" applyBorder="1" applyAlignment="1">
      <alignment horizontal="center" vertical="center" wrapText="1"/>
    </xf>
    <xf numFmtId="0" fontId="8" fillId="0" borderId="7" xfId="0" applyFont="1" applyBorder="1" applyAlignment="1">
      <alignment horizontal="center" vertical="center" wrapText="1"/>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9" fillId="0" borderId="4" xfId="0" applyFont="1" applyBorder="1" applyAlignment="1">
      <alignment horizontal="center"/>
    </xf>
    <xf numFmtId="4" fontId="16" fillId="2" borderId="2" xfId="0" applyNumberFormat="1" applyFont="1" applyFill="1" applyBorder="1" applyAlignment="1">
      <alignment horizontal="center" vertical="center" wrapText="1"/>
    </xf>
    <xf numFmtId="17" fontId="8" fillId="0" borderId="1" xfId="0" applyNumberFormat="1" applyFont="1" applyBorder="1" applyAlignment="1">
      <alignment horizontal="center" vertical="center" wrapText="1"/>
    </xf>
    <xf numFmtId="17" fontId="8" fillId="0" borderId="7" xfId="0" applyNumberFormat="1" applyFont="1" applyBorder="1" applyAlignment="1">
      <alignment horizontal="center" vertical="center" wrapText="1"/>
    </xf>
    <xf numFmtId="17" fontId="8" fillId="0" borderId="5" xfId="0" applyNumberFormat="1" applyFont="1" applyBorder="1" applyAlignment="1">
      <alignment horizontal="center" vertical="center" wrapText="1"/>
    </xf>
    <xf numFmtId="0" fontId="8" fillId="0" borderId="7" xfId="0" applyFont="1" applyBorder="1" applyAlignment="1">
      <alignment horizontal="center" vertical="center"/>
    </xf>
    <xf numFmtId="49" fontId="8" fillId="0" borderId="1"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5" xfId="0" applyNumberFormat="1" applyFont="1" applyBorder="1" applyAlignment="1">
      <alignment horizontal="center" vertical="center"/>
    </xf>
    <xf numFmtId="4" fontId="8" fillId="0" borderId="1" xfId="0" applyNumberFormat="1" applyFont="1" applyBorder="1" applyAlignment="1">
      <alignment horizontal="center" vertical="center"/>
    </xf>
    <xf numFmtId="4" fontId="8" fillId="0" borderId="7" xfId="0" applyNumberFormat="1" applyFont="1" applyBorder="1" applyAlignment="1">
      <alignment horizontal="center" vertical="center"/>
    </xf>
    <xf numFmtId="4" fontId="8" fillId="0" borderId="5"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7" xfId="0" applyFont="1" applyBorder="1" applyAlignment="1">
      <alignment horizontal="center" vertical="center"/>
    </xf>
    <xf numFmtId="0" fontId="21" fillId="0" borderId="5" xfId="0" applyFont="1" applyBorder="1" applyAlignment="1">
      <alignment horizontal="center" vertical="center"/>
    </xf>
    <xf numFmtId="0" fontId="8" fillId="0" borderId="1" xfId="0" applyFont="1" applyBorder="1" applyAlignment="1">
      <alignment horizontal="lef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8"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0" fillId="0" borderId="11" xfId="0" applyBorder="1" applyAlignment="1">
      <alignment horizontal="right"/>
    </xf>
    <xf numFmtId="0" fontId="8" fillId="0" borderId="9"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0" borderId="7" xfId="0" applyFont="1" applyBorder="1" applyAlignment="1">
      <alignment horizontal="left" vertical="center"/>
    </xf>
    <xf numFmtId="0" fontId="9" fillId="0" borderId="7" xfId="0" applyFont="1" applyBorder="1" applyAlignment="1">
      <alignment horizontal="center" vertical="center" wrapText="1"/>
    </xf>
    <xf numFmtId="4" fontId="8" fillId="0" borderId="1"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5" xfId="0" applyFont="1" applyBorder="1" applyAlignment="1">
      <alignment horizontal="left" vertical="center" wrapText="1"/>
    </xf>
    <xf numFmtId="0" fontId="23" fillId="0" borderId="1" xfId="0" applyFont="1" applyBorder="1" applyAlignment="1">
      <alignment horizontal="left" vertical="top" wrapText="1"/>
    </xf>
    <xf numFmtId="0" fontId="23" fillId="0" borderId="7" xfId="0" applyFont="1" applyBorder="1" applyAlignment="1">
      <alignment horizontal="left" vertical="top" wrapText="1"/>
    </xf>
    <xf numFmtId="0" fontId="23" fillId="0" borderId="5" xfId="0" applyFont="1" applyBorder="1" applyAlignment="1">
      <alignment horizontal="left" vertical="top" wrapText="1"/>
    </xf>
    <xf numFmtId="0" fontId="8" fillId="0" borderId="5" xfId="0" applyFont="1" applyBorder="1" applyAlignment="1">
      <alignment horizontal="left" vertical="center"/>
    </xf>
    <xf numFmtId="0" fontId="8" fillId="0" borderId="2" xfId="0" applyFont="1" applyBorder="1" applyAlignment="1">
      <alignment horizontal="center" wrapText="1"/>
    </xf>
    <xf numFmtId="0" fontId="0" fillId="0" borderId="0" xfId="0" applyFill="1" applyBorder="1" applyAlignment="1">
      <alignment horizontal="center"/>
    </xf>
    <xf numFmtId="0" fontId="0" fillId="4" borderId="2" xfId="0" applyFill="1" applyBorder="1" applyAlignment="1">
      <alignment horizontal="center"/>
    </xf>
    <xf numFmtId="0" fontId="0" fillId="0" borderId="11" xfId="0" applyBorder="1" applyAlignment="1">
      <alignment horizontal="center"/>
    </xf>
    <xf numFmtId="0" fontId="0" fillId="4" borderId="3" xfId="0" applyFill="1" applyBorder="1" applyAlignment="1">
      <alignment horizontal="center"/>
    </xf>
    <xf numFmtId="0" fontId="0" fillId="4" borderId="6" xfId="0" applyFill="1" applyBorder="1" applyAlignment="1">
      <alignment horizontal="center"/>
    </xf>
    <xf numFmtId="0" fontId="0" fillId="3" borderId="2" xfId="0"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4" fontId="0" fillId="0" borderId="1" xfId="0" applyNumberFormat="1" applyBorder="1" applyAlignment="1">
      <alignment horizontal="center" vertical="center"/>
    </xf>
    <xf numFmtId="4" fontId="0" fillId="0" borderId="5" xfId="0" applyNumberFormat="1" applyBorder="1" applyAlignment="1">
      <alignment horizontal="center" vertical="center"/>
    </xf>
    <xf numFmtId="0" fontId="0" fillId="0" borderId="1" xfId="0" applyBorder="1" applyAlignment="1">
      <alignment horizontal="center" vertical="center"/>
    </xf>
    <xf numFmtId="4" fontId="0" fillId="3" borderId="1" xfId="0" applyNumberFormat="1" applyFill="1" applyBorder="1" applyAlignment="1">
      <alignment horizontal="center" vertical="center" wrapText="1"/>
    </xf>
    <xf numFmtId="4" fontId="0" fillId="3" borderId="5" xfId="0" applyNumberFormat="1" applyFill="1" applyBorder="1" applyAlignment="1">
      <alignment horizontal="center" vertical="center" wrapText="1"/>
    </xf>
    <xf numFmtId="0" fontId="4" fillId="3" borderId="2" xfId="0" applyFont="1" applyFill="1" applyBorder="1" applyAlignment="1">
      <alignment horizontal="center" vertical="center" wrapText="1"/>
    </xf>
    <xf numFmtId="0" fontId="0" fillId="3" borderId="2" xfId="0" applyFill="1" applyBorder="1" applyAlignment="1">
      <alignment horizontal="left" vertical="center"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4" fillId="0" borderId="1"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center" vertical="center"/>
    </xf>
    <xf numFmtId="4" fontId="0" fillId="0" borderId="2" xfId="0" applyNumberFormat="1" applyBorder="1" applyAlignment="1">
      <alignment horizontal="center" vertical="center" wrapText="1"/>
    </xf>
    <xf numFmtId="2" fontId="0" fillId="0" borderId="2" xfId="0" applyNumberFormat="1" applyBorder="1" applyAlignment="1">
      <alignment horizontal="center" vertical="center"/>
    </xf>
    <xf numFmtId="4" fontId="0" fillId="3" borderId="2" xfId="0" applyNumberFormat="1" applyFill="1" applyBorder="1" applyAlignment="1">
      <alignment horizontal="center" vertical="center" wrapText="1"/>
    </xf>
    <xf numFmtId="0" fontId="0" fillId="0" borderId="1" xfId="0" applyBorder="1" applyAlignment="1">
      <alignment horizontal="left" vertical="center" wrapText="1"/>
    </xf>
    <xf numFmtId="0" fontId="0" fillId="0" borderId="5" xfId="0" applyBorder="1" applyAlignment="1">
      <alignment horizontal="left" vertical="center" wrapText="1"/>
    </xf>
    <xf numFmtId="2" fontId="0" fillId="3" borderId="2" xfId="0" applyNumberFormat="1" applyFill="1" applyBorder="1" applyAlignment="1">
      <alignment horizontal="center" vertical="center"/>
    </xf>
    <xf numFmtId="17" fontId="0" fillId="3" borderId="2" xfId="0" applyNumberFormat="1" applyFill="1" applyBorder="1" applyAlignment="1">
      <alignment horizontal="center" vertical="center" wrapText="1"/>
    </xf>
    <xf numFmtId="4" fontId="0" fillId="3" borderId="2" xfId="0" applyNumberFormat="1" applyFill="1" applyBorder="1" applyAlignment="1">
      <alignment horizontal="center" vertical="center"/>
    </xf>
    <xf numFmtId="0" fontId="0" fillId="3" borderId="2" xfId="0" applyFill="1" applyBorder="1" applyAlignment="1">
      <alignment horizontal="center" vertical="center"/>
    </xf>
    <xf numFmtId="4" fontId="0" fillId="0" borderId="2" xfId="0" applyNumberFormat="1" applyBorder="1" applyAlignment="1">
      <alignment horizontal="center" vertical="center"/>
    </xf>
    <xf numFmtId="0" fontId="0" fillId="3" borderId="2" xfId="0" applyFill="1" applyBorder="1" applyAlignment="1">
      <alignment horizontal="left" vertical="top" wrapText="1"/>
    </xf>
    <xf numFmtId="0" fontId="0" fillId="4" borderId="4" xfId="0" applyFill="1" applyBorder="1" applyAlignment="1">
      <alignment horizontal="center"/>
    </xf>
    <xf numFmtId="0" fontId="0" fillId="0" borderId="8" xfId="0" applyBorder="1" applyAlignment="1">
      <alignment horizontal="center" vertical="center"/>
    </xf>
    <xf numFmtId="0" fontId="0" fillId="0" borderId="10" xfId="0" applyBorder="1" applyAlignment="1">
      <alignment horizontal="center" vertical="center"/>
    </xf>
    <xf numFmtId="0" fontId="2" fillId="2" borderId="2" xfId="0" applyFont="1" applyFill="1" applyBorder="1" applyAlignment="1">
      <alignment horizontal="center" vertical="center"/>
    </xf>
    <xf numFmtId="0" fontId="0" fillId="0" borderId="2" xfId="0" applyBorder="1" applyAlignment="1">
      <alignment horizontal="center"/>
    </xf>
  </cellXfs>
  <cellStyles count="7">
    <cellStyle name="Excel Built-in Bad" xfId="4" xr:uid="{00000000-0005-0000-0000-000000000000}"/>
    <cellStyle name="Excel Built-in Normal" xfId="2" xr:uid="{00000000-0005-0000-0000-000001000000}"/>
    <cellStyle name="Normalny" xfId="0" builtinId="0"/>
    <cellStyle name="Normalny 2" xfId="3" xr:uid="{00000000-0005-0000-0000-000003000000}"/>
    <cellStyle name="Normalny 3" xfId="6" xr:uid="{00000000-0005-0000-0000-000004000000}"/>
    <cellStyle name="Walutowy 2" xfId="1" xr:uid="{00000000-0005-0000-0000-000005000000}"/>
    <cellStyle name="Zły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4"/>
  <sheetViews>
    <sheetView tabSelected="1" workbookViewId="0">
      <selection activeCell="J18" sqref="J18"/>
    </sheetView>
  </sheetViews>
  <sheetFormatPr defaultRowHeight="15" x14ac:dyDescent="0.25"/>
  <cols>
    <col min="1" max="1" width="9.140625" style="1"/>
    <col min="2" max="2" width="37.42578125" style="1" customWidth="1"/>
    <col min="3" max="3" width="9.140625" style="1"/>
    <col min="4" max="4" width="22.85546875" style="22" customWidth="1"/>
    <col min="5" max="16384" width="9.140625" style="1"/>
  </cols>
  <sheetData>
    <row r="1" spans="2:4" x14ac:dyDescent="0.25">
      <c r="B1" s="1" t="s">
        <v>1090</v>
      </c>
    </row>
    <row r="2" spans="2:4" x14ac:dyDescent="0.25">
      <c r="B2" s="1" t="s">
        <v>145</v>
      </c>
    </row>
    <row r="3" spans="2:4" x14ac:dyDescent="0.25">
      <c r="B3" s="1" t="s">
        <v>192</v>
      </c>
    </row>
    <row r="5" spans="2:4" x14ac:dyDescent="0.25">
      <c r="B5" s="165"/>
      <c r="C5" s="166" t="s">
        <v>146</v>
      </c>
      <c r="D5" s="167"/>
    </row>
    <row r="6" spans="2:4" x14ac:dyDescent="0.25">
      <c r="B6" s="165"/>
      <c r="C6" s="23" t="s">
        <v>95</v>
      </c>
      <c r="D6" s="24" t="s">
        <v>42</v>
      </c>
    </row>
    <row r="7" spans="2:4" x14ac:dyDescent="0.25">
      <c r="B7" s="25" t="s">
        <v>96</v>
      </c>
      <c r="C7" s="20"/>
      <c r="D7" s="26"/>
    </row>
    <row r="8" spans="2:4" x14ac:dyDescent="0.25">
      <c r="B8" s="25" t="s">
        <v>97</v>
      </c>
      <c r="C8" s="20">
        <v>9</v>
      </c>
      <c r="D8" s="26">
        <v>370153.19999999995</v>
      </c>
    </row>
    <row r="9" spans="2:4" x14ac:dyDescent="0.25">
      <c r="B9" s="25" t="s">
        <v>98</v>
      </c>
      <c r="C9" s="21"/>
      <c r="D9" s="27"/>
    </row>
    <row r="10" spans="2:4" x14ac:dyDescent="0.25">
      <c r="B10" s="25" t="s">
        <v>99</v>
      </c>
      <c r="C10" s="21">
        <v>19</v>
      </c>
      <c r="D10" s="27">
        <v>479016.57999999996</v>
      </c>
    </row>
    <row r="11" spans="2:4" x14ac:dyDescent="0.25">
      <c r="B11" s="25" t="s">
        <v>100</v>
      </c>
      <c r="C11" s="21"/>
      <c r="D11" s="27"/>
    </row>
    <row r="12" spans="2:4" x14ac:dyDescent="0.25">
      <c r="B12" s="25" t="s">
        <v>101</v>
      </c>
      <c r="C12" s="54">
        <v>21</v>
      </c>
      <c r="D12" s="36">
        <f>SUM('Małopolska JR'!O7:O58)</f>
        <v>1037570.4299999999</v>
      </c>
    </row>
    <row r="13" spans="2:4" x14ac:dyDescent="0.25">
      <c r="B13" s="25" t="s">
        <v>102</v>
      </c>
      <c r="C13" s="21"/>
      <c r="D13" s="27"/>
    </row>
    <row r="14" spans="2:4" x14ac:dyDescent="0.25">
      <c r="B14" s="25" t="s">
        <v>103</v>
      </c>
      <c r="C14" s="21">
        <v>12</v>
      </c>
      <c r="D14" s="27">
        <v>397959.27999999997</v>
      </c>
    </row>
    <row r="15" spans="2:4" x14ac:dyDescent="0.25">
      <c r="B15" s="25" t="s">
        <v>104</v>
      </c>
      <c r="C15" s="28">
        <v>20</v>
      </c>
      <c r="D15" s="27">
        <v>976354.45</v>
      </c>
    </row>
    <row r="16" spans="2:4" x14ac:dyDescent="0.25">
      <c r="B16" s="25" t="s">
        <v>105</v>
      </c>
      <c r="C16" s="21"/>
      <c r="D16" s="27"/>
    </row>
    <row r="17" spans="2:4" x14ac:dyDescent="0.25">
      <c r="B17" s="25" t="s">
        <v>106</v>
      </c>
      <c r="C17" s="19">
        <v>8</v>
      </c>
      <c r="D17" s="27">
        <v>419109.77</v>
      </c>
    </row>
    <row r="18" spans="2:4" x14ac:dyDescent="0.25">
      <c r="B18" s="25" t="s">
        <v>107</v>
      </c>
      <c r="C18" s="19"/>
      <c r="D18" s="27"/>
    </row>
    <row r="19" spans="2:4" x14ac:dyDescent="0.25">
      <c r="B19" s="25" t="s">
        <v>108</v>
      </c>
      <c r="C19" s="19">
        <v>18</v>
      </c>
      <c r="D19" s="27">
        <v>562359.43999999994</v>
      </c>
    </row>
    <row r="20" spans="2:4" x14ac:dyDescent="0.25">
      <c r="B20" s="25" t="s">
        <v>109</v>
      </c>
      <c r="C20" s="19"/>
      <c r="D20" s="27"/>
    </row>
    <row r="21" spans="2:4" x14ac:dyDescent="0.25">
      <c r="B21" s="25" t="s">
        <v>110</v>
      </c>
      <c r="C21" s="19"/>
      <c r="D21" s="27"/>
    </row>
    <row r="22" spans="2:4" x14ac:dyDescent="0.25">
      <c r="B22" s="25" t="s">
        <v>111</v>
      </c>
      <c r="C22" s="19">
        <v>19</v>
      </c>
      <c r="D22" s="27">
        <v>579212.98</v>
      </c>
    </row>
    <row r="23" spans="2:4" ht="30" x14ac:dyDescent="0.25">
      <c r="B23" s="29" t="s">
        <v>113</v>
      </c>
      <c r="C23" s="20"/>
      <c r="D23" s="26"/>
    </row>
    <row r="24" spans="2:4" x14ac:dyDescent="0.25">
      <c r="B24" s="31" t="s">
        <v>112</v>
      </c>
      <c r="C24" s="32">
        <f>SUM(C7:C23)</f>
        <v>126</v>
      </c>
      <c r="D24" s="33">
        <f>SUM(D7:D23)</f>
        <v>4821736.129999999</v>
      </c>
    </row>
  </sheetData>
  <mergeCells count="2">
    <mergeCell ref="B5:B6"/>
    <mergeCell ref="C5:D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R47"/>
  <sheetViews>
    <sheetView topLeftCell="A22" zoomScale="60" zoomScaleNormal="60" workbookViewId="0">
      <selection activeCell="M28" sqref="M28:P30"/>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36.85546875" style="1" customWidth="1"/>
    <col min="6" max="6" width="81.140625" style="1" customWidth="1"/>
    <col min="7" max="7" width="35.7109375" style="1" customWidth="1"/>
    <col min="8" max="8" width="20.42578125" style="1" customWidth="1"/>
    <col min="9" max="9" width="12.140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21.28515625" style="1" customWidth="1"/>
    <col min="18" max="18" width="23.570312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2" spans="1:18" ht="18.75" x14ac:dyDescent="0.3">
      <c r="A2" s="105" t="s">
        <v>745</v>
      </c>
    </row>
    <row r="3" spans="1:18" x14ac:dyDescent="0.25">
      <c r="M3" s="2"/>
      <c r="N3" s="2"/>
      <c r="O3" s="2"/>
      <c r="P3" s="2"/>
    </row>
    <row r="4" spans="1:18" s="4" customFormat="1" ht="63" customHeight="1" x14ac:dyDescent="0.25">
      <c r="A4" s="174" t="s">
        <v>0</v>
      </c>
      <c r="B4" s="188" t="s">
        <v>1</v>
      </c>
      <c r="C4" s="188" t="s">
        <v>2</v>
      </c>
      <c r="D4" s="188" t="s">
        <v>3</v>
      </c>
      <c r="E4" s="174" t="s">
        <v>4</v>
      </c>
      <c r="F4" s="174" t="s">
        <v>5</v>
      </c>
      <c r="G4" s="174" t="s">
        <v>6</v>
      </c>
      <c r="H4" s="190" t="s">
        <v>7</v>
      </c>
      <c r="I4" s="190"/>
      <c r="J4" s="174" t="s">
        <v>8</v>
      </c>
      <c r="K4" s="227" t="s">
        <v>9</v>
      </c>
      <c r="L4" s="228"/>
      <c r="M4" s="178" t="s">
        <v>10</v>
      </c>
      <c r="N4" s="178"/>
      <c r="O4" s="178" t="s">
        <v>11</v>
      </c>
      <c r="P4" s="178"/>
      <c r="Q4" s="174" t="s">
        <v>12</v>
      </c>
      <c r="R4" s="188" t="s">
        <v>13</v>
      </c>
    </row>
    <row r="5" spans="1:18" s="4" customFormat="1" x14ac:dyDescent="0.2">
      <c r="A5" s="175"/>
      <c r="B5" s="189"/>
      <c r="C5" s="189"/>
      <c r="D5" s="189"/>
      <c r="E5" s="175"/>
      <c r="F5" s="175"/>
      <c r="G5" s="175"/>
      <c r="H5" s="49" t="s">
        <v>14</v>
      </c>
      <c r="I5" s="49" t="s">
        <v>15</v>
      </c>
      <c r="J5" s="175"/>
      <c r="K5" s="50">
        <v>2020</v>
      </c>
      <c r="L5" s="50">
        <v>2021</v>
      </c>
      <c r="M5" s="5">
        <v>2020</v>
      </c>
      <c r="N5" s="5">
        <v>2021</v>
      </c>
      <c r="O5" s="5">
        <v>2020</v>
      </c>
      <c r="P5" s="5">
        <v>2021</v>
      </c>
      <c r="Q5" s="175"/>
      <c r="R5" s="189"/>
    </row>
    <row r="6" spans="1:18" s="4" customFormat="1" x14ac:dyDescent="0.2">
      <c r="A6" s="48" t="s">
        <v>16</v>
      </c>
      <c r="B6" s="49" t="s">
        <v>17</v>
      </c>
      <c r="C6" s="49" t="s">
        <v>18</v>
      </c>
      <c r="D6" s="49" t="s">
        <v>19</v>
      </c>
      <c r="E6" s="48" t="s">
        <v>20</v>
      </c>
      <c r="F6" s="48" t="s">
        <v>21</v>
      </c>
      <c r="G6" s="48" t="s">
        <v>22</v>
      </c>
      <c r="H6" s="49" t="s">
        <v>23</v>
      </c>
      <c r="I6" s="49" t="s">
        <v>24</v>
      </c>
      <c r="J6" s="48" t="s">
        <v>25</v>
      </c>
      <c r="K6" s="50" t="s">
        <v>26</v>
      </c>
      <c r="L6" s="50" t="s">
        <v>27</v>
      </c>
      <c r="M6" s="52" t="s">
        <v>28</v>
      </c>
      <c r="N6" s="52" t="s">
        <v>29</v>
      </c>
      <c r="O6" s="52" t="s">
        <v>30</v>
      </c>
      <c r="P6" s="52" t="s">
        <v>31</v>
      </c>
      <c r="Q6" s="48" t="s">
        <v>32</v>
      </c>
      <c r="R6" s="49" t="s">
        <v>33</v>
      </c>
    </row>
    <row r="7" spans="1:18" s="6" customFormat="1" ht="150" x14ac:dyDescent="0.25">
      <c r="A7" s="64">
        <v>1</v>
      </c>
      <c r="B7" s="65">
        <v>1</v>
      </c>
      <c r="C7" s="64">
        <v>1</v>
      </c>
      <c r="D7" s="65">
        <v>3</v>
      </c>
      <c r="E7" s="65" t="s">
        <v>560</v>
      </c>
      <c r="F7" s="65" t="s">
        <v>561</v>
      </c>
      <c r="G7" s="65" t="s">
        <v>562</v>
      </c>
      <c r="H7" s="65" t="s">
        <v>563</v>
      </c>
      <c r="I7" s="12" t="s">
        <v>564</v>
      </c>
      <c r="J7" s="65" t="s">
        <v>565</v>
      </c>
      <c r="K7" s="74" t="s">
        <v>56</v>
      </c>
      <c r="L7" s="74"/>
      <c r="M7" s="75">
        <v>115994.88</v>
      </c>
      <c r="N7" s="64"/>
      <c r="O7" s="75">
        <v>115994.88</v>
      </c>
      <c r="P7" s="75"/>
      <c r="Q7" s="65" t="s">
        <v>566</v>
      </c>
      <c r="R7" s="65" t="s">
        <v>567</v>
      </c>
    </row>
    <row r="8" spans="1:18" ht="90" x14ac:dyDescent="0.25">
      <c r="A8" s="56">
        <v>2</v>
      </c>
      <c r="B8" s="56">
        <v>1</v>
      </c>
      <c r="C8" s="56">
        <v>1</v>
      </c>
      <c r="D8" s="58">
        <v>3</v>
      </c>
      <c r="E8" s="58" t="s">
        <v>568</v>
      </c>
      <c r="F8" s="58" t="s">
        <v>569</v>
      </c>
      <c r="G8" s="58" t="s">
        <v>74</v>
      </c>
      <c r="H8" s="58" t="s">
        <v>82</v>
      </c>
      <c r="I8" s="13" t="s">
        <v>51</v>
      </c>
      <c r="J8" s="58" t="s">
        <v>123</v>
      </c>
      <c r="K8" s="79" t="s">
        <v>56</v>
      </c>
      <c r="L8" s="79"/>
      <c r="M8" s="80">
        <v>60480</v>
      </c>
      <c r="N8" s="56"/>
      <c r="O8" s="80">
        <v>60480</v>
      </c>
      <c r="P8" s="80"/>
      <c r="Q8" s="58" t="s">
        <v>570</v>
      </c>
      <c r="R8" s="58" t="s">
        <v>571</v>
      </c>
    </row>
    <row r="9" spans="1:18" ht="135" x14ac:dyDescent="0.25">
      <c r="A9" s="58">
        <v>3</v>
      </c>
      <c r="B9" s="58"/>
      <c r="C9" s="58"/>
      <c r="D9" s="58">
        <v>3</v>
      </c>
      <c r="E9" s="58" t="s">
        <v>572</v>
      </c>
      <c r="F9" s="58" t="s">
        <v>573</v>
      </c>
      <c r="G9" s="58" t="s">
        <v>574</v>
      </c>
      <c r="H9" s="58" t="s">
        <v>575</v>
      </c>
      <c r="I9" s="58" t="s">
        <v>576</v>
      </c>
      <c r="J9" s="58" t="s">
        <v>577</v>
      </c>
      <c r="K9" s="56" t="s">
        <v>56</v>
      </c>
      <c r="L9" s="79"/>
      <c r="M9" s="66">
        <v>22600</v>
      </c>
      <c r="N9" s="57"/>
      <c r="O9" s="66">
        <v>20000</v>
      </c>
      <c r="P9" s="57"/>
      <c r="Q9" s="58" t="s">
        <v>578</v>
      </c>
      <c r="R9" s="58" t="s">
        <v>579</v>
      </c>
    </row>
    <row r="10" spans="1:18" ht="120" x14ac:dyDescent="0.25">
      <c r="A10" s="64">
        <v>4</v>
      </c>
      <c r="B10" s="65">
        <v>6</v>
      </c>
      <c r="C10" s="64">
        <v>5</v>
      </c>
      <c r="D10" s="65">
        <v>4</v>
      </c>
      <c r="E10" s="65" t="s">
        <v>580</v>
      </c>
      <c r="F10" s="65" t="s">
        <v>581</v>
      </c>
      <c r="G10" s="65" t="s">
        <v>54</v>
      </c>
      <c r="H10" s="65" t="s">
        <v>49</v>
      </c>
      <c r="I10" s="12" t="s">
        <v>582</v>
      </c>
      <c r="J10" s="65" t="s">
        <v>583</v>
      </c>
      <c r="K10" s="74" t="s">
        <v>53</v>
      </c>
      <c r="L10" s="74"/>
      <c r="M10" s="75">
        <v>94800</v>
      </c>
      <c r="N10" s="64"/>
      <c r="O10" s="75">
        <v>94800</v>
      </c>
      <c r="P10" s="75"/>
      <c r="Q10" s="65" t="s">
        <v>570</v>
      </c>
      <c r="R10" s="65" t="s">
        <v>571</v>
      </c>
    </row>
    <row r="11" spans="1:18" ht="210" x14ac:dyDescent="0.25">
      <c r="A11" s="56">
        <v>5</v>
      </c>
      <c r="B11" s="56">
        <v>1</v>
      </c>
      <c r="C11" s="56">
        <v>1</v>
      </c>
      <c r="D11" s="58">
        <v>6</v>
      </c>
      <c r="E11" s="58" t="s">
        <v>584</v>
      </c>
      <c r="F11" s="63" t="s">
        <v>585</v>
      </c>
      <c r="G11" s="58" t="s">
        <v>586</v>
      </c>
      <c r="H11" s="58" t="s">
        <v>90</v>
      </c>
      <c r="I11" s="13" t="s">
        <v>587</v>
      </c>
      <c r="J11" s="58" t="s">
        <v>588</v>
      </c>
      <c r="K11" s="79" t="s">
        <v>37</v>
      </c>
      <c r="L11" s="79"/>
      <c r="M11" s="80">
        <v>76169.039999999994</v>
      </c>
      <c r="N11" s="56"/>
      <c r="O11" s="80">
        <v>68405.100000000006</v>
      </c>
      <c r="P11" s="80"/>
      <c r="Q11" s="58" t="s">
        <v>589</v>
      </c>
      <c r="R11" s="58" t="s">
        <v>590</v>
      </c>
    </row>
    <row r="12" spans="1:18" ht="75" x14ac:dyDescent="0.25">
      <c r="A12" s="58">
        <v>6</v>
      </c>
      <c r="B12" s="58">
        <v>1</v>
      </c>
      <c r="C12" s="58">
        <v>1</v>
      </c>
      <c r="D12" s="58">
        <v>6</v>
      </c>
      <c r="E12" s="58" t="s">
        <v>591</v>
      </c>
      <c r="F12" s="58" t="s">
        <v>592</v>
      </c>
      <c r="G12" s="58" t="s">
        <v>593</v>
      </c>
      <c r="H12" s="58" t="s">
        <v>594</v>
      </c>
      <c r="I12" s="58" t="s">
        <v>595</v>
      </c>
      <c r="J12" s="58" t="s">
        <v>596</v>
      </c>
      <c r="K12" s="56" t="s">
        <v>56</v>
      </c>
      <c r="L12" s="79"/>
      <c r="M12" s="66">
        <v>57700</v>
      </c>
      <c r="N12" s="57"/>
      <c r="O12" s="66">
        <v>51825</v>
      </c>
      <c r="P12" s="57"/>
      <c r="Q12" s="58" t="s">
        <v>597</v>
      </c>
      <c r="R12" s="58" t="s">
        <v>598</v>
      </c>
    </row>
    <row r="13" spans="1:18" ht="180" x14ac:dyDescent="0.25">
      <c r="A13" s="64">
        <v>7</v>
      </c>
      <c r="B13" s="65">
        <v>2</v>
      </c>
      <c r="C13" s="64">
        <v>1</v>
      </c>
      <c r="D13" s="65">
        <v>6</v>
      </c>
      <c r="E13" s="60" t="s">
        <v>599</v>
      </c>
      <c r="F13" s="60" t="s">
        <v>600</v>
      </c>
      <c r="G13" s="65" t="s">
        <v>601</v>
      </c>
      <c r="H13" s="65" t="s">
        <v>602</v>
      </c>
      <c r="I13" s="12" t="s">
        <v>603</v>
      </c>
      <c r="J13" s="65" t="s">
        <v>604</v>
      </c>
      <c r="K13" s="74" t="s">
        <v>605</v>
      </c>
      <c r="L13" s="74"/>
      <c r="M13" s="75">
        <v>38346.57</v>
      </c>
      <c r="N13" s="64"/>
      <c r="O13" s="75">
        <v>32934.57</v>
      </c>
      <c r="P13" s="75"/>
      <c r="Q13" s="65" t="s">
        <v>606</v>
      </c>
      <c r="R13" s="65" t="s">
        <v>607</v>
      </c>
    </row>
    <row r="14" spans="1:18" ht="105" x14ac:dyDescent="0.25">
      <c r="A14" s="56">
        <v>8</v>
      </c>
      <c r="B14" s="56">
        <v>1</v>
      </c>
      <c r="C14" s="56">
        <v>1</v>
      </c>
      <c r="D14" s="58">
        <v>6</v>
      </c>
      <c r="E14" s="58" t="s">
        <v>608</v>
      </c>
      <c r="F14" s="58" t="s">
        <v>609</v>
      </c>
      <c r="G14" s="58" t="s">
        <v>610</v>
      </c>
      <c r="H14" s="58" t="s">
        <v>611</v>
      </c>
      <c r="I14" s="13" t="s">
        <v>612</v>
      </c>
      <c r="J14" s="58" t="s">
        <v>613</v>
      </c>
      <c r="K14" s="79" t="s">
        <v>56</v>
      </c>
      <c r="L14" s="79"/>
      <c r="M14" s="80">
        <v>61040.88</v>
      </c>
      <c r="N14" s="56"/>
      <c r="O14" s="80">
        <v>60260.88</v>
      </c>
      <c r="P14" s="80"/>
      <c r="Q14" s="58" t="s">
        <v>589</v>
      </c>
      <c r="R14" s="58" t="s">
        <v>614</v>
      </c>
    </row>
    <row r="15" spans="1:18" ht="60" x14ac:dyDescent="0.25">
      <c r="A15" s="58">
        <v>9</v>
      </c>
      <c r="B15" s="58"/>
      <c r="C15" s="58"/>
      <c r="D15" s="58">
        <v>6</v>
      </c>
      <c r="E15" s="58" t="s">
        <v>615</v>
      </c>
      <c r="F15" s="58" t="s">
        <v>616</v>
      </c>
      <c r="G15" s="58" t="s">
        <v>617</v>
      </c>
      <c r="H15" s="58" t="s">
        <v>618</v>
      </c>
      <c r="I15" s="56" t="s">
        <v>619</v>
      </c>
      <c r="J15" s="58" t="s">
        <v>620</v>
      </c>
      <c r="K15" s="56" t="s">
        <v>56</v>
      </c>
      <c r="L15" s="79"/>
      <c r="M15" s="66">
        <v>30918.98</v>
      </c>
      <c r="N15" s="57"/>
      <c r="O15" s="66">
        <v>27718.98</v>
      </c>
      <c r="P15" s="57"/>
      <c r="Q15" s="58" t="s">
        <v>606</v>
      </c>
      <c r="R15" s="58" t="s">
        <v>607</v>
      </c>
    </row>
    <row r="16" spans="1:18" ht="75" x14ac:dyDescent="0.25">
      <c r="A16" s="64">
        <v>10</v>
      </c>
      <c r="B16" s="65">
        <v>1</v>
      </c>
      <c r="C16" s="64">
        <v>1</v>
      </c>
      <c r="D16" s="65">
        <v>6</v>
      </c>
      <c r="E16" s="65" t="s">
        <v>621</v>
      </c>
      <c r="F16" s="65" t="s">
        <v>622</v>
      </c>
      <c r="G16" s="65" t="s">
        <v>54</v>
      </c>
      <c r="H16" s="65" t="s">
        <v>623</v>
      </c>
      <c r="I16" s="12" t="s">
        <v>624</v>
      </c>
      <c r="J16" s="65" t="s">
        <v>625</v>
      </c>
      <c r="K16" s="74" t="s">
        <v>626</v>
      </c>
      <c r="L16" s="74"/>
      <c r="M16" s="75">
        <v>93600</v>
      </c>
      <c r="N16" s="64"/>
      <c r="O16" s="75">
        <v>93600</v>
      </c>
      <c r="P16" s="75"/>
      <c r="Q16" s="65" t="s">
        <v>627</v>
      </c>
      <c r="R16" s="65" t="s">
        <v>628</v>
      </c>
    </row>
    <row r="17" spans="1:18" ht="105" x14ac:dyDescent="0.25">
      <c r="A17" s="56">
        <v>11</v>
      </c>
      <c r="B17" s="56">
        <v>6</v>
      </c>
      <c r="C17" s="56">
        <v>1</v>
      </c>
      <c r="D17" s="58">
        <v>6</v>
      </c>
      <c r="E17" s="58" t="s">
        <v>629</v>
      </c>
      <c r="F17" s="58" t="s">
        <v>630</v>
      </c>
      <c r="G17" s="58" t="s">
        <v>631</v>
      </c>
      <c r="H17" s="58" t="s">
        <v>632</v>
      </c>
      <c r="I17" s="58" t="s">
        <v>633</v>
      </c>
      <c r="J17" s="58" t="s">
        <v>634</v>
      </c>
      <c r="K17" s="56" t="s">
        <v>56</v>
      </c>
      <c r="L17" s="79"/>
      <c r="M17" s="80">
        <v>95800</v>
      </c>
      <c r="N17" s="56"/>
      <c r="O17" s="80">
        <v>95800</v>
      </c>
      <c r="P17" s="80"/>
      <c r="Q17" s="65" t="s">
        <v>635</v>
      </c>
      <c r="R17" s="14" t="s">
        <v>636</v>
      </c>
    </row>
    <row r="18" spans="1:18" ht="150" x14ac:dyDescent="0.25">
      <c r="A18" s="58">
        <v>12</v>
      </c>
      <c r="B18" s="58">
        <v>2</v>
      </c>
      <c r="C18" s="58">
        <v>1</v>
      </c>
      <c r="D18" s="58">
        <v>9</v>
      </c>
      <c r="E18" s="58" t="s">
        <v>637</v>
      </c>
      <c r="F18" s="58" t="s">
        <v>638</v>
      </c>
      <c r="G18" s="58" t="s">
        <v>54</v>
      </c>
      <c r="H18" s="58" t="s">
        <v>623</v>
      </c>
      <c r="I18" s="56" t="s">
        <v>318</v>
      </c>
      <c r="J18" s="58" t="s">
        <v>55</v>
      </c>
      <c r="K18" s="56" t="s">
        <v>56</v>
      </c>
      <c r="L18" s="79"/>
      <c r="M18" s="66">
        <v>95550</v>
      </c>
      <c r="N18" s="57"/>
      <c r="O18" s="66">
        <v>83125</v>
      </c>
      <c r="P18" s="57"/>
      <c r="Q18" s="53" t="s">
        <v>639</v>
      </c>
      <c r="R18" s="58" t="s">
        <v>640</v>
      </c>
    </row>
    <row r="19" spans="1:18" ht="240" x14ac:dyDescent="0.25">
      <c r="A19" s="64">
        <v>13</v>
      </c>
      <c r="B19" s="65">
        <v>3</v>
      </c>
      <c r="C19" s="64">
        <v>1</v>
      </c>
      <c r="D19" s="65">
        <v>9</v>
      </c>
      <c r="E19" s="65" t="s">
        <v>641</v>
      </c>
      <c r="F19" s="65" t="s">
        <v>642</v>
      </c>
      <c r="G19" s="65" t="s">
        <v>62</v>
      </c>
      <c r="H19" s="65" t="s">
        <v>643</v>
      </c>
      <c r="I19" s="12" t="s">
        <v>644</v>
      </c>
      <c r="J19" s="65" t="s">
        <v>123</v>
      </c>
      <c r="K19" s="74" t="s">
        <v>37</v>
      </c>
      <c r="L19" s="74"/>
      <c r="M19" s="75">
        <v>14030</v>
      </c>
      <c r="N19" s="64"/>
      <c r="O19" s="75">
        <v>14030</v>
      </c>
      <c r="P19" s="75"/>
      <c r="Q19" s="65" t="s">
        <v>645</v>
      </c>
      <c r="R19" s="65" t="s">
        <v>646</v>
      </c>
    </row>
    <row r="20" spans="1:18" ht="105" x14ac:dyDescent="0.25">
      <c r="A20" s="56">
        <v>14</v>
      </c>
      <c r="B20" s="56">
        <v>2</v>
      </c>
      <c r="C20" s="56">
        <v>3</v>
      </c>
      <c r="D20" s="58">
        <v>10</v>
      </c>
      <c r="E20" s="58" t="s">
        <v>647</v>
      </c>
      <c r="F20" s="58" t="s">
        <v>648</v>
      </c>
      <c r="G20" s="58" t="s">
        <v>649</v>
      </c>
      <c r="H20" s="58" t="s">
        <v>650</v>
      </c>
      <c r="I20" s="13" t="s">
        <v>651</v>
      </c>
      <c r="J20" s="58" t="s">
        <v>652</v>
      </c>
      <c r="K20" s="79" t="s">
        <v>56</v>
      </c>
      <c r="L20" s="79"/>
      <c r="M20" s="80">
        <v>23565.29</v>
      </c>
      <c r="N20" s="56"/>
      <c r="O20" s="80">
        <v>19965.29</v>
      </c>
      <c r="P20" s="80"/>
      <c r="Q20" s="58" t="s">
        <v>606</v>
      </c>
      <c r="R20" s="58" t="s">
        <v>607</v>
      </c>
    </row>
    <row r="21" spans="1:18" ht="345" x14ac:dyDescent="0.25">
      <c r="A21" s="56">
        <v>15</v>
      </c>
      <c r="B21" s="56">
        <v>2</v>
      </c>
      <c r="C21" s="56">
        <v>3</v>
      </c>
      <c r="D21" s="58">
        <v>10</v>
      </c>
      <c r="E21" s="58" t="s">
        <v>653</v>
      </c>
      <c r="F21" s="63" t="s">
        <v>654</v>
      </c>
      <c r="G21" s="58" t="s">
        <v>655</v>
      </c>
      <c r="H21" s="58" t="s">
        <v>656</v>
      </c>
      <c r="I21" s="13" t="s">
        <v>657</v>
      </c>
      <c r="J21" s="58" t="s">
        <v>658</v>
      </c>
      <c r="K21" s="79" t="s">
        <v>56</v>
      </c>
      <c r="L21" s="79"/>
      <c r="M21" s="80">
        <v>36229.230000000003</v>
      </c>
      <c r="N21" s="56"/>
      <c r="O21" s="80">
        <v>30029.23</v>
      </c>
      <c r="P21" s="80"/>
      <c r="Q21" s="58" t="s">
        <v>606</v>
      </c>
      <c r="R21" s="58" t="s">
        <v>607</v>
      </c>
    </row>
    <row r="22" spans="1:18" ht="120" x14ac:dyDescent="0.25">
      <c r="A22" s="58">
        <v>16</v>
      </c>
      <c r="B22" s="58">
        <v>6</v>
      </c>
      <c r="C22" s="58">
        <v>5</v>
      </c>
      <c r="D22" s="58">
        <v>11</v>
      </c>
      <c r="E22" s="58" t="s">
        <v>659</v>
      </c>
      <c r="F22" s="58" t="s">
        <v>660</v>
      </c>
      <c r="G22" s="58" t="s">
        <v>661</v>
      </c>
      <c r="H22" s="58" t="s">
        <v>662</v>
      </c>
      <c r="I22" s="56" t="s">
        <v>663</v>
      </c>
      <c r="J22" s="58" t="s">
        <v>664</v>
      </c>
      <c r="K22" s="56" t="s">
        <v>56</v>
      </c>
      <c r="L22" s="79"/>
      <c r="M22" s="66">
        <v>20563.099999999999</v>
      </c>
      <c r="N22" s="57"/>
      <c r="O22" s="66">
        <v>11489.1</v>
      </c>
      <c r="P22" s="57"/>
      <c r="Q22" s="58" t="s">
        <v>665</v>
      </c>
      <c r="R22" s="58" t="s">
        <v>666</v>
      </c>
    </row>
    <row r="23" spans="1:18" ht="135" x14ac:dyDescent="0.25">
      <c r="A23" s="64">
        <v>17</v>
      </c>
      <c r="B23" s="65">
        <v>6</v>
      </c>
      <c r="C23" s="64">
        <v>5</v>
      </c>
      <c r="D23" s="65">
        <v>11</v>
      </c>
      <c r="E23" s="65" t="s">
        <v>667</v>
      </c>
      <c r="F23" s="65" t="s">
        <v>668</v>
      </c>
      <c r="G23" s="65" t="s">
        <v>669</v>
      </c>
      <c r="H23" s="65" t="s">
        <v>670</v>
      </c>
      <c r="I23" s="12" t="s">
        <v>671</v>
      </c>
      <c r="J23" s="65" t="s">
        <v>123</v>
      </c>
      <c r="K23" s="74" t="s">
        <v>47</v>
      </c>
      <c r="L23" s="74"/>
      <c r="M23" s="75">
        <v>28562.2</v>
      </c>
      <c r="N23" s="64"/>
      <c r="O23" s="75">
        <v>19216</v>
      </c>
      <c r="P23" s="75"/>
      <c r="Q23" s="65" t="s">
        <v>672</v>
      </c>
      <c r="R23" s="65" t="s">
        <v>673</v>
      </c>
    </row>
    <row r="24" spans="1:18" ht="150" x14ac:dyDescent="0.25">
      <c r="A24" s="56">
        <v>18</v>
      </c>
      <c r="B24" s="56">
        <v>6</v>
      </c>
      <c r="C24" s="56">
        <v>5</v>
      </c>
      <c r="D24" s="58">
        <v>11</v>
      </c>
      <c r="E24" s="58" t="s">
        <v>674</v>
      </c>
      <c r="F24" s="58" t="s">
        <v>675</v>
      </c>
      <c r="G24" s="58" t="s">
        <v>36</v>
      </c>
      <c r="H24" s="58" t="s">
        <v>287</v>
      </c>
      <c r="I24" s="13" t="s">
        <v>676</v>
      </c>
      <c r="J24" s="58" t="s">
        <v>123</v>
      </c>
      <c r="K24" s="79" t="s">
        <v>56</v>
      </c>
      <c r="L24" s="79"/>
      <c r="M24" s="80">
        <v>17491.650000000001</v>
      </c>
      <c r="N24" s="56"/>
      <c r="O24" s="80">
        <v>15711.72</v>
      </c>
      <c r="P24" s="80"/>
      <c r="Q24" s="58" t="s">
        <v>677</v>
      </c>
      <c r="R24" s="58" t="s">
        <v>678</v>
      </c>
    </row>
    <row r="25" spans="1:18" ht="120.75" thickBot="1" x14ac:dyDescent="0.3">
      <c r="A25" s="58">
        <v>19</v>
      </c>
      <c r="B25" s="58">
        <v>4</v>
      </c>
      <c r="C25" s="58">
        <v>2</v>
      </c>
      <c r="D25" s="58">
        <v>12</v>
      </c>
      <c r="E25" s="128" t="s">
        <v>679</v>
      </c>
      <c r="F25" s="132" t="s">
        <v>746</v>
      </c>
      <c r="G25" s="58" t="s">
        <v>680</v>
      </c>
      <c r="H25" s="58" t="s">
        <v>681</v>
      </c>
      <c r="I25" s="56" t="s">
        <v>682</v>
      </c>
      <c r="J25" s="58" t="s">
        <v>683</v>
      </c>
      <c r="K25" s="56" t="s">
        <v>56</v>
      </c>
      <c r="L25" s="79"/>
      <c r="M25" s="66">
        <v>21669.5</v>
      </c>
      <c r="N25" s="57"/>
      <c r="O25" s="66">
        <v>16569.5</v>
      </c>
      <c r="P25" s="57"/>
      <c r="Q25" s="58" t="s">
        <v>606</v>
      </c>
      <c r="R25" s="58" t="s">
        <v>607</v>
      </c>
    </row>
    <row r="26" spans="1:18" ht="120" x14ac:dyDescent="0.25">
      <c r="A26" s="56">
        <v>20</v>
      </c>
      <c r="B26" s="56">
        <v>6</v>
      </c>
      <c r="C26" s="56">
        <v>1</v>
      </c>
      <c r="D26" s="58">
        <v>13</v>
      </c>
      <c r="E26" s="58" t="s">
        <v>684</v>
      </c>
      <c r="F26" s="133" t="s">
        <v>685</v>
      </c>
      <c r="G26" s="58" t="s">
        <v>686</v>
      </c>
      <c r="H26" s="58" t="s">
        <v>307</v>
      </c>
      <c r="I26" s="13" t="s">
        <v>235</v>
      </c>
      <c r="J26" s="58" t="s">
        <v>687</v>
      </c>
      <c r="K26" s="79" t="s">
        <v>47</v>
      </c>
      <c r="L26" s="79"/>
      <c r="M26" s="80">
        <v>51091.199999999997</v>
      </c>
      <c r="N26" s="56"/>
      <c r="O26" s="80">
        <v>44399.199999999997</v>
      </c>
      <c r="P26" s="80"/>
      <c r="Q26" s="65" t="s">
        <v>688</v>
      </c>
      <c r="R26" s="14" t="s">
        <v>689</v>
      </c>
    </row>
    <row r="28" spans="1:18" x14ac:dyDescent="0.25">
      <c r="L28" s="341"/>
      <c r="M28" s="342" t="s">
        <v>39</v>
      </c>
      <c r="N28" s="342"/>
      <c r="O28" s="342" t="s">
        <v>40</v>
      </c>
      <c r="P28" s="342"/>
    </row>
    <row r="29" spans="1:18" x14ac:dyDescent="0.25">
      <c r="L29" s="341"/>
      <c r="M29" s="59" t="s">
        <v>41</v>
      </c>
      <c r="N29" s="59" t="s">
        <v>42</v>
      </c>
      <c r="O29" s="73" t="s">
        <v>41</v>
      </c>
      <c r="P29" s="73" t="s">
        <v>42</v>
      </c>
    </row>
    <row r="30" spans="1:18" x14ac:dyDescent="0.25">
      <c r="L30" s="144"/>
      <c r="M30" s="46" t="s">
        <v>43</v>
      </c>
      <c r="N30" s="47" t="s">
        <v>43</v>
      </c>
      <c r="O30" s="82">
        <v>20</v>
      </c>
      <c r="P30" s="127">
        <f>SUM(O7:O26)</f>
        <v>976354.45</v>
      </c>
    </row>
    <row r="31" spans="1:18" ht="18.75" x14ac:dyDescent="0.3">
      <c r="A31" s="105" t="s">
        <v>341</v>
      </c>
      <c r="L31" s="144"/>
    </row>
    <row r="32" spans="1:18" x14ac:dyDescent="0.25">
      <c r="A32" s="343"/>
      <c r="B32" s="343"/>
      <c r="C32" s="343"/>
      <c r="D32" s="343"/>
      <c r="E32" s="343"/>
      <c r="F32" s="343"/>
    </row>
    <row r="33" spans="1:18" ht="67.5" customHeight="1" x14ac:dyDescent="0.25">
      <c r="A33" s="174" t="s">
        <v>0</v>
      </c>
      <c r="B33" s="188" t="s">
        <v>1</v>
      </c>
      <c r="C33" s="188" t="s">
        <v>2</v>
      </c>
      <c r="D33" s="188" t="s">
        <v>3</v>
      </c>
      <c r="E33" s="174" t="s">
        <v>4</v>
      </c>
      <c r="F33" s="174" t="s">
        <v>5</v>
      </c>
      <c r="G33" s="174" t="s">
        <v>6</v>
      </c>
      <c r="H33" s="190" t="s">
        <v>7</v>
      </c>
      <c r="I33" s="190"/>
      <c r="J33" s="174" t="s">
        <v>8</v>
      </c>
      <c r="K33" s="227" t="s">
        <v>9</v>
      </c>
      <c r="L33" s="228"/>
      <c r="M33" s="178" t="s">
        <v>10</v>
      </c>
      <c r="N33" s="178"/>
      <c r="O33" s="178" t="s">
        <v>11</v>
      </c>
      <c r="P33" s="178"/>
      <c r="Q33" s="174" t="s">
        <v>12</v>
      </c>
      <c r="R33" s="188" t="s">
        <v>13</v>
      </c>
    </row>
    <row r="34" spans="1:18" x14ac:dyDescent="0.25">
      <c r="A34" s="175"/>
      <c r="B34" s="189"/>
      <c r="C34" s="189"/>
      <c r="D34" s="189"/>
      <c r="E34" s="175"/>
      <c r="F34" s="175"/>
      <c r="G34" s="175"/>
      <c r="H34" s="49" t="s">
        <v>14</v>
      </c>
      <c r="I34" s="49" t="s">
        <v>15</v>
      </c>
      <c r="J34" s="175"/>
      <c r="K34" s="50">
        <v>2020</v>
      </c>
      <c r="L34" s="50">
        <v>2021</v>
      </c>
      <c r="M34" s="5">
        <v>2020</v>
      </c>
      <c r="N34" s="5">
        <v>2021</v>
      </c>
      <c r="O34" s="5">
        <v>2020</v>
      </c>
      <c r="P34" s="5">
        <v>2021</v>
      </c>
      <c r="Q34" s="175"/>
      <c r="R34" s="189"/>
    </row>
    <row r="35" spans="1:18" x14ac:dyDescent="0.25">
      <c r="A35" s="48" t="s">
        <v>16</v>
      </c>
      <c r="B35" s="49" t="s">
        <v>17</v>
      </c>
      <c r="C35" s="49" t="s">
        <v>18</v>
      </c>
      <c r="D35" s="49" t="s">
        <v>19</v>
      </c>
      <c r="E35" s="48" t="s">
        <v>20</v>
      </c>
      <c r="F35" s="48" t="s">
        <v>21</v>
      </c>
      <c r="G35" s="48" t="s">
        <v>22</v>
      </c>
      <c r="H35" s="49" t="s">
        <v>23</v>
      </c>
      <c r="I35" s="49" t="s">
        <v>24</v>
      </c>
      <c r="J35" s="48" t="s">
        <v>25</v>
      </c>
      <c r="K35" s="50" t="s">
        <v>26</v>
      </c>
      <c r="L35" s="50" t="s">
        <v>27</v>
      </c>
      <c r="M35" s="52" t="s">
        <v>28</v>
      </c>
      <c r="N35" s="52" t="s">
        <v>29</v>
      </c>
      <c r="O35" s="52" t="s">
        <v>30</v>
      </c>
      <c r="P35" s="52" t="s">
        <v>31</v>
      </c>
      <c r="Q35" s="48" t="s">
        <v>32</v>
      </c>
      <c r="R35" s="49" t="s">
        <v>33</v>
      </c>
    </row>
    <row r="36" spans="1:18" ht="210" x14ac:dyDescent="0.25">
      <c r="A36" s="56">
        <v>1</v>
      </c>
      <c r="B36" s="56">
        <v>6</v>
      </c>
      <c r="C36" s="56">
        <v>1</v>
      </c>
      <c r="D36" s="129">
        <v>6</v>
      </c>
      <c r="E36" s="58" t="s">
        <v>690</v>
      </c>
      <c r="F36" s="135" t="s">
        <v>691</v>
      </c>
      <c r="G36" s="58" t="s">
        <v>692</v>
      </c>
      <c r="H36" s="58" t="s">
        <v>693</v>
      </c>
      <c r="I36" s="13" t="s">
        <v>694</v>
      </c>
      <c r="J36" s="58" t="s">
        <v>695</v>
      </c>
      <c r="K36" s="79" t="s">
        <v>37</v>
      </c>
      <c r="L36" s="79"/>
      <c r="M36" s="80">
        <v>77544.7</v>
      </c>
      <c r="N36" s="56"/>
      <c r="O36" s="80">
        <v>68540.710000000006</v>
      </c>
      <c r="P36" s="130"/>
      <c r="Q36" s="65" t="s">
        <v>589</v>
      </c>
      <c r="R36" s="65" t="s">
        <v>696</v>
      </c>
    </row>
    <row r="37" spans="1:18" ht="135" x14ac:dyDescent="0.25">
      <c r="A37" s="56">
        <v>2</v>
      </c>
      <c r="B37" s="56">
        <v>6</v>
      </c>
      <c r="C37" s="56">
        <v>1</v>
      </c>
      <c r="D37" s="129">
        <v>13</v>
      </c>
      <c r="E37" s="101" t="s">
        <v>697</v>
      </c>
      <c r="F37" s="136" t="s">
        <v>698</v>
      </c>
      <c r="G37" s="58" t="s">
        <v>438</v>
      </c>
      <c r="H37" s="58" t="s">
        <v>699</v>
      </c>
      <c r="I37" s="13" t="s">
        <v>700</v>
      </c>
      <c r="J37" s="58" t="s">
        <v>123</v>
      </c>
      <c r="K37" s="79" t="s">
        <v>37</v>
      </c>
      <c r="L37" s="79"/>
      <c r="M37" s="80">
        <v>29225.5</v>
      </c>
      <c r="N37" s="56"/>
      <c r="O37" s="80">
        <v>23895.5</v>
      </c>
      <c r="P37" s="130"/>
      <c r="Q37" s="65" t="s">
        <v>701</v>
      </c>
      <c r="R37" s="58" t="s">
        <v>702</v>
      </c>
    </row>
    <row r="38" spans="1:18" ht="180" x14ac:dyDescent="0.25">
      <c r="A38" s="56">
        <v>3</v>
      </c>
      <c r="B38" s="56">
        <v>2</v>
      </c>
      <c r="C38" s="56">
        <v>3</v>
      </c>
      <c r="D38" s="129">
        <v>14</v>
      </c>
      <c r="E38" s="101" t="s">
        <v>703</v>
      </c>
      <c r="F38" s="136" t="s">
        <v>704</v>
      </c>
      <c r="G38" s="58" t="s">
        <v>705</v>
      </c>
      <c r="H38" s="58" t="s">
        <v>706</v>
      </c>
      <c r="I38" s="13" t="s">
        <v>707</v>
      </c>
      <c r="J38" s="58" t="s">
        <v>708</v>
      </c>
      <c r="K38" s="79" t="s">
        <v>56</v>
      </c>
      <c r="L38" s="79"/>
      <c r="M38" s="80">
        <v>23058.39</v>
      </c>
      <c r="N38" s="56"/>
      <c r="O38" s="80">
        <v>19408.39</v>
      </c>
      <c r="P38" s="130"/>
      <c r="Q38" s="65" t="s">
        <v>606</v>
      </c>
      <c r="R38" s="58" t="s">
        <v>709</v>
      </c>
    </row>
    <row r="39" spans="1:18" ht="225" x14ac:dyDescent="0.25">
      <c r="A39" s="56">
        <v>4</v>
      </c>
      <c r="B39" s="56">
        <v>6</v>
      </c>
      <c r="C39" s="56">
        <v>3</v>
      </c>
      <c r="D39" s="129">
        <v>10</v>
      </c>
      <c r="E39" s="101" t="s">
        <v>710</v>
      </c>
      <c r="F39" s="135" t="s">
        <v>711</v>
      </c>
      <c r="G39" s="58" t="s">
        <v>712</v>
      </c>
      <c r="H39" s="58" t="s">
        <v>713</v>
      </c>
      <c r="I39" s="13" t="s">
        <v>714</v>
      </c>
      <c r="J39" s="58" t="s">
        <v>123</v>
      </c>
      <c r="K39" s="79" t="s">
        <v>56</v>
      </c>
      <c r="L39" s="79"/>
      <c r="M39" s="80">
        <v>40942</v>
      </c>
      <c r="N39" s="56"/>
      <c r="O39" s="80">
        <v>18402</v>
      </c>
      <c r="P39" s="130"/>
      <c r="Q39" s="65" t="s">
        <v>715</v>
      </c>
      <c r="R39" s="58" t="s">
        <v>716</v>
      </c>
    </row>
    <row r="40" spans="1:18" ht="297.75" customHeight="1" x14ac:dyDescent="0.25">
      <c r="A40" s="56">
        <v>5</v>
      </c>
      <c r="B40" s="56">
        <v>6</v>
      </c>
      <c r="C40" s="56">
        <v>1</v>
      </c>
      <c r="D40" s="129">
        <v>13</v>
      </c>
      <c r="E40" s="101" t="s">
        <v>717</v>
      </c>
      <c r="F40" s="136" t="s">
        <v>718</v>
      </c>
      <c r="G40" s="56" t="s">
        <v>88</v>
      </c>
      <c r="H40" s="58" t="s">
        <v>719</v>
      </c>
      <c r="I40" s="94" t="s">
        <v>720</v>
      </c>
      <c r="J40" s="56" t="s">
        <v>123</v>
      </c>
      <c r="K40" s="131" t="s">
        <v>45</v>
      </c>
      <c r="L40" s="131"/>
      <c r="M40" s="80">
        <v>10129</v>
      </c>
      <c r="N40" s="56"/>
      <c r="O40" s="80">
        <v>8500</v>
      </c>
      <c r="P40" s="130"/>
      <c r="Q40" s="64" t="s">
        <v>721</v>
      </c>
      <c r="R40" s="58" t="s">
        <v>722</v>
      </c>
    </row>
    <row r="41" spans="1:18" ht="180" x14ac:dyDescent="0.25">
      <c r="A41" s="56">
        <v>6</v>
      </c>
      <c r="B41" s="56">
        <v>6</v>
      </c>
      <c r="C41" s="56">
        <v>3</v>
      </c>
      <c r="D41" s="129">
        <v>13</v>
      </c>
      <c r="E41" s="101" t="s">
        <v>723</v>
      </c>
      <c r="F41" s="135" t="s">
        <v>724</v>
      </c>
      <c r="G41" s="58" t="s">
        <v>725</v>
      </c>
      <c r="H41" s="58" t="s">
        <v>726</v>
      </c>
      <c r="I41" s="13" t="s">
        <v>727</v>
      </c>
      <c r="J41" s="58" t="s">
        <v>123</v>
      </c>
      <c r="K41" s="131" t="s">
        <v>37</v>
      </c>
      <c r="L41" s="131"/>
      <c r="M41" s="80">
        <v>50451.199999999997</v>
      </c>
      <c r="N41" s="56"/>
      <c r="O41" s="80">
        <v>38675.57</v>
      </c>
      <c r="P41" s="130"/>
      <c r="Q41" s="65" t="s">
        <v>728</v>
      </c>
      <c r="R41" s="58" t="s">
        <v>729</v>
      </c>
    </row>
    <row r="42" spans="1:18" ht="198.75" customHeight="1" x14ac:dyDescent="0.25">
      <c r="A42" s="56">
        <v>7</v>
      </c>
      <c r="B42" s="56">
        <v>6</v>
      </c>
      <c r="C42" s="56">
        <v>5</v>
      </c>
      <c r="D42" s="56">
        <v>13</v>
      </c>
      <c r="E42" s="63" t="s">
        <v>730</v>
      </c>
      <c r="F42" s="137" t="s">
        <v>731</v>
      </c>
      <c r="G42" s="56" t="s">
        <v>732</v>
      </c>
      <c r="H42" s="58" t="s">
        <v>733</v>
      </c>
      <c r="I42" s="58" t="s">
        <v>734</v>
      </c>
      <c r="J42" s="56" t="s">
        <v>735</v>
      </c>
      <c r="K42" s="56" t="s">
        <v>45</v>
      </c>
      <c r="L42" s="56"/>
      <c r="M42" s="56">
        <v>31515.67</v>
      </c>
      <c r="N42" s="56"/>
      <c r="O42" s="56">
        <v>26228.99</v>
      </c>
      <c r="P42" s="134"/>
      <c r="Q42" s="58" t="s">
        <v>736</v>
      </c>
      <c r="R42" s="58" t="s">
        <v>737</v>
      </c>
    </row>
    <row r="43" spans="1:18" ht="120" x14ac:dyDescent="0.25">
      <c r="A43" s="56">
        <v>8</v>
      </c>
      <c r="B43" s="56">
        <v>6</v>
      </c>
      <c r="C43" s="56">
        <v>1</v>
      </c>
      <c r="D43" s="56">
        <v>13</v>
      </c>
      <c r="E43" s="62" t="s">
        <v>738</v>
      </c>
      <c r="F43" s="138" t="s">
        <v>739</v>
      </c>
      <c r="G43" s="58" t="s">
        <v>740</v>
      </c>
      <c r="H43" s="58" t="s">
        <v>741</v>
      </c>
      <c r="I43" s="58" t="s">
        <v>742</v>
      </c>
      <c r="J43" s="58" t="s">
        <v>123</v>
      </c>
      <c r="K43" s="58" t="s">
        <v>37</v>
      </c>
      <c r="L43" s="58"/>
      <c r="M43" s="58">
        <v>10325.42</v>
      </c>
      <c r="N43" s="58"/>
      <c r="O43" s="58">
        <v>9645.42</v>
      </c>
      <c r="P43" s="58"/>
      <c r="Q43" s="58" t="s">
        <v>743</v>
      </c>
      <c r="R43" s="58" t="s">
        <v>744</v>
      </c>
    </row>
    <row r="45" spans="1:18" x14ac:dyDescent="0.25">
      <c r="M45" s="342"/>
      <c r="N45" s="344" t="s">
        <v>39</v>
      </c>
      <c r="O45" s="345"/>
      <c r="P45" s="342" t="s">
        <v>40</v>
      </c>
      <c r="Q45" s="342"/>
    </row>
    <row r="46" spans="1:18" x14ac:dyDescent="0.25">
      <c r="M46" s="342"/>
      <c r="N46" s="73" t="s">
        <v>41</v>
      </c>
      <c r="O46" s="73" t="s">
        <v>42</v>
      </c>
      <c r="P46" s="73" t="s">
        <v>41</v>
      </c>
      <c r="Q46" s="73" t="s">
        <v>42</v>
      </c>
    </row>
    <row r="47" spans="1:18" x14ac:dyDescent="0.25">
      <c r="M47" s="42" t="s">
        <v>112</v>
      </c>
      <c r="N47" s="46" t="s">
        <v>43</v>
      </c>
      <c r="O47" s="47" t="s">
        <v>43</v>
      </c>
      <c r="P47" s="82">
        <v>8</v>
      </c>
      <c r="Q47" s="127">
        <f>SUM(O36:O43)</f>
        <v>213296.58000000002</v>
      </c>
    </row>
  </sheetData>
  <mergeCells count="35">
    <mergeCell ref="O33:P33"/>
    <mergeCell ref="Q33:Q34"/>
    <mergeCell ref="R33:R34"/>
    <mergeCell ref="M45:M46"/>
    <mergeCell ref="N45:O45"/>
    <mergeCell ref="P45:Q45"/>
    <mergeCell ref="G33:G34"/>
    <mergeCell ref="H33:I33"/>
    <mergeCell ref="J33:J34"/>
    <mergeCell ref="K33:L33"/>
    <mergeCell ref="M33:N33"/>
    <mergeCell ref="A32:F32"/>
    <mergeCell ref="A33:A34"/>
    <mergeCell ref="B33:B34"/>
    <mergeCell ref="C33:C34"/>
    <mergeCell ref="D33:D34"/>
    <mergeCell ref="E33:E34"/>
    <mergeCell ref="F33:F34"/>
    <mergeCell ref="L28:L29"/>
    <mergeCell ref="M28:N28"/>
    <mergeCell ref="O28:P28"/>
    <mergeCell ref="Q4:Q5"/>
    <mergeCell ref="R4:R5"/>
    <mergeCell ref="O4:P4"/>
    <mergeCell ref="M4:N4"/>
    <mergeCell ref="A4:A5"/>
    <mergeCell ref="B4:B5"/>
    <mergeCell ref="C4:C5"/>
    <mergeCell ref="D4:D5"/>
    <mergeCell ref="E4:E5"/>
    <mergeCell ref="F4:F5"/>
    <mergeCell ref="G4:G5"/>
    <mergeCell ref="H4:I4"/>
    <mergeCell ref="J4:J5"/>
    <mergeCell ref="K4:L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zoomScale="70" zoomScaleNormal="70" workbookViewId="0">
      <selection sqref="A1:XFD1048576"/>
    </sheetView>
  </sheetViews>
  <sheetFormatPr defaultColWidth="8.5703125" defaultRowHeight="15" x14ac:dyDescent="0.25"/>
  <cols>
    <col min="1" max="16384" width="8.5703125" style="1"/>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S57"/>
  <sheetViews>
    <sheetView topLeftCell="A34" zoomScale="70" zoomScaleNormal="70" workbookViewId="0">
      <selection activeCell="M38" sqref="M38:P40"/>
    </sheetView>
  </sheetViews>
  <sheetFormatPr defaultRowHeight="15" x14ac:dyDescent="0.25"/>
  <cols>
    <col min="1" max="1" width="4.7109375" style="1" customWidth="1"/>
    <col min="2" max="2" width="8.85546875" style="1" customWidth="1"/>
    <col min="3" max="3" width="7.8554687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5.28515625" style="1" customWidth="1"/>
    <col min="10" max="10" width="32.140625" style="1" customWidth="1"/>
    <col min="11" max="11" width="12.140625" style="1" customWidth="1"/>
    <col min="12" max="12" width="12.7109375" style="1" customWidth="1"/>
    <col min="13" max="13" width="17.85546875" style="1" customWidth="1"/>
    <col min="14" max="14" width="17.28515625" style="1" customWidth="1"/>
    <col min="15" max="16" width="18" style="1" customWidth="1"/>
    <col min="17" max="17" width="19.85546875" style="1" customWidth="1"/>
    <col min="18" max="18" width="26"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05" t="s">
        <v>806</v>
      </c>
    </row>
    <row r="3" spans="1:19" x14ac:dyDescent="0.25">
      <c r="M3" s="2"/>
      <c r="N3" s="2"/>
      <c r="O3" s="2"/>
      <c r="P3" s="2"/>
    </row>
    <row r="4" spans="1:19" s="4" customFormat="1" ht="47.25" customHeight="1" x14ac:dyDescent="0.25">
      <c r="A4" s="174" t="s">
        <v>0</v>
      </c>
      <c r="B4" s="188" t="s">
        <v>1</v>
      </c>
      <c r="C4" s="188" t="s">
        <v>2</v>
      </c>
      <c r="D4" s="188" t="s">
        <v>3</v>
      </c>
      <c r="E4" s="174" t="s">
        <v>4</v>
      </c>
      <c r="F4" s="174" t="s">
        <v>5</v>
      </c>
      <c r="G4" s="174" t="s">
        <v>6</v>
      </c>
      <c r="H4" s="190" t="s">
        <v>7</v>
      </c>
      <c r="I4" s="190"/>
      <c r="J4" s="174" t="s">
        <v>8</v>
      </c>
      <c r="K4" s="227" t="s">
        <v>9</v>
      </c>
      <c r="L4" s="228"/>
      <c r="M4" s="178" t="s">
        <v>10</v>
      </c>
      <c r="N4" s="178"/>
      <c r="O4" s="178" t="s">
        <v>11</v>
      </c>
      <c r="P4" s="178"/>
      <c r="Q4" s="174" t="s">
        <v>12</v>
      </c>
      <c r="R4" s="188" t="s">
        <v>13</v>
      </c>
      <c r="S4" s="3"/>
    </row>
    <row r="5" spans="1:19" s="4" customFormat="1" ht="35.25" customHeight="1" x14ac:dyDescent="0.2">
      <c r="A5" s="175"/>
      <c r="B5" s="189"/>
      <c r="C5" s="189"/>
      <c r="D5" s="189"/>
      <c r="E5" s="175"/>
      <c r="F5" s="175"/>
      <c r="G5" s="175"/>
      <c r="H5" s="49" t="s">
        <v>14</v>
      </c>
      <c r="I5" s="49" t="s">
        <v>15</v>
      </c>
      <c r="J5" s="175"/>
      <c r="K5" s="50">
        <v>2020</v>
      </c>
      <c r="L5" s="50">
        <v>2021</v>
      </c>
      <c r="M5" s="5">
        <v>2020</v>
      </c>
      <c r="N5" s="5">
        <v>2021</v>
      </c>
      <c r="O5" s="5">
        <v>2020</v>
      </c>
      <c r="P5" s="5">
        <v>2021</v>
      </c>
      <c r="Q5" s="175"/>
      <c r="R5" s="189"/>
      <c r="S5" s="3"/>
    </row>
    <row r="6" spans="1:19" s="4" customFormat="1" ht="15.75" customHeight="1" x14ac:dyDescent="0.2">
      <c r="A6" s="48" t="s">
        <v>16</v>
      </c>
      <c r="B6" s="49" t="s">
        <v>17</v>
      </c>
      <c r="C6" s="49" t="s">
        <v>18</v>
      </c>
      <c r="D6" s="49" t="s">
        <v>19</v>
      </c>
      <c r="E6" s="48" t="s">
        <v>20</v>
      </c>
      <c r="F6" s="48" t="s">
        <v>21</v>
      </c>
      <c r="G6" s="48" t="s">
        <v>22</v>
      </c>
      <c r="H6" s="49" t="s">
        <v>23</v>
      </c>
      <c r="I6" s="49" t="s">
        <v>24</v>
      </c>
      <c r="J6" s="48" t="s">
        <v>25</v>
      </c>
      <c r="K6" s="50" t="s">
        <v>26</v>
      </c>
      <c r="L6" s="50" t="s">
        <v>27</v>
      </c>
      <c r="M6" s="52" t="s">
        <v>28</v>
      </c>
      <c r="N6" s="52" t="s">
        <v>29</v>
      </c>
      <c r="O6" s="52" t="s">
        <v>30</v>
      </c>
      <c r="P6" s="52" t="s">
        <v>31</v>
      </c>
      <c r="Q6" s="48" t="s">
        <v>32</v>
      </c>
      <c r="R6" s="49" t="s">
        <v>33</v>
      </c>
      <c r="S6" s="3"/>
    </row>
    <row r="7" spans="1:19" s="6" customFormat="1" ht="61.5" customHeight="1" x14ac:dyDescent="0.25">
      <c r="A7" s="184">
        <v>1</v>
      </c>
      <c r="B7" s="186" t="s">
        <v>117</v>
      </c>
      <c r="C7" s="184">
        <v>4</v>
      </c>
      <c r="D7" s="186">
        <v>4</v>
      </c>
      <c r="E7" s="186" t="s">
        <v>747</v>
      </c>
      <c r="F7" s="358" t="s">
        <v>748</v>
      </c>
      <c r="G7" s="244" t="s">
        <v>749</v>
      </c>
      <c r="H7" s="139" t="s">
        <v>63</v>
      </c>
      <c r="I7" s="65">
        <v>1</v>
      </c>
      <c r="J7" s="186" t="s">
        <v>750</v>
      </c>
      <c r="K7" s="196" t="s">
        <v>47</v>
      </c>
      <c r="L7" s="196"/>
      <c r="M7" s="191">
        <v>50000</v>
      </c>
      <c r="N7" s="184"/>
      <c r="O7" s="191">
        <v>50000</v>
      </c>
      <c r="P7" s="191"/>
      <c r="Q7" s="186" t="s">
        <v>751</v>
      </c>
      <c r="R7" s="186" t="s">
        <v>752</v>
      </c>
      <c r="S7" s="15"/>
    </row>
    <row r="8" spans="1:19" s="6" customFormat="1" ht="57.75" customHeight="1" x14ac:dyDescent="0.25">
      <c r="A8" s="211"/>
      <c r="B8" s="212"/>
      <c r="C8" s="211"/>
      <c r="D8" s="212"/>
      <c r="E8" s="212"/>
      <c r="F8" s="359"/>
      <c r="G8" s="245"/>
      <c r="H8" s="139" t="s">
        <v>753</v>
      </c>
      <c r="I8" s="65">
        <v>40</v>
      </c>
      <c r="J8" s="212"/>
      <c r="K8" s="203"/>
      <c r="L8" s="203"/>
      <c r="M8" s="225"/>
      <c r="N8" s="211"/>
      <c r="O8" s="225"/>
      <c r="P8" s="225"/>
      <c r="Q8" s="212"/>
      <c r="R8" s="212"/>
      <c r="S8" s="15"/>
    </row>
    <row r="9" spans="1:19" s="6" customFormat="1" ht="50.25" customHeight="1" x14ac:dyDescent="0.25">
      <c r="A9" s="185"/>
      <c r="B9" s="187"/>
      <c r="C9" s="185"/>
      <c r="D9" s="187"/>
      <c r="E9" s="187"/>
      <c r="F9" s="360"/>
      <c r="G9" s="246"/>
      <c r="H9" s="139" t="s">
        <v>754</v>
      </c>
      <c r="I9" s="65">
        <v>35</v>
      </c>
      <c r="J9" s="187"/>
      <c r="K9" s="204"/>
      <c r="L9" s="204"/>
      <c r="M9" s="226"/>
      <c r="N9" s="185"/>
      <c r="O9" s="226"/>
      <c r="P9" s="226"/>
      <c r="Q9" s="187"/>
      <c r="R9" s="187"/>
      <c r="S9" s="15"/>
    </row>
    <row r="10" spans="1:19" ht="123.75" customHeight="1" x14ac:dyDescent="0.25">
      <c r="A10" s="351">
        <v>2</v>
      </c>
      <c r="B10" s="351" t="s">
        <v>50</v>
      </c>
      <c r="C10" s="351">
        <v>1</v>
      </c>
      <c r="D10" s="244">
        <v>6</v>
      </c>
      <c r="E10" s="347" t="s">
        <v>755</v>
      </c>
      <c r="F10" s="356" t="s">
        <v>756</v>
      </c>
      <c r="G10" s="244" t="s">
        <v>88</v>
      </c>
      <c r="H10" s="139" t="s">
        <v>94</v>
      </c>
      <c r="I10" s="58">
        <v>1</v>
      </c>
      <c r="J10" s="244" t="s">
        <v>757</v>
      </c>
      <c r="K10" s="261" t="s">
        <v>47</v>
      </c>
      <c r="L10" s="261"/>
      <c r="M10" s="349">
        <f>O10+2355</f>
        <v>8592.02</v>
      </c>
      <c r="N10" s="351"/>
      <c r="O10" s="352">
        <v>6237.02</v>
      </c>
      <c r="P10" s="349"/>
      <c r="Q10" s="347" t="s">
        <v>75</v>
      </c>
      <c r="R10" s="244" t="s">
        <v>758</v>
      </c>
      <c r="S10" s="16"/>
    </row>
    <row r="11" spans="1:19" ht="128.25" customHeight="1" x14ac:dyDescent="0.25">
      <c r="A11" s="243"/>
      <c r="B11" s="243"/>
      <c r="C11" s="243"/>
      <c r="D11" s="246"/>
      <c r="E11" s="348"/>
      <c r="F11" s="357"/>
      <c r="G11" s="246"/>
      <c r="H11" s="139" t="s">
        <v>347</v>
      </c>
      <c r="I11" s="58">
        <v>15</v>
      </c>
      <c r="J11" s="246"/>
      <c r="K11" s="262"/>
      <c r="L11" s="262"/>
      <c r="M11" s="350"/>
      <c r="N11" s="243"/>
      <c r="O11" s="353"/>
      <c r="P11" s="350"/>
      <c r="Q11" s="348"/>
      <c r="R11" s="246"/>
      <c r="S11" s="16"/>
    </row>
    <row r="12" spans="1:19" ht="149.25" customHeight="1" x14ac:dyDescent="0.25">
      <c r="A12" s="233">
        <v>3</v>
      </c>
      <c r="B12" s="233" t="s">
        <v>117</v>
      </c>
      <c r="C12" s="233">
        <v>1</v>
      </c>
      <c r="D12" s="233">
        <v>6</v>
      </c>
      <c r="E12" s="354" t="s">
        <v>759</v>
      </c>
      <c r="F12" s="361" t="s">
        <v>760</v>
      </c>
      <c r="G12" s="233" t="s">
        <v>36</v>
      </c>
      <c r="H12" s="139" t="s">
        <v>128</v>
      </c>
      <c r="I12" s="56">
        <v>6</v>
      </c>
      <c r="J12" s="233" t="s">
        <v>761</v>
      </c>
      <c r="K12" s="362" t="s">
        <v>56</v>
      </c>
      <c r="L12" s="253"/>
      <c r="M12" s="363">
        <f>O12+4024</f>
        <v>42431.5</v>
      </c>
      <c r="N12" s="364"/>
      <c r="O12" s="365">
        <v>38407.5</v>
      </c>
      <c r="P12" s="364"/>
      <c r="Q12" s="354" t="s">
        <v>762</v>
      </c>
      <c r="R12" s="233" t="s">
        <v>763</v>
      </c>
      <c r="S12" s="16"/>
    </row>
    <row r="13" spans="1:19" ht="138" customHeight="1" x14ac:dyDescent="0.25">
      <c r="A13" s="233"/>
      <c r="B13" s="233"/>
      <c r="C13" s="233"/>
      <c r="D13" s="233"/>
      <c r="E13" s="354"/>
      <c r="F13" s="361"/>
      <c r="G13" s="233"/>
      <c r="H13" s="139" t="s">
        <v>129</v>
      </c>
      <c r="I13" s="56">
        <v>120</v>
      </c>
      <c r="J13" s="233"/>
      <c r="K13" s="362"/>
      <c r="L13" s="253"/>
      <c r="M13" s="363"/>
      <c r="N13" s="364"/>
      <c r="O13" s="365"/>
      <c r="P13" s="364"/>
      <c r="Q13" s="354"/>
      <c r="R13" s="233"/>
      <c r="S13" s="16"/>
    </row>
    <row r="14" spans="1:19" ht="60" customHeight="1" x14ac:dyDescent="0.25">
      <c r="A14" s="351">
        <v>4</v>
      </c>
      <c r="B14" s="351" t="s">
        <v>117</v>
      </c>
      <c r="C14" s="351">
        <v>1</v>
      </c>
      <c r="D14" s="244">
        <v>6</v>
      </c>
      <c r="E14" s="347" t="s">
        <v>764</v>
      </c>
      <c r="F14" s="366" t="s">
        <v>765</v>
      </c>
      <c r="G14" s="244" t="s">
        <v>116</v>
      </c>
      <c r="H14" s="139" t="s">
        <v>766</v>
      </c>
      <c r="I14" s="58">
        <v>1</v>
      </c>
      <c r="J14" s="244" t="s">
        <v>767</v>
      </c>
      <c r="K14" s="261" t="s">
        <v>56</v>
      </c>
      <c r="L14" s="261"/>
      <c r="M14" s="349">
        <f>O14+9000</f>
        <v>49000</v>
      </c>
      <c r="N14" s="351"/>
      <c r="O14" s="352">
        <v>40000</v>
      </c>
      <c r="P14" s="349"/>
      <c r="Q14" s="347" t="s">
        <v>768</v>
      </c>
      <c r="R14" s="244" t="s">
        <v>769</v>
      </c>
      <c r="S14" s="16"/>
    </row>
    <row r="15" spans="1:19" ht="61.5" customHeight="1" x14ac:dyDescent="0.25">
      <c r="A15" s="243"/>
      <c r="B15" s="243"/>
      <c r="C15" s="243"/>
      <c r="D15" s="246"/>
      <c r="E15" s="348"/>
      <c r="F15" s="367"/>
      <c r="G15" s="246"/>
      <c r="H15" s="139" t="s">
        <v>770</v>
      </c>
      <c r="I15" s="58">
        <v>300</v>
      </c>
      <c r="J15" s="246"/>
      <c r="K15" s="262"/>
      <c r="L15" s="262"/>
      <c r="M15" s="350"/>
      <c r="N15" s="243"/>
      <c r="O15" s="353"/>
      <c r="P15" s="350"/>
      <c r="Q15" s="348"/>
      <c r="R15" s="246"/>
      <c r="S15" s="16"/>
    </row>
    <row r="16" spans="1:19" s="18" customFormat="1" ht="47.25" customHeight="1" x14ac:dyDescent="0.25">
      <c r="A16" s="346">
        <v>5</v>
      </c>
      <c r="B16" s="346" t="s">
        <v>59</v>
      </c>
      <c r="C16" s="346">
        <v>1</v>
      </c>
      <c r="D16" s="346">
        <v>6</v>
      </c>
      <c r="E16" s="354" t="s">
        <v>771</v>
      </c>
      <c r="F16" s="355" t="s">
        <v>772</v>
      </c>
      <c r="G16" s="346" t="s">
        <v>773</v>
      </c>
      <c r="H16" s="103" t="s">
        <v>134</v>
      </c>
      <c r="I16" s="30">
        <v>2</v>
      </c>
      <c r="J16" s="346" t="s">
        <v>774</v>
      </c>
      <c r="K16" s="371" t="s">
        <v>37</v>
      </c>
      <c r="L16" s="369"/>
      <c r="M16" s="365">
        <f>O16+22179.68</f>
        <v>144808.82999999999</v>
      </c>
      <c r="N16" s="368"/>
      <c r="O16" s="365">
        <v>122629.15</v>
      </c>
      <c r="P16" s="368"/>
      <c r="Q16" s="354" t="s">
        <v>75</v>
      </c>
      <c r="R16" s="346" t="s">
        <v>758</v>
      </c>
      <c r="S16" s="140"/>
    </row>
    <row r="17" spans="1:19" s="18" customFormat="1" ht="72.75" customHeight="1" x14ac:dyDescent="0.25">
      <c r="A17" s="346"/>
      <c r="B17" s="346"/>
      <c r="C17" s="346"/>
      <c r="D17" s="346"/>
      <c r="E17" s="354"/>
      <c r="F17" s="355"/>
      <c r="G17" s="346"/>
      <c r="H17" s="103" t="s">
        <v>775</v>
      </c>
      <c r="I17" s="141" t="s">
        <v>776</v>
      </c>
      <c r="J17" s="346"/>
      <c r="K17" s="371"/>
      <c r="L17" s="369"/>
      <c r="M17" s="365"/>
      <c r="N17" s="368"/>
      <c r="O17" s="365"/>
      <c r="P17" s="368"/>
      <c r="Q17" s="354"/>
      <c r="R17" s="346"/>
      <c r="S17" s="140"/>
    </row>
    <row r="18" spans="1:19" s="18" customFormat="1" ht="49.5" customHeight="1" x14ac:dyDescent="0.25">
      <c r="A18" s="346"/>
      <c r="B18" s="346"/>
      <c r="C18" s="346"/>
      <c r="D18" s="346"/>
      <c r="E18" s="354"/>
      <c r="F18" s="355"/>
      <c r="G18" s="346"/>
      <c r="H18" s="103" t="s">
        <v>94</v>
      </c>
      <c r="I18" s="30">
        <v>4</v>
      </c>
      <c r="J18" s="346"/>
      <c r="K18" s="371"/>
      <c r="L18" s="369"/>
      <c r="M18" s="365"/>
      <c r="N18" s="368"/>
      <c r="O18" s="365"/>
      <c r="P18" s="368"/>
      <c r="Q18" s="354"/>
      <c r="R18" s="346"/>
      <c r="S18" s="140"/>
    </row>
    <row r="19" spans="1:19" s="18" customFormat="1" ht="54.75" customHeight="1" x14ac:dyDescent="0.25">
      <c r="A19" s="346"/>
      <c r="B19" s="346"/>
      <c r="C19" s="346"/>
      <c r="D19" s="346"/>
      <c r="E19" s="354"/>
      <c r="F19" s="355"/>
      <c r="G19" s="346"/>
      <c r="H19" s="103" t="s">
        <v>376</v>
      </c>
      <c r="I19" s="30">
        <v>39</v>
      </c>
      <c r="J19" s="346"/>
      <c r="K19" s="371"/>
      <c r="L19" s="369"/>
      <c r="M19" s="365"/>
      <c r="N19" s="368"/>
      <c r="O19" s="365"/>
      <c r="P19" s="368"/>
      <c r="Q19" s="354"/>
      <c r="R19" s="346"/>
      <c r="S19" s="140"/>
    </row>
    <row r="20" spans="1:19" s="18" customFormat="1" x14ac:dyDescent="0.25">
      <c r="A20" s="371">
        <v>6</v>
      </c>
      <c r="B20" s="371" t="s">
        <v>50</v>
      </c>
      <c r="C20" s="371">
        <v>1</v>
      </c>
      <c r="D20" s="346">
        <v>6</v>
      </c>
      <c r="E20" s="354" t="s">
        <v>777</v>
      </c>
      <c r="F20" s="355" t="s">
        <v>778</v>
      </c>
      <c r="G20" s="346" t="s">
        <v>779</v>
      </c>
      <c r="H20" s="142" t="s">
        <v>128</v>
      </c>
      <c r="I20" s="55">
        <v>18</v>
      </c>
      <c r="J20" s="346" t="s">
        <v>780</v>
      </c>
      <c r="K20" s="369" t="s">
        <v>56</v>
      </c>
      <c r="L20" s="369"/>
      <c r="M20" s="370">
        <f>O20+4376.5</f>
        <v>31666.57</v>
      </c>
      <c r="N20" s="371"/>
      <c r="O20" s="365">
        <v>27290.07</v>
      </c>
      <c r="P20" s="370"/>
      <c r="Q20" s="354" t="s">
        <v>781</v>
      </c>
      <c r="R20" s="346" t="s">
        <v>782</v>
      </c>
      <c r="S20" s="140"/>
    </row>
    <row r="21" spans="1:19" s="18" customFormat="1" ht="30" x14ac:dyDescent="0.25">
      <c r="A21" s="371"/>
      <c r="B21" s="371"/>
      <c r="C21" s="371"/>
      <c r="D21" s="346"/>
      <c r="E21" s="354"/>
      <c r="F21" s="355"/>
      <c r="G21" s="346"/>
      <c r="H21" s="142" t="s">
        <v>129</v>
      </c>
      <c r="I21" s="55">
        <v>644</v>
      </c>
      <c r="J21" s="346"/>
      <c r="K21" s="369"/>
      <c r="L21" s="369"/>
      <c r="M21" s="370"/>
      <c r="N21" s="371"/>
      <c r="O21" s="365"/>
      <c r="P21" s="370"/>
      <c r="Q21" s="354"/>
      <c r="R21" s="346"/>
      <c r="S21" s="140"/>
    </row>
    <row r="22" spans="1:19" s="18" customFormat="1" x14ac:dyDescent="0.25">
      <c r="A22" s="371"/>
      <c r="B22" s="371"/>
      <c r="C22" s="371"/>
      <c r="D22" s="346"/>
      <c r="E22" s="354"/>
      <c r="F22" s="355"/>
      <c r="G22" s="346"/>
      <c r="H22" s="142" t="s">
        <v>94</v>
      </c>
      <c r="I22" s="55">
        <v>1</v>
      </c>
      <c r="J22" s="346"/>
      <c r="K22" s="369"/>
      <c r="L22" s="369"/>
      <c r="M22" s="370"/>
      <c r="N22" s="371"/>
      <c r="O22" s="365"/>
      <c r="P22" s="370"/>
      <c r="Q22" s="354"/>
      <c r="R22" s="346"/>
      <c r="S22" s="140"/>
    </row>
    <row r="23" spans="1:19" s="18" customFormat="1" ht="30" x14ac:dyDescent="0.25">
      <c r="A23" s="371"/>
      <c r="B23" s="371"/>
      <c r="C23" s="371"/>
      <c r="D23" s="346"/>
      <c r="E23" s="354"/>
      <c r="F23" s="355"/>
      <c r="G23" s="346"/>
      <c r="H23" s="142" t="s">
        <v>347</v>
      </c>
      <c r="I23" s="55">
        <v>40</v>
      </c>
      <c r="J23" s="346"/>
      <c r="K23" s="369"/>
      <c r="L23" s="369"/>
      <c r="M23" s="370"/>
      <c r="N23" s="371"/>
      <c r="O23" s="365"/>
      <c r="P23" s="370"/>
      <c r="Q23" s="354"/>
      <c r="R23" s="346"/>
      <c r="S23" s="140"/>
    </row>
    <row r="24" spans="1:19" s="18" customFormat="1" ht="45" x14ac:dyDescent="0.25">
      <c r="A24" s="371"/>
      <c r="B24" s="371"/>
      <c r="C24" s="371"/>
      <c r="D24" s="346"/>
      <c r="E24" s="354"/>
      <c r="F24" s="355"/>
      <c r="G24" s="346"/>
      <c r="H24" s="142" t="s">
        <v>783</v>
      </c>
      <c r="I24" s="55">
        <v>2</v>
      </c>
      <c r="J24" s="346"/>
      <c r="K24" s="369"/>
      <c r="L24" s="369"/>
      <c r="M24" s="370"/>
      <c r="N24" s="371"/>
      <c r="O24" s="365"/>
      <c r="P24" s="370"/>
      <c r="Q24" s="354"/>
      <c r="R24" s="346"/>
      <c r="S24" s="140"/>
    </row>
    <row r="25" spans="1:19" s="18" customFormat="1" ht="27.75" customHeight="1" x14ac:dyDescent="0.25">
      <c r="A25" s="371">
        <v>7</v>
      </c>
      <c r="B25" s="371" t="s">
        <v>117</v>
      </c>
      <c r="C25" s="371">
        <v>1</v>
      </c>
      <c r="D25" s="346">
        <v>6</v>
      </c>
      <c r="E25" s="354" t="s">
        <v>784</v>
      </c>
      <c r="F25" s="373" t="s">
        <v>785</v>
      </c>
      <c r="G25" s="346" t="s">
        <v>786</v>
      </c>
      <c r="H25" s="35" t="s">
        <v>85</v>
      </c>
      <c r="I25" s="55">
        <v>1</v>
      </c>
      <c r="J25" s="346" t="s">
        <v>787</v>
      </c>
      <c r="K25" s="369" t="s">
        <v>56</v>
      </c>
      <c r="L25" s="369"/>
      <c r="M25" s="370">
        <f>O25+2040.8</f>
        <v>34286.83</v>
      </c>
      <c r="N25" s="371"/>
      <c r="O25" s="365">
        <v>32246.03</v>
      </c>
      <c r="P25" s="370"/>
      <c r="Q25" s="354" t="s">
        <v>788</v>
      </c>
      <c r="R25" s="346" t="s">
        <v>789</v>
      </c>
      <c r="S25" s="140"/>
    </row>
    <row r="26" spans="1:19" s="18" customFormat="1" ht="30" x14ac:dyDescent="0.25">
      <c r="A26" s="371"/>
      <c r="B26" s="371"/>
      <c r="C26" s="371"/>
      <c r="D26" s="346"/>
      <c r="E26" s="354"/>
      <c r="F26" s="373"/>
      <c r="G26" s="346"/>
      <c r="H26" s="142" t="s">
        <v>548</v>
      </c>
      <c r="I26" s="55">
        <v>30</v>
      </c>
      <c r="J26" s="346"/>
      <c r="K26" s="369"/>
      <c r="L26" s="369"/>
      <c r="M26" s="370"/>
      <c r="N26" s="371"/>
      <c r="O26" s="365"/>
      <c r="P26" s="370"/>
      <c r="Q26" s="354"/>
      <c r="R26" s="346"/>
      <c r="S26" s="140"/>
    </row>
    <row r="27" spans="1:19" s="18" customFormat="1" x14ac:dyDescent="0.25">
      <c r="A27" s="371"/>
      <c r="B27" s="371"/>
      <c r="C27" s="371"/>
      <c r="D27" s="346"/>
      <c r="E27" s="354"/>
      <c r="F27" s="373"/>
      <c r="G27" s="346"/>
      <c r="H27" s="35" t="s">
        <v>128</v>
      </c>
      <c r="I27" s="55">
        <v>6</v>
      </c>
      <c r="J27" s="346"/>
      <c r="K27" s="369"/>
      <c r="L27" s="369"/>
      <c r="M27" s="370"/>
      <c r="N27" s="371"/>
      <c r="O27" s="365"/>
      <c r="P27" s="370"/>
      <c r="Q27" s="354"/>
      <c r="R27" s="346"/>
      <c r="S27" s="140"/>
    </row>
    <row r="28" spans="1:19" s="18" customFormat="1" ht="30" x14ac:dyDescent="0.25">
      <c r="A28" s="371"/>
      <c r="B28" s="371"/>
      <c r="C28" s="371"/>
      <c r="D28" s="346"/>
      <c r="E28" s="354"/>
      <c r="F28" s="373"/>
      <c r="G28" s="346"/>
      <c r="H28" s="142" t="s">
        <v>129</v>
      </c>
      <c r="I28" s="55">
        <v>24</v>
      </c>
      <c r="J28" s="346"/>
      <c r="K28" s="369"/>
      <c r="L28" s="369"/>
      <c r="M28" s="370"/>
      <c r="N28" s="371"/>
      <c r="O28" s="365"/>
      <c r="P28" s="370"/>
      <c r="Q28" s="354"/>
      <c r="R28" s="346"/>
      <c r="S28" s="140"/>
    </row>
    <row r="29" spans="1:19" s="18" customFormat="1" ht="30" x14ac:dyDescent="0.25">
      <c r="A29" s="371"/>
      <c r="B29" s="371"/>
      <c r="C29" s="371"/>
      <c r="D29" s="346"/>
      <c r="E29" s="354"/>
      <c r="F29" s="373"/>
      <c r="G29" s="346"/>
      <c r="H29" s="142" t="s">
        <v>63</v>
      </c>
      <c r="I29" s="55">
        <v>1</v>
      </c>
      <c r="J29" s="346"/>
      <c r="K29" s="369"/>
      <c r="L29" s="369"/>
      <c r="M29" s="370"/>
      <c r="N29" s="371"/>
      <c r="O29" s="365"/>
      <c r="P29" s="370"/>
      <c r="Q29" s="354"/>
      <c r="R29" s="346"/>
      <c r="S29" s="140"/>
    </row>
    <row r="30" spans="1:19" s="18" customFormat="1" ht="30" x14ac:dyDescent="0.25">
      <c r="A30" s="371"/>
      <c r="B30" s="371"/>
      <c r="C30" s="371"/>
      <c r="D30" s="346"/>
      <c r="E30" s="354"/>
      <c r="F30" s="373"/>
      <c r="G30" s="346"/>
      <c r="H30" s="142" t="s">
        <v>66</v>
      </c>
      <c r="I30" s="55">
        <v>20</v>
      </c>
      <c r="J30" s="346"/>
      <c r="K30" s="369"/>
      <c r="L30" s="369"/>
      <c r="M30" s="370"/>
      <c r="N30" s="371"/>
      <c r="O30" s="365"/>
      <c r="P30" s="370"/>
      <c r="Q30" s="354"/>
      <c r="R30" s="346"/>
      <c r="S30" s="140"/>
    </row>
    <row r="31" spans="1:19" s="18" customFormat="1" ht="26.25" customHeight="1" x14ac:dyDescent="0.25">
      <c r="A31" s="371"/>
      <c r="B31" s="371"/>
      <c r="C31" s="371"/>
      <c r="D31" s="346"/>
      <c r="E31" s="354"/>
      <c r="F31" s="373"/>
      <c r="G31" s="346"/>
      <c r="H31" s="35" t="s">
        <v>67</v>
      </c>
      <c r="I31" s="55">
        <v>1</v>
      </c>
      <c r="J31" s="346"/>
      <c r="K31" s="369"/>
      <c r="L31" s="369"/>
      <c r="M31" s="370"/>
      <c r="N31" s="371"/>
      <c r="O31" s="365"/>
      <c r="P31" s="370"/>
      <c r="Q31" s="354"/>
      <c r="R31" s="346"/>
      <c r="S31" s="140"/>
    </row>
    <row r="32" spans="1:19" s="18" customFormat="1" ht="30" x14ac:dyDescent="0.25">
      <c r="A32" s="371"/>
      <c r="B32" s="371"/>
      <c r="C32" s="371"/>
      <c r="D32" s="346"/>
      <c r="E32" s="354"/>
      <c r="F32" s="373"/>
      <c r="G32" s="346"/>
      <c r="H32" s="35" t="s">
        <v>68</v>
      </c>
      <c r="I32" s="55">
        <v>50</v>
      </c>
      <c r="J32" s="346"/>
      <c r="K32" s="369"/>
      <c r="L32" s="369"/>
      <c r="M32" s="370"/>
      <c r="N32" s="371"/>
      <c r="O32" s="365"/>
      <c r="P32" s="370"/>
      <c r="Q32" s="354"/>
      <c r="R32" s="346"/>
      <c r="S32" s="140"/>
    </row>
    <row r="33" spans="1:19" ht="45" customHeight="1" x14ac:dyDescent="0.25">
      <c r="A33" s="362">
        <v>8</v>
      </c>
      <c r="B33" s="362" t="s">
        <v>50</v>
      </c>
      <c r="C33" s="362">
        <v>1</v>
      </c>
      <c r="D33" s="233">
        <v>6</v>
      </c>
      <c r="E33" s="354" t="s">
        <v>790</v>
      </c>
      <c r="F33" s="361" t="s">
        <v>791</v>
      </c>
      <c r="G33" s="233" t="s">
        <v>792</v>
      </c>
      <c r="H33" s="139" t="s">
        <v>63</v>
      </c>
      <c r="I33" s="58">
        <v>1</v>
      </c>
      <c r="J33" s="233" t="s">
        <v>793</v>
      </c>
      <c r="K33" s="253" t="s">
        <v>56</v>
      </c>
      <c r="L33" s="253"/>
      <c r="M33" s="372">
        <f>O33+1349.9</f>
        <v>103649.9</v>
      </c>
      <c r="N33" s="362"/>
      <c r="O33" s="365">
        <v>102300</v>
      </c>
      <c r="P33" s="372"/>
      <c r="Q33" s="354" t="s">
        <v>768</v>
      </c>
      <c r="R33" s="233" t="s">
        <v>769</v>
      </c>
      <c r="S33" s="16"/>
    </row>
    <row r="34" spans="1:19" ht="52.5" customHeight="1" x14ac:dyDescent="0.25">
      <c r="A34" s="362"/>
      <c r="B34" s="362"/>
      <c r="C34" s="362"/>
      <c r="D34" s="233"/>
      <c r="E34" s="354"/>
      <c r="F34" s="361"/>
      <c r="G34" s="233"/>
      <c r="H34" s="139" t="s">
        <v>66</v>
      </c>
      <c r="I34" s="58">
        <v>22</v>
      </c>
      <c r="J34" s="233"/>
      <c r="K34" s="253"/>
      <c r="L34" s="253"/>
      <c r="M34" s="372"/>
      <c r="N34" s="362"/>
      <c r="O34" s="365"/>
      <c r="P34" s="372"/>
      <c r="Q34" s="354"/>
      <c r="R34" s="233"/>
      <c r="S34" s="16"/>
    </row>
    <row r="35" spans="1:19" ht="46.5" customHeight="1" x14ac:dyDescent="0.25">
      <c r="A35" s="362"/>
      <c r="B35" s="362"/>
      <c r="C35" s="362"/>
      <c r="D35" s="233"/>
      <c r="E35" s="354"/>
      <c r="F35" s="361"/>
      <c r="G35" s="233"/>
      <c r="H35" s="139" t="s">
        <v>794</v>
      </c>
      <c r="I35" s="58">
        <v>3</v>
      </c>
      <c r="J35" s="233"/>
      <c r="K35" s="253"/>
      <c r="L35" s="253"/>
      <c r="M35" s="372"/>
      <c r="N35" s="362"/>
      <c r="O35" s="365"/>
      <c r="P35" s="372"/>
      <c r="Q35" s="354"/>
      <c r="R35" s="233"/>
      <c r="S35" s="16"/>
    </row>
    <row r="36" spans="1:19" ht="46.5" customHeight="1" x14ac:dyDescent="0.25">
      <c r="A36" s="362"/>
      <c r="B36" s="362"/>
      <c r="C36" s="362"/>
      <c r="D36" s="233"/>
      <c r="E36" s="354"/>
      <c r="F36" s="361"/>
      <c r="G36" s="233"/>
      <c r="H36" s="63" t="s">
        <v>795</v>
      </c>
      <c r="I36" s="58">
        <v>1</v>
      </c>
      <c r="J36" s="233"/>
      <c r="K36" s="253"/>
      <c r="L36" s="253"/>
      <c r="M36" s="372"/>
      <c r="N36" s="362"/>
      <c r="O36" s="365"/>
      <c r="P36" s="372"/>
      <c r="Q36" s="354"/>
      <c r="R36" s="233"/>
      <c r="S36" s="16"/>
    </row>
    <row r="37" spans="1:19" ht="15.75" customHeight="1" x14ac:dyDescent="0.25">
      <c r="A37" s="10"/>
      <c r="B37" s="10"/>
      <c r="C37" s="10"/>
      <c r="D37" s="10"/>
      <c r="E37" s="10"/>
      <c r="F37" s="10"/>
      <c r="G37" s="10"/>
      <c r="H37" s="10"/>
      <c r="I37" s="10"/>
      <c r="J37" s="10"/>
      <c r="K37" s="10"/>
      <c r="L37" s="10"/>
      <c r="M37" s="143"/>
      <c r="N37" s="10"/>
      <c r="O37" s="10"/>
      <c r="P37" s="10"/>
      <c r="Q37" s="10"/>
      <c r="R37" s="10"/>
      <c r="S37" s="16"/>
    </row>
    <row r="38" spans="1:19" x14ac:dyDescent="0.25">
      <c r="L38" s="145"/>
      <c r="M38" s="342" t="s">
        <v>39</v>
      </c>
      <c r="N38" s="342"/>
      <c r="O38" s="374" t="s">
        <v>40</v>
      </c>
      <c r="P38" s="342"/>
    </row>
    <row r="39" spans="1:19" x14ac:dyDescent="0.25">
      <c r="L39" s="145"/>
      <c r="M39" s="59" t="s">
        <v>41</v>
      </c>
      <c r="N39" s="59" t="s">
        <v>42</v>
      </c>
      <c r="O39" s="45" t="s">
        <v>41</v>
      </c>
      <c r="P39" s="73" t="s">
        <v>42</v>
      </c>
    </row>
    <row r="40" spans="1:19" x14ac:dyDescent="0.25">
      <c r="L40" s="144"/>
      <c r="M40" s="46" t="s">
        <v>43</v>
      </c>
      <c r="N40" s="47" t="s">
        <v>43</v>
      </c>
      <c r="O40" s="51">
        <v>8</v>
      </c>
      <c r="P40" s="127">
        <f>SUM(O7:O36)</f>
        <v>419109.77</v>
      </c>
    </row>
    <row r="41" spans="1:19" ht="18.75" x14ac:dyDescent="0.3">
      <c r="A41" s="105" t="s">
        <v>341</v>
      </c>
      <c r="L41" s="144"/>
      <c r="M41" s="147"/>
      <c r="N41" s="148"/>
      <c r="O41" s="146"/>
      <c r="P41" s="11"/>
    </row>
    <row r="42" spans="1:19" ht="18.75" x14ac:dyDescent="0.3">
      <c r="A42" s="105"/>
      <c r="L42" s="144"/>
      <c r="M42" s="147"/>
      <c r="N42" s="148"/>
      <c r="O42" s="146"/>
      <c r="P42" s="11"/>
    </row>
    <row r="43" spans="1:19" s="4" customFormat="1" ht="47.25" customHeight="1" x14ac:dyDescent="0.25">
      <c r="A43" s="174" t="s">
        <v>0</v>
      </c>
      <c r="B43" s="188" t="s">
        <v>1</v>
      </c>
      <c r="C43" s="188" t="s">
        <v>2</v>
      </c>
      <c r="D43" s="188" t="s">
        <v>3</v>
      </c>
      <c r="E43" s="174" t="s">
        <v>4</v>
      </c>
      <c r="F43" s="174" t="s">
        <v>5</v>
      </c>
      <c r="G43" s="174" t="s">
        <v>6</v>
      </c>
      <c r="H43" s="190" t="s">
        <v>7</v>
      </c>
      <c r="I43" s="190"/>
      <c r="J43" s="174" t="s">
        <v>8</v>
      </c>
      <c r="K43" s="227" t="s">
        <v>9</v>
      </c>
      <c r="L43" s="228"/>
      <c r="M43" s="178" t="s">
        <v>10</v>
      </c>
      <c r="N43" s="178"/>
      <c r="O43" s="178" t="s">
        <v>11</v>
      </c>
      <c r="P43" s="178"/>
      <c r="Q43" s="174" t="s">
        <v>12</v>
      </c>
      <c r="R43" s="188" t="s">
        <v>13</v>
      </c>
      <c r="S43" s="3"/>
    </row>
    <row r="44" spans="1:19" s="4" customFormat="1" ht="35.25" customHeight="1" x14ac:dyDescent="0.2">
      <c r="A44" s="175"/>
      <c r="B44" s="189"/>
      <c r="C44" s="189"/>
      <c r="D44" s="189"/>
      <c r="E44" s="175"/>
      <c r="F44" s="175"/>
      <c r="G44" s="175"/>
      <c r="H44" s="49" t="s">
        <v>14</v>
      </c>
      <c r="I44" s="49" t="s">
        <v>15</v>
      </c>
      <c r="J44" s="175"/>
      <c r="K44" s="50">
        <v>2020</v>
      </c>
      <c r="L44" s="50">
        <v>2021</v>
      </c>
      <c r="M44" s="5">
        <v>2020</v>
      </c>
      <c r="N44" s="5">
        <v>2021</v>
      </c>
      <c r="O44" s="5">
        <v>2020</v>
      </c>
      <c r="P44" s="5">
        <v>2021</v>
      </c>
      <c r="Q44" s="175"/>
      <c r="R44" s="189"/>
      <c r="S44" s="3"/>
    </row>
    <row r="45" spans="1:19" s="4" customFormat="1" ht="15.75" customHeight="1" x14ac:dyDescent="0.2">
      <c r="A45" s="48" t="s">
        <v>16</v>
      </c>
      <c r="B45" s="49" t="s">
        <v>17</v>
      </c>
      <c r="C45" s="49" t="s">
        <v>18</v>
      </c>
      <c r="D45" s="49" t="s">
        <v>19</v>
      </c>
      <c r="E45" s="48" t="s">
        <v>20</v>
      </c>
      <c r="F45" s="48" t="s">
        <v>21</v>
      </c>
      <c r="G45" s="48" t="s">
        <v>22</v>
      </c>
      <c r="H45" s="49" t="s">
        <v>23</v>
      </c>
      <c r="I45" s="49" t="s">
        <v>24</v>
      </c>
      <c r="J45" s="48" t="s">
        <v>25</v>
      </c>
      <c r="K45" s="50" t="s">
        <v>26</v>
      </c>
      <c r="L45" s="50" t="s">
        <v>27</v>
      </c>
      <c r="M45" s="52" t="s">
        <v>28</v>
      </c>
      <c r="N45" s="52" t="s">
        <v>29</v>
      </c>
      <c r="O45" s="52" t="s">
        <v>30</v>
      </c>
      <c r="P45" s="52" t="s">
        <v>31</v>
      </c>
      <c r="Q45" s="48" t="s">
        <v>32</v>
      </c>
      <c r="R45" s="49" t="s">
        <v>33</v>
      </c>
      <c r="S45" s="3"/>
    </row>
    <row r="46" spans="1:19" ht="26.25" customHeight="1" x14ac:dyDescent="0.25">
      <c r="A46" s="362">
        <v>1</v>
      </c>
      <c r="B46" s="362" t="s">
        <v>50</v>
      </c>
      <c r="C46" s="362">
        <v>1</v>
      </c>
      <c r="D46" s="233">
        <v>6</v>
      </c>
      <c r="E46" s="170" t="s">
        <v>796</v>
      </c>
      <c r="F46" s="361" t="s">
        <v>797</v>
      </c>
      <c r="G46" s="233" t="s">
        <v>798</v>
      </c>
      <c r="H46" s="60" t="s">
        <v>134</v>
      </c>
      <c r="I46" s="58">
        <v>1</v>
      </c>
      <c r="J46" s="233" t="s">
        <v>774</v>
      </c>
      <c r="K46" s="253" t="s">
        <v>47</v>
      </c>
      <c r="L46" s="253"/>
      <c r="M46" s="372">
        <f>O46+7173</f>
        <v>49011.27</v>
      </c>
      <c r="N46" s="362"/>
      <c r="O46" s="363">
        <v>41838.269999999997</v>
      </c>
      <c r="P46" s="372"/>
      <c r="Q46" s="170" t="s">
        <v>75</v>
      </c>
      <c r="R46" s="233" t="s">
        <v>758</v>
      </c>
      <c r="S46" s="16"/>
    </row>
    <row r="47" spans="1:19" ht="45" x14ac:dyDescent="0.25">
      <c r="A47" s="362"/>
      <c r="B47" s="362"/>
      <c r="C47" s="362"/>
      <c r="D47" s="233"/>
      <c r="E47" s="170"/>
      <c r="F47" s="361"/>
      <c r="G47" s="233"/>
      <c r="H47" s="60" t="s">
        <v>775</v>
      </c>
      <c r="I47" s="13" t="s">
        <v>799</v>
      </c>
      <c r="J47" s="233"/>
      <c r="K47" s="253"/>
      <c r="L47" s="253"/>
      <c r="M47" s="372"/>
      <c r="N47" s="362"/>
      <c r="O47" s="363"/>
      <c r="P47" s="372"/>
      <c r="Q47" s="170"/>
      <c r="R47" s="233"/>
      <c r="S47" s="16"/>
    </row>
    <row r="48" spans="1:19" ht="31.5" customHeight="1" x14ac:dyDescent="0.25">
      <c r="A48" s="362"/>
      <c r="B48" s="362"/>
      <c r="C48" s="362"/>
      <c r="D48" s="233"/>
      <c r="E48" s="170"/>
      <c r="F48" s="361"/>
      <c r="G48" s="233"/>
      <c r="H48" s="139" t="s">
        <v>128</v>
      </c>
      <c r="I48" s="58">
        <v>1</v>
      </c>
      <c r="J48" s="233"/>
      <c r="K48" s="253"/>
      <c r="L48" s="253"/>
      <c r="M48" s="372"/>
      <c r="N48" s="362"/>
      <c r="O48" s="363"/>
      <c r="P48" s="372"/>
      <c r="Q48" s="170"/>
      <c r="R48" s="233"/>
      <c r="S48" s="16"/>
    </row>
    <row r="49" spans="1:19" ht="30" x14ac:dyDescent="0.25">
      <c r="A49" s="362"/>
      <c r="B49" s="362"/>
      <c r="C49" s="362"/>
      <c r="D49" s="233"/>
      <c r="E49" s="170"/>
      <c r="F49" s="361"/>
      <c r="G49" s="233"/>
      <c r="H49" s="139" t="s">
        <v>129</v>
      </c>
      <c r="I49" s="58">
        <v>25</v>
      </c>
      <c r="J49" s="233"/>
      <c r="K49" s="253"/>
      <c r="L49" s="253"/>
      <c r="M49" s="372"/>
      <c r="N49" s="362"/>
      <c r="O49" s="363"/>
      <c r="P49" s="372"/>
      <c r="Q49" s="170"/>
      <c r="R49" s="233"/>
      <c r="S49" s="16"/>
    </row>
    <row r="50" spans="1:19" ht="30" customHeight="1" x14ac:dyDescent="0.25">
      <c r="A50" s="362"/>
      <c r="B50" s="362"/>
      <c r="C50" s="362"/>
      <c r="D50" s="233"/>
      <c r="E50" s="170"/>
      <c r="F50" s="361"/>
      <c r="G50" s="233"/>
      <c r="H50" s="60" t="s">
        <v>94</v>
      </c>
      <c r="I50" s="58">
        <v>1</v>
      </c>
      <c r="J50" s="233"/>
      <c r="K50" s="253"/>
      <c r="L50" s="253"/>
      <c r="M50" s="372"/>
      <c r="N50" s="362"/>
      <c r="O50" s="363"/>
      <c r="P50" s="372"/>
      <c r="Q50" s="170"/>
      <c r="R50" s="233"/>
      <c r="S50" s="16"/>
    </row>
    <row r="51" spans="1:19" ht="43.5" customHeight="1" x14ac:dyDescent="0.25">
      <c r="A51" s="362"/>
      <c r="B51" s="362"/>
      <c r="C51" s="362"/>
      <c r="D51" s="233"/>
      <c r="E51" s="170"/>
      <c r="F51" s="361"/>
      <c r="G51" s="233"/>
      <c r="H51" s="60" t="s">
        <v>376</v>
      </c>
      <c r="I51" s="58">
        <v>12</v>
      </c>
      <c r="J51" s="233"/>
      <c r="K51" s="253"/>
      <c r="L51" s="253"/>
      <c r="M51" s="372"/>
      <c r="N51" s="362"/>
      <c r="O51" s="363"/>
      <c r="P51" s="372"/>
      <c r="Q51" s="170"/>
      <c r="R51" s="233"/>
      <c r="S51" s="16"/>
    </row>
    <row r="52" spans="1:19" ht="60.75" customHeight="1" x14ac:dyDescent="0.25">
      <c r="A52" s="375">
        <v>2</v>
      </c>
      <c r="B52" s="362" t="s">
        <v>117</v>
      </c>
      <c r="C52" s="362">
        <v>1</v>
      </c>
      <c r="D52" s="233">
        <v>6</v>
      </c>
      <c r="E52" s="170" t="s">
        <v>800</v>
      </c>
      <c r="F52" s="361" t="s">
        <v>801</v>
      </c>
      <c r="G52" s="233" t="s">
        <v>802</v>
      </c>
      <c r="H52" s="139" t="s">
        <v>63</v>
      </c>
      <c r="I52" s="58">
        <v>1</v>
      </c>
      <c r="J52" s="233" t="s">
        <v>803</v>
      </c>
      <c r="K52" s="253" t="s">
        <v>47</v>
      </c>
      <c r="L52" s="253"/>
      <c r="M52" s="372">
        <f>O52</f>
        <v>22740</v>
      </c>
      <c r="N52" s="362"/>
      <c r="O52" s="363">
        <v>22740</v>
      </c>
      <c r="P52" s="372"/>
      <c r="Q52" s="170" t="s">
        <v>804</v>
      </c>
      <c r="R52" s="233" t="s">
        <v>805</v>
      </c>
      <c r="S52" s="16"/>
    </row>
    <row r="53" spans="1:19" ht="64.5" customHeight="1" x14ac:dyDescent="0.25">
      <c r="A53" s="376"/>
      <c r="B53" s="362"/>
      <c r="C53" s="362"/>
      <c r="D53" s="233"/>
      <c r="E53" s="170"/>
      <c r="F53" s="361"/>
      <c r="G53" s="233"/>
      <c r="H53" s="139" t="s">
        <v>66</v>
      </c>
      <c r="I53" s="58">
        <v>30</v>
      </c>
      <c r="J53" s="233"/>
      <c r="K53" s="253"/>
      <c r="L53" s="253"/>
      <c r="M53" s="372"/>
      <c r="N53" s="362"/>
      <c r="O53" s="363"/>
      <c r="P53" s="372"/>
      <c r="Q53" s="170"/>
      <c r="R53" s="233"/>
      <c r="S53" s="16"/>
    </row>
    <row r="55" spans="1:19" x14ac:dyDescent="0.25">
      <c r="M55" s="342" t="s">
        <v>39</v>
      </c>
      <c r="N55" s="342"/>
      <c r="O55" s="374" t="s">
        <v>40</v>
      </c>
      <c r="P55" s="342"/>
    </row>
    <row r="56" spans="1:19" x14ac:dyDescent="0.25">
      <c r="M56" s="59" t="s">
        <v>41</v>
      </c>
      <c r="N56" s="59" t="s">
        <v>42</v>
      </c>
      <c r="O56" s="45" t="s">
        <v>41</v>
      </c>
      <c r="P56" s="73" t="s">
        <v>42</v>
      </c>
    </row>
    <row r="57" spans="1:19" x14ac:dyDescent="0.25">
      <c r="M57" s="46" t="s">
        <v>43</v>
      </c>
      <c r="N57" s="47" t="s">
        <v>43</v>
      </c>
      <c r="O57" s="51">
        <v>2</v>
      </c>
      <c r="P57" s="127">
        <f>O46+O52</f>
        <v>64578.27</v>
      </c>
    </row>
  </sheetData>
  <mergeCells count="192">
    <mergeCell ref="F43:F44"/>
    <mergeCell ref="G43:G44"/>
    <mergeCell ref="H43:I43"/>
    <mergeCell ref="J43:J44"/>
    <mergeCell ref="K43:L43"/>
    <mergeCell ref="A43:A44"/>
    <mergeCell ref="B43:B44"/>
    <mergeCell ref="C43:C44"/>
    <mergeCell ref="D43:D44"/>
    <mergeCell ref="E43:E44"/>
    <mergeCell ref="Q52:Q53"/>
    <mergeCell ref="R52:R53"/>
    <mergeCell ref="M55:N55"/>
    <mergeCell ref="O55:P55"/>
    <mergeCell ref="R46:R51"/>
    <mergeCell ref="A52:A53"/>
    <mergeCell ref="B52:B53"/>
    <mergeCell ref="C52:C53"/>
    <mergeCell ref="D52:D53"/>
    <mergeCell ref="E52:E53"/>
    <mergeCell ref="F52:F53"/>
    <mergeCell ref="G52:G53"/>
    <mergeCell ref="J52:J53"/>
    <mergeCell ref="K52:K53"/>
    <mergeCell ref="L52:L53"/>
    <mergeCell ref="M52:M53"/>
    <mergeCell ref="N52:N53"/>
    <mergeCell ref="O52:O53"/>
    <mergeCell ref="P52:P53"/>
    <mergeCell ref="A46:A51"/>
    <mergeCell ref="B46:B51"/>
    <mergeCell ref="C46:C51"/>
    <mergeCell ref="D46:D51"/>
    <mergeCell ref="E46:E51"/>
    <mergeCell ref="F46:F51"/>
    <mergeCell ref="G46:G51"/>
    <mergeCell ref="J46:J51"/>
    <mergeCell ref="K46:K51"/>
    <mergeCell ref="L46:L51"/>
    <mergeCell ref="M46:M51"/>
    <mergeCell ref="N46:N51"/>
    <mergeCell ref="O46:O51"/>
    <mergeCell ref="P46:P51"/>
    <mergeCell ref="Q46:Q51"/>
    <mergeCell ref="Q33:Q36"/>
    <mergeCell ref="R33:R36"/>
    <mergeCell ref="M38:N38"/>
    <mergeCell ref="O38:P38"/>
    <mergeCell ref="M43:N43"/>
    <mergeCell ref="O43:P43"/>
    <mergeCell ref="Q43:Q44"/>
    <mergeCell ref="R43:R44"/>
    <mergeCell ref="R25:R32"/>
    <mergeCell ref="A33:A36"/>
    <mergeCell ref="B33:B36"/>
    <mergeCell ref="C33:C36"/>
    <mergeCell ref="D33:D36"/>
    <mergeCell ref="E33:E36"/>
    <mergeCell ref="F33:F36"/>
    <mergeCell ref="G33:G36"/>
    <mergeCell ref="J33:J36"/>
    <mergeCell ref="K33:K36"/>
    <mergeCell ref="L33:L36"/>
    <mergeCell ref="M33:M36"/>
    <mergeCell ref="N33:N36"/>
    <mergeCell ref="O33:O36"/>
    <mergeCell ref="P33:P36"/>
    <mergeCell ref="M25:M32"/>
    <mergeCell ref="N25:N32"/>
    <mergeCell ref="O25:O32"/>
    <mergeCell ref="P25:P32"/>
    <mergeCell ref="Q25:Q32"/>
    <mergeCell ref="F25:F32"/>
    <mergeCell ref="G25:G32"/>
    <mergeCell ref="J25:J32"/>
    <mergeCell ref="K25:K32"/>
    <mergeCell ref="K16:K19"/>
    <mergeCell ref="L16:L19"/>
    <mergeCell ref="M16:M19"/>
    <mergeCell ref="N16:N19"/>
    <mergeCell ref="O16:O19"/>
    <mergeCell ref="A16:A19"/>
    <mergeCell ref="B16:B19"/>
    <mergeCell ref="C16:C19"/>
    <mergeCell ref="L25:L32"/>
    <mergeCell ref="A25:A32"/>
    <mergeCell ref="B25:B32"/>
    <mergeCell ref="C25:C32"/>
    <mergeCell ref="D25:D32"/>
    <mergeCell ref="E25:E32"/>
    <mergeCell ref="O20:O24"/>
    <mergeCell ref="A20:A24"/>
    <mergeCell ref="B20:B24"/>
    <mergeCell ref="C20:C24"/>
    <mergeCell ref="D20:D24"/>
    <mergeCell ref="E20:E24"/>
    <mergeCell ref="F20:F24"/>
    <mergeCell ref="G20:G24"/>
    <mergeCell ref="J20:J24"/>
    <mergeCell ref="K20:K24"/>
    <mergeCell ref="Q14:Q15"/>
    <mergeCell ref="R14:R15"/>
    <mergeCell ref="R20:R24"/>
    <mergeCell ref="P16:P19"/>
    <mergeCell ref="Q16:Q19"/>
    <mergeCell ref="R16:R19"/>
    <mergeCell ref="L20:L24"/>
    <mergeCell ref="M20:M24"/>
    <mergeCell ref="N20:N24"/>
    <mergeCell ref="P20:P24"/>
    <mergeCell ref="Q20:Q24"/>
    <mergeCell ref="F14:F15"/>
    <mergeCell ref="G14:G15"/>
    <mergeCell ref="J14:J15"/>
    <mergeCell ref="K14:K15"/>
    <mergeCell ref="L14:L15"/>
    <mergeCell ref="M14:M15"/>
    <mergeCell ref="N14:N15"/>
    <mergeCell ref="O14:O15"/>
    <mergeCell ref="P14:P15"/>
    <mergeCell ref="P7:P9"/>
    <mergeCell ref="Q7:Q9"/>
    <mergeCell ref="F7:F9"/>
    <mergeCell ref="G7:G9"/>
    <mergeCell ref="J7:J9"/>
    <mergeCell ref="K7:K9"/>
    <mergeCell ref="R10:R11"/>
    <mergeCell ref="A12:A13"/>
    <mergeCell ref="B12:B13"/>
    <mergeCell ref="C12:C13"/>
    <mergeCell ref="D12:D13"/>
    <mergeCell ref="E12:E13"/>
    <mergeCell ref="F12:F13"/>
    <mergeCell ref="G12:G13"/>
    <mergeCell ref="J12:J13"/>
    <mergeCell ref="K12:K13"/>
    <mergeCell ref="L12:L13"/>
    <mergeCell ref="M12:M13"/>
    <mergeCell ref="N12:N13"/>
    <mergeCell ref="O12:O13"/>
    <mergeCell ref="P12:P13"/>
    <mergeCell ref="Q12:Q13"/>
    <mergeCell ref="R12:R13"/>
    <mergeCell ref="A10:A11"/>
    <mergeCell ref="F4:F5"/>
    <mergeCell ref="A4:A5"/>
    <mergeCell ref="B4:B5"/>
    <mergeCell ref="C4:C5"/>
    <mergeCell ref="D4:D5"/>
    <mergeCell ref="E4:E5"/>
    <mergeCell ref="D16:D19"/>
    <mergeCell ref="E16:E19"/>
    <mergeCell ref="F16:F19"/>
    <mergeCell ref="B10:B11"/>
    <mergeCell ref="C10:C11"/>
    <mergeCell ref="D10:D11"/>
    <mergeCell ref="E10:E11"/>
    <mergeCell ref="F10:F11"/>
    <mergeCell ref="A7:A9"/>
    <mergeCell ref="B7:B9"/>
    <mergeCell ref="C7:C9"/>
    <mergeCell ref="D7:D9"/>
    <mergeCell ref="E7:E9"/>
    <mergeCell ref="A14:A15"/>
    <mergeCell ref="B14:B15"/>
    <mergeCell ref="C14:C15"/>
    <mergeCell ref="D14:D15"/>
    <mergeCell ref="E14:E15"/>
    <mergeCell ref="G16:G19"/>
    <mergeCell ref="J16:J19"/>
    <mergeCell ref="Q4:Q5"/>
    <mergeCell ref="R4:R5"/>
    <mergeCell ref="G4:G5"/>
    <mergeCell ref="H4:I4"/>
    <mergeCell ref="J4:J5"/>
    <mergeCell ref="K4:L4"/>
    <mergeCell ref="M4:N4"/>
    <mergeCell ref="O4:P4"/>
    <mergeCell ref="Q10:Q11"/>
    <mergeCell ref="L7:L9"/>
    <mergeCell ref="R7:R9"/>
    <mergeCell ref="L10:L11"/>
    <mergeCell ref="M10:M11"/>
    <mergeCell ref="N10:N11"/>
    <mergeCell ref="O10:O11"/>
    <mergeCell ref="P10:P11"/>
    <mergeCell ref="M7:M9"/>
    <mergeCell ref="N7:N9"/>
    <mergeCell ref="O7:O9"/>
    <mergeCell ref="G10:G11"/>
    <mergeCell ref="J10:J11"/>
    <mergeCell ref="K10:K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sqref="A1:XFD1048576"/>
    </sheetView>
  </sheetViews>
  <sheetFormatPr defaultRowHeight="15" x14ac:dyDescent="0.25"/>
  <cols>
    <col min="1" max="16384" width="9.140625" style="1"/>
  </cols>
  <sheetData/>
  <pageMargins left="0.7" right="0.7" top="0.75" bottom="0.75"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S28"/>
  <sheetViews>
    <sheetView topLeftCell="A23" zoomScale="70" zoomScaleNormal="70" workbookViewId="0">
      <selection activeCell="L33" sqref="L33"/>
    </sheetView>
  </sheetViews>
  <sheetFormatPr defaultRowHeight="15" x14ac:dyDescent="0.25"/>
  <cols>
    <col min="1" max="1" width="4.7109375" style="1" customWidth="1"/>
    <col min="2" max="2" width="8.85546875" style="8" customWidth="1"/>
    <col min="3" max="3" width="11.42578125" style="8" customWidth="1"/>
    <col min="4" max="4" width="9.7109375" style="8" customWidth="1"/>
    <col min="5" max="5" width="41.85546875" style="1" customWidth="1"/>
    <col min="6" max="6" width="76.42578125" style="1" customWidth="1"/>
    <col min="7" max="7" width="17" style="1" customWidth="1"/>
    <col min="8" max="8" width="13.5703125" style="8" customWidth="1"/>
    <col min="9" max="9" width="10.42578125" style="8" customWidth="1"/>
    <col min="10" max="10" width="40.7109375" style="1" customWidth="1"/>
    <col min="11" max="11" width="14.5703125" style="1" customWidth="1"/>
    <col min="12" max="12" width="12.7109375" style="1" customWidth="1"/>
    <col min="13" max="13" width="11.85546875" style="2" customWidth="1"/>
    <col min="14" max="14" width="12.42578125" style="2" customWidth="1"/>
    <col min="15" max="15" width="11.7109375" style="2" customWidth="1"/>
    <col min="16" max="16" width="11.85546875" style="2" customWidth="1"/>
    <col min="17" max="17" width="15.4257812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05" t="s">
        <v>897</v>
      </c>
      <c r="F2" s="7"/>
      <c r="G2" s="61"/>
      <c r="H2" s="151"/>
    </row>
    <row r="4" spans="1:19" s="4" customFormat="1" ht="47.25" customHeight="1" x14ac:dyDescent="0.25">
      <c r="A4" s="377" t="s">
        <v>0</v>
      </c>
      <c r="B4" s="190" t="s">
        <v>1</v>
      </c>
      <c r="C4" s="190" t="s">
        <v>2</v>
      </c>
      <c r="D4" s="190" t="s">
        <v>3</v>
      </c>
      <c r="E4" s="377" t="s">
        <v>4</v>
      </c>
      <c r="F4" s="377" t="s">
        <v>5</v>
      </c>
      <c r="G4" s="377" t="s">
        <v>6</v>
      </c>
      <c r="H4" s="190" t="s">
        <v>7</v>
      </c>
      <c r="I4" s="190"/>
      <c r="J4" s="377" t="s">
        <v>8</v>
      </c>
      <c r="K4" s="190" t="s">
        <v>9</v>
      </c>
      <c r="L4" s="378"/>
      <c r="M4" s="178" t="s">
        <v>10</v>
      </c>
      <c r="N4" s="178"/>
      <c r="O4" s="178" t="s">
        <v>11</v>
      </c>
      <c r="P4" s="178"/>
      <c r="Q4" s="377" t="s">
        <v>12</v>
      </c>
      <c r="R4" s="190" t="s">
        <v>13</v>
      </c>
      <c r="S4" s="3"/>
    </row>
    <row r="5" spans="1:19" s="4" customFormat="1" ht="35.25" customHeight="1" x14ac:dyDescent="0.2">
      <c r="A5" s="377"/>
      <c r="B5" s="190"/>
      <c r="C5" s="190"/>
      <c r="D5" s="190"/>
      <c r="E5" s="377"/>
      <c r="F5" s="377"/>
      <c r="G5" s="377"/>
      <c r="H5" s="50" t="s">
        <v>14</v>
      </c>
      <c r="I5" s="50" t="s">
        <v>15</v>
      </c>
      <c r="J5" s="377"/>
      <c r="K5" s="50">
        <v>2020</v>
      </c>
      <c r="L5" s="50">
        <v>2021</v>
      </c>
      <c r="M5" s="5">
        <v>2020</v>
      </c>
      <c r="N5" s="5">
        <v>2021</v>
      </c>
      <c r="O5" s="5">
        <v>2020</v>
      </c>
      <c r="P5" s="5">
        <v>2021</v>
      </c>
      <c r="Q5" s="377"/>
      <c r="R5" s="190"/>
      <c r="S5" s="3"/>
    </row>
    <row r="6" spans="1:19" s="4" customFormat="1" ht="15.75" customHeight="1" x14ac:dyDescent="0.2">
      <c r="A6" s="81" t="s">
        <v>16</v>
      </c>
      <c r="B6" s="50" t="s">
        <v>17</v>
      </c>
      <c r="C6" s="50" t="s">
        <v>18</v>
      </c>
      <c r="D6" s="50" t="s">
        <v>19</v>
      </c>
      <c r="E6" s="81" t="s">
        <v>20</v>
      </c>
      <c r="F6" s="81" t="s">
        <v>21</v>
      </c>
      <c r="G6" s="81" t="s">
        <v>22</v>
      </c>
      <c r="H6" s="50" t="s">
        <v>23</v>
      </c>
      <c r="I6" s="50" t="s">
        <v>24</v>
      </c>
      <c r="J6" s="81" t="s">
        <v>25</v>
      </c>
      <c r="K6" s="50" t="s">
        <v>26</v>
      </c>
      <c r="L6" s="50" t="s">
        <v>27</v>
      </c>
      <c r="M6" s="52" t="s">
        <v>28</v>
      </c>
      <c r="N6" s="52" t="s">
        <v>29</v>
      </c>
      <c r="O6" s="52" t="s">
        <v>30</v>
      </c>
      <c r="P6" s="52" t="s">
        <v>31</v>
      </c>
      <c r="Q6" s="81" t="s">
        <v>32</v>
      </c>
      <c r="R6" s="50" t="s">
        <v>33</v>
      </c>
      <c r="S6" s="3"/>
    </row>
    <row r="7" spans="1:19" s="6" customFormat="1" ht="226.5" customHeight="1" x14ac:dyDescent="0.25">
      <c r="A7" s="65">
        <v>1</v>
      </c>
      <c r="B7" s="65">
        <v>6</v>
      </c>
      <c r="C7" s="65">
        <v>1</v>
      </c>
      <c r="D7" s="65">
        <v>9</v>
      </c>
      <c r="E7" s="60" t="s">
        <v>807</v>
      </c>
      <c r="F7" s="60" t="s">
        <v>808</v>
      </c>
      <c r="G7" s="65" t="s">
        <v>93</v>
      </c>
      <c r="H7" s="74" t="s">
        <v>347</v>
      </c>
      <c r="I7" s="12" t="s">
        <v>73</v>
      </c>
      <c r="J7" s="60" t="s">
        <v>809</v>
      </c>
      <c r="K7" s="74" t="s">
        <v>45</v>
      </c>
      <c r="L7" s="74"/>
      <c r="M7" s="102">
        <v>38190</v>
      </c>
      <c r="N7" s="102"/>
      <c r="O7" s="102">
        <v>38190</v>
      </c>
      <c r="P7" s="78"/>
      <c r="Q7" s="60" t="s">
        <v>810</v>
      </c>
      <c r="R7" s="60" t="s">
        <v>811</v>
      </c>
      <c r="S7" s="15"/>
    </row>
    <row r="8" spans="1:19" s="6" customFormat="1" ht="114.75" customHeight="1" x14ac:dyDescent="0.25">
      <c r="A8" s="65">
        <v>2</v>
      </c>
      <c r="B8" s="65">
        <v>1</v>
      </c>
      <c r="C8" s="65">
        <v>1</v>
      </c>
      <c r="D8" s="65">
        <v>6</v>
      </c>
      <c r="E8" s="60" t="s">
        <v>812</v>
      </c>
      <c r="F8" s="60" t="s">
        <v>813</v>
      </c>
      <c r="G8" s="60" t="s">
        <v>814</v>
      </c>
      <c r="H8" s="65" t="s">
        <v>899</v>
      </c>
      <c r="I8" s="65" t="s">
        <v>898</v>
      </c>
      <c r="J8" s="60" t="s">
        <v>815</v>
      </c>
      <c r="K8" s="65" t="s">
        <v>45</v>
      </c>
      <c r="L8" s="60"/>
      <c r="M8" s="102">
        <v>25000.3</v>
      </c>
      <c r="N8" s="102"/>
      <c r="O8" s="102">
        <v>25000</v>
      </c>
      <c r="P8" s="60"/>
      <c r="Q8" s="60" t="s">
        <v>810</v>
      </c>
      <c r="R8" s="60" t="s">
        <v>811</v>
      </c>
      <c r="S8" s="15"/>
    </row>
    <row r="9" spans="1:19" s="6" customFormat="1" ht="213" customHeight="1" x14ac:dyDescent="0.25">
      <c r="A9" s="65">
        <v>3</v>
      </c>
      <c r="B9" s="65">
        <v>1</v>
      </c>
      <c r="C9" s="65">
        <v>1</v>
      </c>
      <c r="D9" s="65">
        <v>6</v>
      </c>
      <c r="E9" s="101" t="s">
        <v>816</v>
      </c>
      <c r="F9" s="60" t="s">
        <v>817</v>
      </c>
      <c r="G9" s="60" t="s">
        <v>44</v>
      </c>
      <c r="H9" s="65" t="s">
        <v>818</v>
      </c>
      <c r="I9" s="65">
        <v>40</v>
      </c>
      <c r="J9" s="149" t="s">
        <v>819</v>
      </c>
      <c r="K9" s="65" t="s">
        <v>47</v>
      </c>
      <c r="L9" s="60"/>
      <c r="M9" s="102">
        <v>20290</v>
      </c>
      <c r="N9" s="102"/>
      <c r="O9" s="102">
        <v>20290</v>
      </c>
      <c r="P9" s="60"/>
      <c r="Q9" s="60" t="s">
        <v>810</v>
      </c>
      <c r="R9" s="60" t="s">
        <v>811</v>
      </c>
      <c r="S9" s="15"/>
    </row>
    <row r="10" spans="1:19" s="6" customFormat="1" ht="203.25" customHeight="1" x14ac:dyDescent="0.25">
      <c r="A10" s="65">
        <v>4</v>
      </c>
      <c r="B10" s="65">
        <v>1</v>
      </c>
      <c r="C10" s="65">
        <v>1</v>
      </c>
      <c r="D10" s="65">
        <v>3</v>
      </c>
      <c r="E10" s="101" t="s">
        <v>820</v>
      </c>
      <c r="F10" s="101" t="s">
        <v>821</v>
      </c>
      <c r="G10" s="60" t="s">
        <v>44</v>
      </c>
      <c r="H10" s="65" t="s">
        <v>818</v>
      </c>
      <c r="I10" s="65">
        <v>50</v>
      </c>
      <c r="J10" s="101" t="s">
        <v>822</v>
      </c>
      <c r="K10" s="65" t="s">
        <v>45</v>
      </c>
      <c r="L10" s="60"/>
      <c r="M10" s="102">
        <v>28639.72</v>
      </c>
      <c r="N10" s="102"/>
      <c r="O10" s="102">
        <v>28639.72</v>
      </c>
      <c r="P10" s="60"/>
      <c r="Q10" s="60" t="s">
        <v>810</v>
      </c>
      <c r="R10" s="60" t="s">
        <v>811</v>
      </c>
      <c r="S10" s="15"/>
    </row>
    <row r="11" spans="1:19" s="6" customFormat="1" ht="138.75" customHeight="1" x14ac:dyDescent="0.25">
      <c r="A11" s="65">
        <v>5</v>
      </c>
      <c r="B11" s="65">
        <v>1</v>
      </c>
      <c r="C11" s="65">
        <v>1</v>
      </c>
      <c r="D11" s="65">
        <v>3</v>
      </c>
      <c r="E11" s="101" t="s">
        <v>823</v>
      </c>
      <c r="F11" s="101" t="s">
        <v>824</v>
      </c>
      <c r="G11" s="60" t="s">
        <v>44</v>
      </c>
      <c r="H11" s="65" t="s">
        <v>818</v>
      </c>
      <c r="I11" s="65">
        <v>45</v>
      </c>
      <c r="J11" s="60" t="s">
        <v>825</v>
      </c>
      <c r="K11" s="65" t="s">
        <v>45</v>
      </c>
      <c r="L11" s="60"/>
      <c r="M11" s="102">
        <v>76524</v>
      </c>
      <c r="N11" s="102"/>
      <c r="O11" s="102">
        <v>76524</v>
      </c>
      <c r="P11" s="60"/>
      <c r="Q11" s="60" t="s">
        <v>810</v>
      </c>
      <c r="R11" s="60" t="s">
        <v>811</v>
      </c>
      <c r="S11" s="15"/>
    </row>
    <row r="12" spans="1:19" s="6" customFormat="1" ht="243.75" customHeight="1" x14ac:dyDescent="0.25">
      <c r="A12" s="65">
        <v>6</v>
      </c>
      <c r="B12" s="65">
        <v>6</v>
      </c>
      <c r="C12" s="65">
        <v>1</v>
      </c>
      <c r="D12" s="65">
        <v>6</v>
      </c>
      <c r="E12" s="101" t="s">
        <v>826</v>
      </c>
      <c r="F12" s="101" t="s">
        <v>827</v>
      </c>
      <c r="G12" s="60" t="s">
        <v>828</v>
      </c>
      <c r="H12" s="65" t="s">
        <v>829</v>
      </c>
      <c r="I12" s="65" t="s">
        <v>900</v>
      </c>
      <c r="J12" s="60" t="s">
        <v>830</v>
      </c>
      <c r="K12" s="65" t="s">
        <v>45</v>
      </c>
      <c r="L12" s="60"/>
      <c r="M12" s="102">
        <v>43490</v>
      </c>
      <c r="N12" s="102"/>
      <c r="O12" s="102">
        <v>43490</v>
      </c>
      <c r="P12" s="60"/>
      <c r="Q12" s="60" t="s">
        <v>810</v>
      </c>
      <c r="R12" s="60" t="s">
        <v>811</v>
      </c>
      <c r="S12" s="15"/>
    </row>
    <row r="13" spans="1:19" s="6" customFormat="1" ht="122.25" customHeight="1" x14ac:dyDescent="0.25">
      <c r="A13" s="65">
        <v>7</v>
      </c>
      <c r="B13" s="65">
        <v>6</v>
      </c>
      <c r="C13" s="65">
        <v>5</v>
      </c>
      <c r="D13" s="65">
        <v>4</v>
      </c>
      <c r="E13" s="60" t="s">
        <v>831</v>
      </c>
      <c r="F13" s="60" t="s">
        <v>832</v>
      </c>
      <c r="G13" s="65" t="s">
        <v>44</v>
      </c>
      <c r="H13" s="65" t="s">
        <v>833</v>
      </c>
      <c r="I13" s="65">
        <v>20</v>
      </c>
      <c r="J13" s="60" t="s">
        <v>834</v>
      </c>
      <c r="K13" s="65" t="s">
        <v>47</v>
      </c>
      <c r="L13" s="60"/>
      <c r="M13" s="102">
        <v>67049.86</v>
      </c>
      <c r="N13" s="102"/>
      <c r="O13" s="102">
        <v>67049.86</v>
      </c>
      <c r="P13" s="60"/>
      <c r="Q13" s="60" t="s">
        <v>835</v>
      </c>
      <c r="R13" s="60" t="s">
        <v>836</v>
      </c>
    </row>
    <row r="14" spans="1:19" s="6" customFormat="1" ht="107.25" customHeight="1" x14ac:dyDescent="0.25">
      <c r="A14" s="65">
        <v>8</v>
      </c>
      <c r="B14" s="65">
        <v>1</v>
      </c>
      <c r="C14" s="65">
        <v>1</v>
      </c>
      <c r="D14" s="65">
        <v>6</v>
      </c>
      <c r="E14" s="60" t="s">
        <v>837</v>
      </c>
      <c r="F14" s="60" t="s">
        <v>838</v>
      </c>
      <c r="G14" s="65" t="s">
        <v>48</v>
      </c>
      <c r="H14" s="65" t="s">
        <v>68</v>
      </c>
      <c r="I14" s="65">
        <v>200</v>
      </c>
      <c r="J14" s="60" t="s">
        <v>839</v>
      </c>
      <c r="K14" s="65" t="s">
        <v>45</v>
      </c>
      <c r="L14" s="60"/>
      <c r="M14" s="102">
        <v>20060.45</v>
      </c>
      <c r="N14" s="102"/>
      <c r="O14" s="102">
        <v>20060.45</v>
      </c>
      <c r="P14" s="60"/>
      <c r="Q14" s="60" t="s">
        <v>840</v>
      </c>
      <c r="R14" s="60" t="s">
        <v>841</v>
      </c>
    </row>
    <row r="15" spans="1:19" s="6" customFormat="1" ht="238.5" customHeight="1" x14ac:dyDescent="0.25">
      <c r="A15" s="65">
        <v>9</v>
      </c>
      <c r="B15" s="65">
        <v>1</v>
      </c>
      <c r="C15" s="65">
        <v>1</v>
      </c>
      <c r="D15" s="65">
        <v>6</v>
      </c>
      <c r="E15" s="60" t="s">
        <v>842</v>
      </c>
      <c r="F15" s="60" t="s">
        <v>843</v>
      </c>
      <c r="G15" s="65" t="s">
        <v>844</v>
      </c>
      <c r="H15" s="65" t="s">
        <v>845</v>
      </c>
      <c r="I15" s="150">
        <v>2000</v>
      </c>
      <c r="J15" s="60" t="s">
        <v>846</v>
      </c>
      <c r="K15" s="65" t="s">
        <v>47</v>
      </c>
      <c r="L15" s="60"/>
      <c r="M15" s="102">
        <v>34612.01</v>
      </c>
      <c r="N15" s="102"/>
      <c r="O15" s="102">
        <v>34612.01</v>
      </c>
      <c r="P15" s="60"/>
      <c r="Q15" s="60" t="s">
        <v>847</v>
      </c>
      <c r="R15" s="60" t="s">
        <v>848</v>
      </c>
      <c r="S15" s="15"/>
    </row>
    <row r="16" spans="1:19" s="6" customFormat="1" ht="187.5" customHeight="1" x14ac:dyDescent="0.25">
      <c r="A16" s="60">
        <v>10</v>
      </c>
      <c r="B16" s="65">
        <v>6</v>
      </c>
      <c r="C16" s="65">
        <v>3</v>
      </c>
      <c r="D16" s="65">
        <v>10</v>
      </c>
      <c r="E16" s="101" t="s">
        <v>849</v>
      </c>
      <c r="F16" s="60" t="s">
        <v>850</v>
      </c>
      <c r="G16" s="60" t="s">
        <v>138</v>
      </c>
      <c r="H16" s="65" t="s">
        <v>851</v>
      </c>
      <c r="I16" s="150">
        <v>3300</v>
      </c>
      <c r="J16" s="60" t="s">
        <v>852</v>
      </c>
      <c r="K16" s="65" t="s">
        <v>115</v>
      </c>
      <c r="L16" s="60"/>
      <c r="M16" s="102">
        <v>10177.1</v>
      </c>
      <c r="N16" s="102"/>
      <c r="O16" s="102">
        <v>10177.1</v>
      </c>
      <c r="P16" s="60"/>
      <c r="Q16" s="60" t="s">
        <v>853</v>
      </c>
      <c r="R16" s="60" t="s">
        <v>854</v>
      </c>
      <c r="S16" s="15"/>
    </row>
    <row r="17" spans="1:19" s="6" customFormat="1" ht="134.25" customHeight="1" x14ac:dyDescent="0.25">
      <c r="A17" s="60">
        <v>11</v>
      </c>
      <c r="B17" s="65">
        <v>1</v>
      </c>
      <c r="C17" s="65">
        <v>1</v>
      </c>
      <c r="D17" s="65">
        <v>9</v>
      </c>
      <c r="E17" s="60" t="s">
        <v>855</v>
      </c>
      <c r="F17" s="60" t="s">
        <v>856</v>
      </c>
      <c r="G17" s="60" t="s">
        <v>857</v>
      </c>
      <c r="H17" s="65" t="s">
        <v>858</v>
      </c>
      <c r="I17" s="65" t="s">
        <v>901</v>
      </c>
      <c r="J17" s="60" t="s">
        <v>859</v>
      </c>
      <c r="K17" s="65" t="s">
        <v>115</v>
      </c>
      <c r="L17" s="60"/>
      <c r="M17" s="102">
        <v>25000</v>
      </c>
      <c r="N17" s="102"/>
      <c r="O17" s="102">
        <v>25000</v>
      </c>
      <c r="P17" s="60"/>
      <c r="Q17" s="60" t="s">
        <v>853</v>
      </c>
      <c r="R17" s="60" t="s">
        <v>854</v>
      </c>
      <c r="S17" s="15"/>
    </row>
    <row r="18" spans="1:19" s="6" customFormat="1" ht="246" customHeight="1" x14ac:dyDescent="0.25">
      <c r="A18" s="65">
        <v>12</v>
      </c>
      <c r="B18" s="65">
        <v>6</v>
      </c>
      <c r="C18" s="65" t="s">
        <v>136</v>
      </c>
      <c r="D18" s="65">
        <v>13</v>
      </c>
      <c r="E18" s="60" t="s">
        <v>860</v>
      </c>
      <c r="F18" s="60" t="s">
        <v>861</v>
      </c>
      <c r="G18" s="65" t="s">
        <v>93</v>
      </c>
      <c r="H18" s="65" t="s">
        <v>347</v>
      </c>
      <c r="I18" s="65">
        <v>20</v>
      </c>
      <c r="J18" s="60" t="s">
        <v>862</v>
      </c>
      <c r="K18" s="65" t="s">
        <v>47</v>
      </c>
      <c r="L18" s="60"/>
      <c r="M18" s="102">
        <v>9000</v>
      </c>
      <c r="N18" s="102"/>
      <c r="O18" s="102">
        <v>9000</v>
      </c>
      <c r="P18" s="60"/>
      <c r="Q18" s="60" t="s">
        <v>863</v>
      </c>
      <c r="R18" s="60" t="s">
        <v>864</v>
      </c>
      <c r="S18" s="15"/>
    </row>
    <row r="19" spans="1:19" s="6" customFormat="1" ht="193.5" customHeight="1" x14ac:dyDescent="0.25">
      <c r="A19" s="65">
        <v>13</v>
      </c>
      <c r="B19" s="65">
        <v>1</v>
      </c>
      <c r="C19" s="65">
        <v>5</v>
      </c>
      <c r="D19" s="65">
        <v>11</v>
      </c>
      <c r="E19" s="101" t="s">
        <v>865</v>
      </c>
      <c r="F19" s="60" t="s">
        <v>866</v>
      </c>
      <c r="G19" s="60" t="s">
        <v>844</v>
      </c>
      <c r="H19" s="65" t="s">
        <v>845</v>
      </c>
      <c r="I19" s="150">
        <v>2680</v>
      </c>
      <c r="J19" s="60" t="s">
        <v>867</v>
      </c>
      <c r="K19" s="65" t="s">
        <v>45</v>
      </c>
      <c r="L19" s="60"/>
      <c r="M19" s="102">
        <v>16200</v>
      </c>
      <c r="N19" s="102"/>
      <c r="O19" s="102">
        <v>16200</v>
      </c>
      <c r="P19" s="60"/>
      <c r="Q19" s="60" t="s">
        <v>868</v>
      </c>
      <c r="R19" s="60" t="s">
        <v>869</v>
      </c>
      <c r="S19" s="15"/>
    </row>
    <row r="20" spans="1:19" s="6" customFormat="1" ht="100.5" customHeight="1" x14ac:dyDescent="0.25">
      <c r="A20" s="65">
        <v>14</v>
      </c>
      <c r="B20" s="65">
        <v>1</v>
      </c>
      <c r="C20" s="65">
        <v>2</v>
      </c>
      <c r="D20" s="65">
        <v>11</v>
      </c>
      <c r="E20" s="101" t="s">
        <v>870</v>
      </c>
      <c r="F20" s="60" t="s">
        <v>871</v>
      </c>
      <c r="G20" s="60" t="s">
        <v>872</v>
      </c>
      <c r="H20" s="65" t="s">
        <v>873</v>
      </c>
      <c r="I20" s="150">
        <v>27000</v>
      </c>
      <c r="J20" s="60" t="s">
        <v>874</v>
      </c>
      <c r="K20" s="60" t="s">
        <v>37</v>
      </c>
      <c r="L20" s="60"/>
      <c r="M20" s="102">
        <v>27940.5</v>
      </c>
      <c r="N20" s="102"/>
      <c r="O20" s="102">
        <v>27940.5</v>
      </c>
      <c r="P20" s="60"/>
      <c r="Q20" s="60" t="s">
        <v>868</v>
      </c>
      <c r="R20" s="60" t="s">
        <v>869</v>
      </c>
      <c r="S20" s="15"/>
    </row>
    <row r="21" spans="1:19" s="6" customFormat="1" ht="240" x14ac:dyDescent="0.25">
      <c r="A21" s="65">
        <v>15</v>
      </c>
      <c r="B21" s="65">
        <v>6</v>
      </c>
      <c r="C21" s="65">
        <v>5</v>
      </c>
      <c r="D21" s="65">
        <v>11</v>
      </c>
      <c r="E21" s="101" t="s">
        <v>875</v>
      </c>
      <c r="F21" s="60" t="s">
        <v>876</v>
      </c>
      <c r="G21" s="65" t="s">
        <v>69</v>
      </c>
      <c r="H21" s="65" t="s">
        <v>61</v>
      </c>
      <c r="I21" s="150">
        <v>15</v>
      </c>
      <c r="J21" s="60" t="s">
        <v>877</v>
      </c>
      <c r="K21" s="65" t="s">
        <v>91</v>
      </c>
      <c r="L21" s="60"/>
      <c r="M21" s="102">
        <v>9500</v>
      </c>
      <c r="N21" s="102"/>
      <c r="O21" s="102">
        <v>9500</v>
      </c>
      <c r="P21" s="60"/>
      <c r="Q21" s="60" t="s">
        <v>878</v>
      </c>
      <c r="R21" s="60" t="s">
        <v>879</v>
      </c>
      <c r="S21" s="15"/>
    </row>
    <row r="22" spans="1:19" s="6" customFormat="1" ht="271.5" customHeight="1" x14ac:dyDescent="0.25">
      <c r="A22" s="65">
        <v>16</v>
      </c>
      <c r="B22" s="65">
        <v>1</v>
      </c>
      <c r="C22" s="65">
        <v>1</v>
      </c>
      <c r="D22" s="65">
        <v>6</v>
      </c>
      <c r="E22" s="60" t="s">
        <v>880</v>
      </c>
      <c r="F22" s="60" t="s">
        <v>881</v>
      </c>
      <c r="G22" s="60" t="s">
        <v>882</v>
      </c>
      <c r="H22" s="65" t="s">
        <v>883</v>
      </c>
      <c r="I22" s="65" t="s">
        <v>902</v>
      </c>
      <c r="J22" s="60" t="s">
        <v>884</v>
      </c>
      <c r="K22" s="65" t="s">
        <v>47</v>
      </c>
      <c r="L22" s="60"/>
      <c r="M22" s="102">
        <v>28200</v>
      </c>
      <c r="N22" s="102"/>
      <c r="O22" s="102">
        <v>28200</v>
      </c>
      <c r="P22" s="60"/>
      <c r="Q22" s="60" t="s">
        <v>885</v>
      </c>
      <c r="R22" s="60" t="s">
        <v>886</v>
      </c>
      <c r="S22" s="15"/>
    </row>
    <row r="23" spans="1:19" s="6" customFormat="1" ht="203.25" customHeight="1" x14ac:dyDescent="0.25">
      <c r="A23" s="65">
        <v>17</v>
      </c>
      <c r="B23" s="65">
        <v>1</v>
      </c>
      <c r="C23" s="65">
        <v>1</v>
      </c>
      <c r="D23" s="65">
        <v>3</v>
      </c>
      <c r="E23" s="60" t="s">
        <v>887</v>
      </c>
      <c r="F23" s="60" t="s">
        <v>888</v>
      </c>
      <c r="G23" s="60" t="s">
        <v>889</v>
      </c>
      <c r="H23" s="65" t="s">
        <v>890</v>
      </c>
      <c r="I23" s="150" t="s">
        <v>903</v>
      </c>
      <c r="J23" s="60" t="s">
        <v>891</v>
      </c>
      <c r="K23" s="65" t="s">
        <v>56</v>
      </c>
      <c r="L23" s="60"/>
      <c r="M23" s="102">
        <v>57333.85</v>
      </c>
      <c r="N23" s="102"/>
      <c r="O23" s="102">
        <v>57333.85</v>
      </c>
      <c r="P23" s="60"/>
      <c r="Q23" s="60" t="s">
        <v>847</v>
      </c>
      <c r="R23" s="60" t="s">
        <v>848</v>
      </c>
      <c r="S23" s="15"/>
    </row>
    <row r="24" spans="1:19" s="6" customFormat="1" ht="273.75" customHeight="1" x14ac:dyDescent="0.25">
      <c r="A24" s="65">
        <v>18</v>
      </c>
      <c r="B24" s="65">
        <v>6</v>
      </c>
      <c r="C24" s="65">
        <v>1</v>
      </c>
      <c r="D24" s="65">
        <v>6</v>
      </c>
      <c r="E24" s="60" t="s">
        <v>892</v>
      </c>
      <c r="F24" s="101" t="s">
        <v>893</v>
      </c>
      <c r="G24" s="65" t="s">
        <v>882</v>
      </c>
      <c r="H24" s="65" t="s">
        <v>883</v>
      </c>
      <c r="I24" s="12" t="s">
        <v>904</v>
      </c>
      <c r="J24" s="101" t="s">
        <v>894</v>
      </c>
      <c r="K24" s="74" t="s">
        <v>47</v>
      </c>
      <c r="L24" s="74"/>
      <c r="M24" s="102">
        <v>25151.95</v>
      </c>
      <c r="N24" s="102"/>
      <c r="O24" s="102">
        <v>25151.95</v>
      </c>
      <c r="P24" s="78"/>
      <c r="Q24" s="101" t="s">
        <v>895</v>
      </c>
      <c r="R24" s="60" t="s">
        <v>896</v>
      </c>
      <c r="S24" s="15"/>
    </row>
    <row r="26" spans="1:19" x14ac:dyDescent="0.25">
      <c r="M26" s="342" t="s">
        <v>39</v>
      </c>
      <c r="N26" s="342"/>
      <c r="O26" s="374" t="s">
        <v>40</v>
      </c>
      <c r="P26" s="342"/>
    </row>
    <row r="27" spans="1:19" x14ac:dyDescent="0.25">
      <c r="M27" s="59" t="s">
        <v>41</v>
      </c>
      <c r="N27" s="59" t="s">
        <v>42</v>
      </c>
      <c r="O27" s="45" t="s">
        <v>41</v>
      </c>
      <c r="P27" s="73" t="s">
        <v>42</v>
      </c>
    </row>
    <row r="28" spans="1:19" x14ac:dyDescent="0.25">
      <c r="M28" s="46" t="s">
        <v>43</v>
      </c>
      <c r="N28" s="47" t="s">
        <v>43</v>
      </c>
      <c r="O28" s="51">
        <v>18</v>
      </c>
      <c r="P28" s="127">
        <f>SUM(O7:O24)</f>
        <v>562359.43999999994</v>
      </c>
    </row>
  </sheetData>
  <mergeCells count="16">
    <mergeCell ref="M26:N26"/>
    <mergeCell ref="O26:P26"/>
    <mergeCell ref="F4:F5"/>
    <mergeCell ref="A4:A5"/>
    <mergeCell ref="B4:B5"/>
    <mergeCell ref="C4:C5"/>
    <mergeCell ref="D4:D5"/>
    <mergeCell ref="E4:E5"/>
    <mergeCell ref="Q4:Q5"/>
    <mergeCell ref="R4:R5"/>
    <mergeCell ref="G4:G5"/>
    <mergeCell ref="H4:I4"/>
    <mergeCell ref="J4:J5"/>
    <mergeCell ref="K4:L4"/>
    <mergeCell ref="M4:N4"/>
    <mergeCell ref="O4:P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zoomScale="60" zoomScaleNormal="60" workbookViewId="0">
      <selection sqref="A1:XFD1048576"/>
    </sheetView>
  </sheetViews>
  <sheetFormatPr defaultRowHeight="15" x14ac:dyDescent="0.25"/>
  <cols>
    <col min="1" max="16384" width="9.140625" style="1"/>
  </cols>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zoomScale="80" zoomScaleNormal="80" workbookViewId="0">
      <selection sqref="A1:XFD1048576"/>
    </sheetView>
  </sheetViews>
  <sheetFormatPr defaultRowHeight="15" x14ac:dyDescent="0.25"/>
  <cols>
    <col min="1" max="16384" width="9.140625" style="1"/>
  </cols>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S44"/>
  <sheetViews>
    <sheetView zoomScale="80" zoomScaleNormal="80" workbookViewId="0">
      <selection activeCell="E30" sqref="E30"/>
    </sheetView>
  </sheetViews>
  <sheetFormatPr defaultRowHeight="15" x14ac:dyDescent="0.25"/>
  <cols>
    <col min="1" max="1" width="4.7109375" style="1" customWidth="1"/>
    <col min="2" max="2" width="8.85546875" style="1" customWidth="1"/>
    <col min="3" max="4" width="11.42578125" style="1" customWidth="1"/>
    <col min="5" max="5" width="45.7109375" style="1" customWidth="1"/>
    <col min="6" max="6" width="57.7109375" style="1" customWidth="1"/>
    <col min="7" max="7" width="35.7109375" style="1" customWidth="1"/>
    <col min="8" max="8" width="19.28515625" style="1" customWidth="1"/>
    <col min="9" max="9" width="10.42578125" style="1" customWidth="1"/>
    <col min="10" max="10" width="29.7109375" style="1" customWidth="1"/>
    <col min="11" max="11" width="10.7109375" style="1" customWidth="1"/>
    <col min="12" max="12" width="12.7109375" style="1" customWidth="1"/>
    <col min="13" max="16" width="14.7109375" style="2" customWidth="1"/>
    <col min="17" max="17" width="16.7109375" style="1" customWidth="1"/>
    <col min="18" max="18" width="2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05" t="s">
        <v>1022</v>
      </c>
    </row>
    <row r="4" spans="1:19" s="4" customFormat="1" ht="56.25" customHeight="1" x14ac:dyDescent="0.25">
      <c r="A4" s="174" t="s">
        <v>0</v>
      </c>
      <c r="B4" s="188" t="s">
        <v>1</v>
      </c>
      <c r="C4" s="188" t="s">
        <v>2</v>
      </c>
      <c r="D4" s="188" t="s">
        <v>3</v>
      </c>
      <c r="E4" s="174" t="s">
        <v>4</v>
      </c>
      <c r="F4" s="174" t="s">
        <v>5</v>
      </c>
      <c r="G4" s="174" t="s">
        <v>6</v>
      </c>
      <c r="H4" s="190" t="s">
        <v>7</v>
      </c>
      <c r="I4" s="190"/>
      <c r="J4" s="174" t="s">
        <v>8</v>
      </c>
      <c r="K4" s="227" t="s">
        <v>9</v>
      </c>
      <c r="L4" s="228"/>
      <c r="M4" s="178" t="s">
        <v>10</v>
      </c>
      <c r="N4" s="178"/>
      <c r="O4" s="178" t="s">
        <v>11</v>
      </c>
      <c r="P4" s="178"/>
      <c r="Q4" s="174" t="s">
        <v>12</v>
      </c>
      <c r="R4" s="188" t="s">
        <v>13</v>
      </c>
      <c r="S4" s="3"/>
    </row>
    <row r="5" spans="1:19" s="4" customFormat="1" x14ac:dyDescent="0.2">
      <c r="A5" s="175"/>
      <c r="B5" s="189"/>
      <c r="C5" s="189"/>
      <c r="D5" s="189"/>
      <c r="E5" s="175"/>
      <c r="F5" s="175"/>
      <c r="G5" s="175"/>
      <c r="H5" s="49" t="s">
        <v>14</v>
      </c>
      <c r="I5" s="49" t="s">
        <v>15</v>
      </c>
      <c r="J5" s="175"/>
      <c r="K5" s="50">
        <v>2020</v>
      </c>
      <c r="L5" s="50">
        <v>2021</v>
      </c>
      <c r="M5" s="5">
        <v>2020</v>
      </c>
      <c r="N5" s="5">
        <v>2021</v>
      </c>
      <c r="O5" s="5">
        <v>2020</v>
      </c>
      <c r="P5" s="5">
        <v>2021</v>
      </c>
      <c r="Q5" s="175"/>
      <c r="R5" s="189"/>
      <c r="S5" s="3"/>
    </row>
    <row r="6" spans="1:19" s="4" customFormat="1" x14ac:dyDescent="0.2">
      <c r="A6" s="48" t="s">
        <v>16</v>
      </c>
      <c r="B6" s="49" t="s">
        <v>17</v>
      </c>
      <c r="C6" s="49" t="s">
        <v>18</v>
      </c>
      <c r="D6" s="49" t="s">
        <v>19</v>
      </c>
      <c r="E6" s="48" t="s">
        <v>20</v>
      </c>
      <c r="F6" s="48" t="s">
        <v>21</v>
      </c>
      <c r="G6" s="48" t="s">
        <v>22</v>
      </c>
      <c r="H6" s="49" t="s">
        <v>23</v>
      </c>
      <c r="I6" s="49" t="s">
        <v>24</v>
      </c>
      <c r="J6" s="48" t="s">
        <v>25</v>
      </c>
      <c r="K6" s="50" t="s">
        <v>26</v>
      </c>
      <c r="L6" s="50" t="s">
        <v>27</v>
      </c>
      <c r="M6" s="52" t="s">
        <v>28</v>
      </c>
      <c r="N6" s="52" t="s">
        <v>29</v>
      </c>
      <c r="O6" s="52" t="s">
        <v>30</v>
      </c>
      <c r="P6" s="52" t="s">
        <v>31</v>
      </c>
      <c r="Q6" s="48" t="s">
        <v>32</v>
      </c>
      <c r="R6" s="49" t="s">
        <v>33</v>
      </c>
      <c r="S6" s="3"/>
    </row>
    <row r="7" spans="1:19" s="6" customFormat="1" ht="180" x14ac:dyDescent="0.25">
      <c r="A7" s="154">
        <v>1</v>
      </c>
      <c r="B7" s="154">
        <v>5</v>
      </c>
      <c r="C7" s="154" t="s">
        <v>137</v>
      </c>
      <c r="D7" s="152">
        <v>3</v>
      </c>
      <c r="E7" s="152" t="s">
        <v>905</v>
      </c>
      <c r="F7" s="152" t="s">
        <v>906</v>
      </c>
      <c r="G7" s="152" t="s">
        <v>62</v>
      </c>
      <c r="H7" s="152" t="s">
        <v>907</v>
      </c>
      <c r="I7" s="153" t="s">
        <v>908</v>
      </c>
      <c r="J7" s="152" t="s">
        <v>909</v>
      </c>
      <c r="K7" s="155" t="s">
        <v>37</v>
      </c>
      <c r="L7" s="156"/>
      <c r="M7" s="157">
        <v>27210</v>
      </c>
      <c r="N7" s="157"/>
      <c r="O7" s="157">
        <v>23210</v>
      </c>
      <c r="P7" s="157"/>
      <c r="Q7" s="158" t="s">
        <v>910</v>
      </c>
      <c r="R7" s="152" t="s">
        <v>911</v>
      </c>
      <c r="S7" s="15"/>
    </row>
    <row r="8" spans="1:19" s="6" customFormat="1" ht="108" x14ac:dyDescent="0.25">
      <c r="A8" s="154">
        <v>2</v>
      </c>
      <c r="B8" s="154">
        <v>2</v>
      </c>
      <c r="C8" s="154">
        <v>2</v>
      </c>
      <c r="D8" s="152">
        <v>3</v>
      </c>
      <c r="E8" s="152" t="s">
        <v>912</v>
      </c>
      <c r="F8" s="152" t="s">
        <v>913</v>
      </c>
      <c r="G8" s="152" t="s">
        <v>88</v>
      </c>
      <c r="H8" s="152" t="s">
        <v>914</v>
      </c>
      <c r="I8" s="153" t="s">
        <v>915</v>
      </c>
      <c r="J8" s="152" t="s">
        <v>916</v>
      </c>
      <c r="K8" s="159" t="s">
        <v>47</v>
      </c>
      <c r="L8" s="156"/>
      <c r="M8" s="157">
        <v>14756.1</v>
      </c>
      <c r="N8" s="157"/>
      <c r="O8" s="157">
        <v>12000</v>
      </c>
      <c r="P8" s="157"/>
      <c r="Q8" s="152" t="s">
        <v>86</v>
      </c>
      <c r="R8" s="152" t="s">
        <v>917</v>
      </c>
      <c r="S8" s="15"/>
    </row>
    <row r="9" spans="1:19" s="6" customFormat="1" ht="192" x14ac:dyDescent="0.25">
      <c r="A9" s="154">
        <v>3</v>
      </c>
      <c r="B9" s="154">
        <v>6</v>
      </c>
      <c r="C9" s="154">
        <v>5</v>
      </c>
      <c r="D9" s="152">
        <v>4</v>
      </c>
      <c r="E9" s="152" t="s">
        <v>918</v>
      </c>
      <c r="F9" s="152" t="s">
        <v>919</v>
      </c>
      <c r="G9" s="152" t="s">
        <v>920</v>
      </c>
      <c r="H9" s="152" t="s">
        <v>255</v>
      </c>
      <c r="I9" s="153" t="s">
        <v>921</v>
      </c>
      <c r="J9" s="152" t="s">
        <v>922</v>
      </c>
      <c r="K9" s="159" t="s">
        <v>56</v>
      </c>
      <c r="L9" s="156"/>
      <c r="M9" s="157">
        <v>64000</v>
      </c>
      <c r="N9" s="157"/>
      <c r="O9" s="157">
        <v>64000</v>
      </c>
      <c r="P9" s="157"/>
      <c r="Q9" s="152" t="s">
        <v>923</v>
      </c>
      <c r="R9" s="152" t="s">
        <v>924</v>
      </c>
      <c r="S9" s="15"/>
    </row>
    <row r="10" spans="1:19" s="6" customFormat="1" ht="192" x14ac:dyDescent="0.25">
      <c r="A10" s="154">
        <v>4</v>
      </c>
      <c r="B10" s="154">
        <v>1</v>
      </c>
      <c r="C10" s="154">
        <v>5</v>
      </c>
      <c r="D10" s="152">
        <v>4</v>
      </c>
      <c r="E10" s="152" t="s">
        <v>925</v>
      </c>
      <c r="F10" s="152" t="s">
        <v>926</v>
      </c>
      <c r="G10" s="152" t="s">
        <v>38</v>
      </c>
      <c r="H10" s="152" t="s">
        <v>234</v>
      </c>
      <c r="I10" s="153" t="s">
        <v>927</v>
      </c>
      <c r="J10" s="152" t="s">
        <v>922</v>
      </c>
      <c r="K10" s="159" t="s">
        <v>47</v>
      </c>
      <c r="L10" s="156"/>
      <c r="M10" s="157">
        <v>14012.83</v>
      </c>
      <c r="N10" s="157"/>
      <c r="O10" s="157">
        <v>14012.83</v>
      </c>
      <c r="P10" s="157"/>
      <c r="Q10" s="158" t="s">
        <v>928</v>
      </c>
      <c r="R10" s="152" t="s">
        <v>929</v>
      </c>
      <c r="S10" s="15"/>
    </row>
    <row r="11" spans="1:19" s="6" customFormat="1" ht="132" x14ac:dyDescent="0.25">
      <c r="A11" s="154">
        <v>5</v>
      </c>
      <c r="B11" s="154">
        <v>6</v>
      </c>
      <c r="C11" s="154">
        <v>5</v>
      </c>
      <c r="D11" s="152">
        <v>4</v>
      </c>
      <c r="E11" s="152" t="s">
        <v>930</v>
      </c>
      <c r="F11" s="152" t="s">
        <v>931</v>
      </c>
      <c r="G11" s="152" t="s">
        <v>920</v>
      </c>
      <c r="H11" s="152" t="s">
        <v>932</v>
      </c>
      <c r="I11" s="153" t="s">
        <v>676</v>
      </c>
      <c r="J11" s="152" t="s">
        <v>922</v>
      </c>
      <c r="K11" s="159" t="s">
        <v>56</v>
      </c>
      <c r="L11" s="156"/>
      <c r="M11" s="157">
        <v>21956.43</v>
      </c>
      <c r="N11" s="157"/>
      <c r="O11" s="157">
        <v>21956.43</v>
      </c>
      <c r="P11" s="157"/>
      <c r="Q11" s="158" t="s">
        <v>933</v>
      </c>
      <c r="R11" s="152" t="s">
        <v>934</v>
      </c>
      <c r="S11" s="15"/>
    </row>
    <row r="12" spans="1:19" s="6" customFormat="1" ht="192" x14ac:dyDescent="0.25">
      <c r="A12" s="154">
        <v>6</v>
      </c>
      <c r="B12" s="154">
        <v>1</v>
      </c>
      <c r="C12" s="154">
        <v>1</v>
      </c>
      <c r="D12" s="152">
        <v>6</v>
      </c>
      <c r="E12" s="152" t="s">
        <v>935</v>
      </c>
      <c r="F12" s="152" t="s">
        <v>936</v>
      </c>
      <c r="G12" s="152" t="s">
        <v>48</v>
      </c>
      <c r="H12" s="152" t="s">
        <v>937</v>
      </c>
      <c r="I12" s="153" t="s">
        <v>313</v>
      </c>
      <c r="J12" s="152" t="s">
        <v>938</v>
      </c>
      <c r="K12" s="159" t="s">
        <v>70</v>
      </c>
      <c r="L12" s="156"/>
      <c r="M12" s="157">
        <v>10059.5</v>
      </c>
      <c r="N12" s="157"/>
      <c r="O12" s="157">
        <v>8132</v>
      </c>
      <c r="P12" s="157"/>
      <c r="Q12" s="152" t="s">
        <v>86</v>
      </c>
      <c r="R12" s="152" t="s">
        <v>917</v>
      </c>
      <c r="S12" s="15"/>
    </row>
    <row r="13" spans="1:19" s="6" customFormat="1" ht="144" x14ac:dyDescent="0.25">
      <c r="A13" s="154">
        <v>7</v>
      </c>
      <c r="B13" s="154">
        <v>1</v>
      </c>
      <c r="C13" s="154">
        <v>1</v>
      </c>
      <c r="D13" s="152">
        <v>6</v>
      </c>
      <c r="E13" s="152" t="s">
        <v>939</v>
      </c>
      <c r="F13" s="152" t="s">
        <v>940</v>
      </c>
      <c r="G13" s="152" t="s">
        <v>36</v>
      </c>
      <c r="H13" s="152" t="s">
        <v>941</v>
      </c>
      <c r="I13" s="153" t="s">
        <v>942</v>
      </c>
      <c r="J13" s="152" t="s">
        <v>943</v>
      </c>
      <c r="K13" s="159" t="s">
        <v>56</v>
      </c>
      <c r="L13" s="156"/>
      <c r="M13" s="157">
        <v>6459.97</v>
      </c>
      <c r="N13" s="157"/>
      <c r="O13" s="157">
        <v>5459.97</v>
      </c>
      <c r="P13" s="157"/>
      <c r="Q13" s="152" t="s">
        <v>944</v>
      </c>
      <c r="R13" s="152" t="s">
        <v>945</v>
      </c>
      <c r="S13" s="15"/>
    </row>
    <row r="14" spans="1:19" s="6" customFormat="1" ht="84" x14ac:dyDescent="0.25">
      <c r="A14" s="154">
        <v>8</v>
      </c>
      <c r="B14" s="154">
        <v>6</v>
      </c>
      <c r="C14" s="154">
        <v>1</v>
      </c>
      <c r="D14" s="152">
        <v>6</v>
      </c>
      <c r="E14" s="152" t="s">
        <v>946</v>
      </c>
      <c r="F14" s="152" t="s">
        <v>947</v>
      </c>
      <c r="G14" s="152" t="s">
        <v>948</v>
      </c>
      <c r="H14" s="152" t="s">
        <v>949</v>
      </c>
      <c r="I14" s="153" t="s">
        <v>950</v>
      </c>
      <c r="J14" s="152" t="s">
        <v>951</v>
      </c>
      <c r="K14" s="159" t="s">
        <v>56</v>
      </c>
      <c r="L14" s="156"/>
      <c r="M14" s="157">
        <v>28043.99</v>
      </c>
      <c r="N14" s="157"/>
      <c r="O14" s="157">
        <v>21693.25</v>
      </c>
      <c r="P14" s="157"/>
      <c r="Q14" s="152" t="s">
        <v>952</v>
      </c>
      <c r="R14" s="152" t="s">
        <v>953</v>
      </c>
      <c r="S14" s="15"/>
    </row>
    <row r="15" spans="1:19" s="6" customFormat="1" ht="144" x14ac:dyDescent="0.25">
      <c r="A15" s="154">
        <v>9</v>
      </c>
      <c r="B15" s="154">
        <v>1</v>
      </c>
      <c r="C15" s="154">
        <v>1</v>
      </c>
      <c r="D15" s="152">
        <v>6</v>
      </c>
      <c r="E15" s="152" t="s">
        <v>954</v>
      </c>
      <c r="F15" s="152" t="s">
        <v>955</v>
      </c>
      <c r="G15" s="152" t="s">
        <v>74</v>
      </c>
      <c r="H15" s="152" t="s">
        <v>956</v>
      </c>
      <c r="I15" s="153" t="s">
        <v>957</v>
      </c>
      <c r="J15" s="152" t="s">
        <v>958</v>
      </c>
      <c r="K15" s="159" t="s">
        <v>37</v>
      </c>
      <c r="L15" s="156"/>
      <c r="M15" s="157">
        <v>23412.67</v>
      </c>
      <c r="N15" s="157"/>
      <c r="O15" s="157">
        <v>20520</v>
      </c>
      <c r="P15" s="157"/>
      <c r="Q15" s="152" t="s">
        <v>959</v>
      </c>
      <c r="R15" s="152" t="s">
        <v>960</v>
      </c>
      <c r="S15" s="15"/>
    </row>
    <row r="16" spans="1:19" s="6" customFormat="1" ht="144" x14ac:dyDescent="0.25">
      <c r="A16" s="154">
        <v>10</v>
      </c>
      <c r="B16" s="154">
        <v>1</v>
      </c>
      <c r="C16" s="154">
        <v>1</v>
      </c>
      <c r="D16" s="152">
        <v>6</v>
      </c>
      <c r="E16" s="152" t="s">
        <v>961</v>
      </c>
      <c r="F16" s="152" t="s">
        <v>962</v>
      </c>
      <c r="G16" s="152" t="s">
        <v>301</v>
      </c>
      <c r="H16" s="152" t="s">
        <v>937</v>
      </c>
      <c r="I16" s="153" t="s">
        <v>235</v>
      </c>
      <c r="J16" s="152" t="s">
        <v>938</v>
      </c>
      <c r="K16" s="159" t="s">
        <v>37</v>
      </c>
      <c r="L16" s="156"/>
      <c r="M16" s="157">
        <v>36551</v>
      </c>
      <c r="N16" s="157"/>
      <c r="O16" s="157">
        <v>32451</v>
      </c>
      <c r="P16" s="157"/>
      <c r="Q16" s="158" t="s">
        <v>910</v>
      </c>
      <c r="R16" s="152" t="s">
        <v>911</v>
      </c>
      <c r="S16" s="15"/>
    </row>
    <row r="17" spans="1:19" s="6" customFormat="1" ht="120" x14ac:dyDescent="0.25">
      <c r="A17" s="154">
        <v>11</v>
      </c>
      <c r="B17" s="154">
        <v>2</v>
      </c>
      <c r="C17" s="154">
        <v>1</v>
      </c>
      <c r="D17" s="152">
        <v>6</v>
      </c>
      <c r="E17" s="152" t="s">
        <v>963</v>
      </c>
      <c r="F17" s="152" t="s">
        <v>964</v>
      </c>
      <c r="G17" s="152" t="s">
        <v>54</v>
      </c>
      <c r="H17" s="152" t="s">
        <v>932</v>
      </c>
      <c r="I17" s="153" t="s">
        <v>235</v>
      </c>
      <c r="J17" s="152" t="s">
        <v>965</v>
      </c>
      <c r="K17" s="159" t="s">
        <v>37</v>
      </c>
      <c r="L17" s="156"/>
      <c r="M17" s="157">
        <v>79900</v>
      </c>
      <c r="N17" s="157"/>
      <c r="O17" s="157">
        <v>39500</v>
      </c>
      <c r="P17" s="157"/>
      <c r="Q17" s="152" t="s">
        <v>966</v>
      </c>
      <c r="R17" s="152" t="s">
        <v>967</v>
      </c>
      <c r="S17" s="15"/>
    </row>
    <row r="18" spans="1:19" s="6" customFormat="1" ht="96" x14ac:dyDescent="0.25">
      <c r="A18" s="154">
        <v>12</v>
      </c>
      <c r="B18" s="154">
        <v>6</v>
      </c>
      <c r="C18" s="154">
        <v>1</v>
      </c>
      <c r="D18" s="152">
        <v>6</v>
      </c>
      <c r="E18" s="152" t="s">
        <v>968</v>
      </c>
      <c r="F18" s="152" t="s">
        <v>969</v>
      </c>
      <c r="G18" s="152" t="s">
        <v>970</v>
      </c>
      <c r="H18" s="152" t="s">
        <v>971</v>
      </c>
      <c r="I18" s="153" t="s">
        <v>972</v>
      </c>
      <c r="J18" s="152" t="s">
        <v>973</v>
      </c>
      <c r="K18" s="159" t="s">
        <v>47</v>
      </c>
      <c r="L18" s="156"/>
      <c r="M18" s="157">
        <v>19972.599999999999</v>
      </c>
      <c r="N18" s="157"/>
      <c r="O18" s="157">
        <v>19972.599999999999</v>
      </c>
      <c r="P18" s="157"/>
      <c r="Q18" s="152" t="s">
        <v>974</v>
      </c>
      <c r="R18" s="152" t="s">
        <v>975</v>
      </c>
      <c r="S18" s="15"/>
    </row>
    <row r="19" spans="1:19" s="6" customFormat="1" ht="180" x14ac:dyDescent="0.25">
      <c r="A19" s="154">
        <v>13</v>
      </c>
      <c r="B19" s="154">
        <v>1</v>
      </c>
      <c r="C19" s="154">
        <v>1</v>
      </c>
      <c r="D19" s="152">
        <v>9</v>
      </c>
      <c r="E19" s="152" t="s">
        <v>976</v>
      </c>
      <c r="F19" s="152" t="s">
        <v>977</v>
      </c>
      <c r="G19" s="152" t="s">
        <v>978</v>
      </c>
      <c r="H19" s="152" t="s">
        <v>979</v>
      </c>
      <c r="I19" s="153" t="s">
        <v>980</v>
      </c>
      <c r="J19" s="152" t="s">
        <v>981</v>
      </c>
      <c r="K19" s="159" t="s">
        <v>37</v>
      </c>
      <c r="L19" s="156"/>
      <c r="M19" s="157">
        <v>217614</v>
      </c>
      <c r="N19" s="157"/>
      <c r="O19" s="157">
        <v>88375.5</v>
      </c>
      <c r="P19" s="157"/>
      <c r="Q19" s="152" t="s">
        <v>86</v>
      </c>
      <c r="R19" s="152" t="s">
        <v>917</v>
      </c>
      <c r="S19" s="15"/>
    </row>
    <row r="20" spans="1:19" s="6" customFormat="1" ht="144" x14ac:dyDescent="0.25">
      <c r="A20" s="154">
        <v>14</v>
      </c>
      <c r="B20" s="154">
        <v>2</v>
      </c>
      <c r="C20" s="154">
        <v>1</v>
      </c>
      <c r="D20" s="152">
        <v>9</v>
      </c>
      <c r="E20" s="152" t="s">
        <v>982</v>
      </c>
      <c r="F20" s="152" t="s">
        <v>983</v>
      </c>
      <c r="G20" s="152" t="s">
        <v>54</v>
      </c>
      <c r="H20" s="152" t="s">
        <v>932</v>
      </c>
      <c r="I20" s="153" t="s">
        <v>984</v>
      </c>
      <c r="J20" s="152" t="s">
        <v>909</v>
      </c>
      <c r="K20" s="159" t="s">
        <v>37</v>
      </c>
      <c r="L20" s="156"/>
      <c r="M20" s="157">
        <v>53766.239999999998</v>
      </c>
      <c r="N20" s="157"/>
      <c r="O20" s="157">
        <v>48750</v>
      </c>
      <c r="P20" s="157"/>
      <c r="Q20" s="158" t="s">
        <v>910</v>
      </c>
      <c r="R20" s="152" t="s">
        <v>911</v>
      </c>
      <c r="S20" s="15"/>
    </row>
    <row r="21" spans="1:19" s="6" customFormat="1" ht="168" x14ac:dyDescent="0.25">
      <c r="A21" s="154">
        <v>15</v>
      </c>
      <c r="B21" s="154">
        <v>6</v>
      </c>
      <c r="C21" s="154">
        <v>5</v>
      </c>
      <c r="D21" s="152">
        <v>11</v>
      </c>
      <c r="E21" s="152" t="s">
        <v>985</v>
      </c>
      <c r="F21" s="152" t="s">
        <v>986</v>
      </c>
      <c r="G21" s="152" t="s">
        <v>987</v>
      </c>
      <c r="H21" s="152" t="s">
        <v>988</v>
      </c>
      <c r="I21" s="153" t="s">
        <v>989</v>
      </c>
      <c r="J21" s="152" t="s">
        <v>990</v>
      </c>
      <c r="K21" s="159" t="s">
        <v>56</v>
      </c>
      <c r="L21" s="156"/>
      <c r="M21" s="157">
        <v>34352</v>
      </c>
      <c r="N21" s="157"/>
      <c r="O21" s="157">
        <v>29952</v>
      </c>
      <c r="P21" s="157"/>
      <c r="Q21" s="152" t="s">
        <v>991</v>
      </c>
      <c r="R21" s="152" t="s">
        <v>992</v>
      </c>
      <c r="S21" s="15"/>
    </row>
    <row r="22" spans="1:19" s="6" customFormat="1" ht="132" x14ac:dyDescent="0.25">
      <c r="A22" s="154">
        <v>16</v>
      </c>
      <c r="B22" s="154">
        <v>6</v>
      </c>
      <c r="C22" s="154">
        <v>5</v>
      </c>
      <c r="D22" s="152">
        <v>11</v>
      </c>
      <c r="E22" s="152" t="s">
        <v>993</v>
      </c>
      <c r="F22" s="152" t="s">
        <v>994</v>
      </c>
      <c r="G22" s="152" t="s">
        <v>995</v>
      </c>
      <c r="H22" s="152" t="s">
        <v>996</v>
      </c>
      <c r="I22" s="153" t="s">
        <v>997</v>
      </c>
      <c r="J22" s="152" t="s">
        <v>998</v>
      </c>
      <c r="K22" s="159" t="s">
        <v>47</v>
      </c>
      <c r="L22" s="156"/>
      <c r="M22" s="157">
        <v>54305</v>
      </c>
      <c r="N22" s="157"/>
      <c r="O22" s="157">
        <v>49305</v>
      </c>
      <c r="P22" s="157"/>
      <c r="Q22" s="152" t="s">
        <v>999</v>
      </c>
      <c r="R22" s="152" t="s">
        <v>1000</v>
      </c>
      <c r="S22" s="15"/>
    </row>
    <row r="23" spans="1:19" s="6" customFormat="1" ht="120" x14ac:dyDescent="0.25">
      <c r="A23" s="154">
        <v>17</v>
      </c>
      <c r="B23" s="154">
        <v>6</v>
      </c>
      <c r="C23" s="154">
        <v>1</v>
      </c>
      <c r="D23" s="152">
        <v>13</v>
      </c>
      <c r="E23" s="152" t="s">
        <v>1001</v>
      </c>
      <c r="F23" s="152" t="s">
        <v>1002</v>
      </c>
      <c r="G23" s="152" t="s">
        <v>1003</v>
      </c>
      <c r="H23" s="152" t="s">
        <v>1004</v>
      </c>
      <c r="I23" s="153" t="s">
        <v>1005</v>
      </c>
      <c r="J23" s="152" t="s">
        <v>1006</v>
      </c>
      <c r="K23" s="159" t="s">
        <v>91</v>
      </c>
      <c r="L23" s="156"/>
      <c r="M23" s="157">
        <v>41158.9</v>
      </c>
      <c r="N23" s="157"/>
      <c r="O23" s="157">
        <v>35658.9</v>
      </c>
      <c r="P23" s="157"/>
      <c r="Q23" s="152" t="s">
        <v>1007</v>
      </c>
      <c r="R23" s="152" t="s">
        <v>1008</v>
      </c>
      <c r="S23" s="15"/>
    </row>
    <row r="24" spans="1:19" s="6" customFormat="1" ht="180" x14ac:dyDescent="0.25">
      <c r="A24" s="154">
        <v>18</v>
      </c>
      <c r="B24" s="154">
        <v>3</v>
      </c>
      <c r="C24" s="154" t="s">
        <v>136</v>
      </c>
      <c r="D24" s="152">
        <v>13</v>
      </c>
      <c r="E24" s="152" t="s">
        <v>1009</v>
      </c>
      <c r="F24" s="152" t="s">
        <v>1010</v>
      </c>
      <c r="G24" s="152" t="s">
        <v>83</v>
      </c>
      <c r="H24" s="152" t="s">
        <v>1011</v>
      </c>
      <c r="I24" s="153" t="s">
        <v>1012</v>
      </c>
      <c r="J24" s="152" t="s">
        <v>1013</v>
      </c>
      <c r="K24" s="159" t="s">
        <v>37</v>
      </c>
      <c r="L24" s="156"/>
      <c r="M24" s="157">
        <v>41619</v>
      </c>
      <c r="N24" s="157"/>
      <c r="O24" s="157">
        <v>29988</v>
      </c>
      <c r="P24" s="157"/>
      <c r="Q24" s="152" t="s">
        <v>1014</v>
      </c>
      <c r="R24" s="152" t="s">
        <v>1015</v>
      </c>
      <c r="S24" s="15"/>
    </row>
    <row r="25" spans="1:19" s="6" customFormat="1" ht="132" x14ac:dyDescent="0.25">
      <c r="A25" s="154">
        <v>19</v>
      </c>
      <c r="B25" s="154">
        <v>6</v>
      </c>
      <c r="C25" s="154">
        <v>1</v>
      </c>
      <c r="D25" s="152">
        <v>13</v>
      </c>
      <c r="E25" s="152" t="s">
        <v>1016</v>
      </c>
      <c r="F25" s="152" t="s">
        <v>1017</v>
      </c>
      <c r="G25" s="152" t="s">
        <v>83</v>
      </c>
      <c r="H25" s="152" t="s">
        <v>1011</v>
      </c>
      <c r="I25" s="153" t="s">
        <v>1018</v>
      </c>
      <c r="J25" s="152" t="s">
        <v>1019</v>
      </c>
      <c r="K25" s="159" t="s">
        <v>56</v>
      </c>
      <c r="L25" s="156"/>
      <c r="M25" s="157">
        <v>18655.5</v>
      </c>
      <c r="N25" s="157"/>
      <c r="O25" s="157">
        <v>14275.5</v>
      </c>
      <c r="P25" s="157"/>
      <c r="Q25" s="152" t="s">
        <v>1020</v>
      </c>
      <c r="R25" s="152" t="s">
        <v>1021</v>
      </c>
      <c r="S25" s="15"/>
    </row>
    <row r="27" spans="1:19" x14ac:dyDescent="0.25">
      <c r="M27" s="342" t="s">
        <v>39</v>
      </c>
      <c r="N27" s="342"/>
      <c r="O27" s="374" t="s">
        <v>40</v>
      </c>
      <c r="P27" s="342"/>
    </row>
    <row r="28" spans="1:19" x14ac:dyDescent="0.25">
      <c r="M28" s="59" t="s">
        <v>41</v>
      </c>
      <c r="N28" s="59" t="s">
        <v>42</v>
      </c>
      <c r="O28" s="45" t="s">
        <v>41</v>
      </c>
      <c r="P28" s="73" t="s">
        <v>42</v>
      </c>
    </row>
    <row r="29" spans="1:19" x14ac:dyDescent="0.25">
      <c r="M29" s="46" t="s">
        <v>43</v>
      </c>
      <c r="N29" s="47" t="s">
        <v>43</v>
      </c>
      <c r="O29" s="51">
        <v>19</v>
      </c>
      <c r="P29" s="127">
        <f>SUM(O7:O25)</f>
        <v>579212.98</v>
      </c>
    </row>
    <row r="30" spans="1:19" ht="18.75" x14ac:dyDescent="0.3">
      <c r="A30" s="105" t="s">
        <v>341</v>
      </c>
      <c r="M30" s="147"/>
      <c r="N30" s="148"/>
      <c r="O30" s="146"/>
      <c r="P30" s="11"/>
    </row>
    <row r="32" spans="1:19" s="4" customFormat="1" ht="47.25" customHeight="1" x14ac:dyDescent="0.25">
      <c r="A32" s="174" t="s">
        <v>0</v>
      </c>
      <c r="B32" s="188" t="s">
        <v>1</v>
      </c>
      <c r="C32" s="188" t="s">
        <v>2</v>
      </c>
      <c r="D32" s="188" t="s">
        <v>3</v>
      </c>
      <c r="E32" s="174" t="s">
        <v>4</v>
      </c>
      <c r="F32" s="174" t="s">
        <v>5</v>
      </c>
      <c r="G32" s="174" t="s">
        <v>6</v>
      </c>
      <c r="H32" s="190" t="s">
        <v>7</v>
      </c>
      <c r="I32" s="190"/>
      <c r="J32" s="174" t="s">
        <v>8</v>
      </c>
      <c r="K32" s="227" t="s">
        <v>9</v>
      </c>
      <c r="L32" s="228"/>
      <c r="M32" s="178" t="s">
        <v>10</v>
      </c>
      <c r="N32" s="178"/>
      <c r="O32" s="178" t="s">
        <v>11</v>
      </c>
      <c r="P32" s="178"/>
      <c r="Q32" s="174" t="s">
        <v>12</v>
      </c>
      <c r="R32" s="188" t="s">
        <v>13</v>
      </c>
      <c r="S32" s="3"/>
    </row>
    <row r="33" spans="1:19" s="4" customFormat="1" ht="35.25" customHeight="1" x14ac:dyDescent="0.2">
      <c r="A33" s="175"/>
      <c r="B33" s="189"/>
      <c r="C33" s="189"/>
      <c r="D33" s="189"/>
      <c r="E33" s="175"/>
      <c r="F33" s="175"/>
      <c r="G33" s="175"/>
      <c r="H33" s="49" t="s">
        <v>14</v>
      </c>
      <c r="I33" s="49" t="s">
        <v>15</v>
      </c>
      <c r="J33" s="175"/>
      <c r="K33" s="50">
        <v>2020</v>
      </c>
      <c r="L33" s="50">
        <v>2021</v>
      </c>
      <c r="M33" s="5">
        <v>2020</v>
      </c>
      <c r="N33" s="5">
        <v>2021</v>
      </c>
      <c r="O33" s="5">
        <v>2020</v>
      </c>
      <c r="P33" s="5">
        <v>2021</v>
      </c>
      <c r="Q33" s="175"/>
      <c r="R33" s="189"/>
      <c r="S33" s="3"/>
    </row>
    <row r="34" spans="1:19" s="4" customFormat="1" ht="15.75" customHeight="1" x14ac:dyDescent="0.2">
      <c r="A34" s="48" t="s">
        <v>16</v>
      </c>
      <c r="B34" s="49" t="s">
        <v>17</v>
      </c>
      <c r="C34" s="49" t="s">
        <v>18</v>
      </c>
      <c r="D34" s="49" t="s">
        <v>19</v>
      </c>
      <c r="E34" s="48" t="s">
        <v>20</v>
      </c>
      <c r="F34" s="48" t="s">
        <v>21</v>
      </c>
      <c r="G34" s="48" t="s">
        <v>22</v>
      </c>
      <c r="H34" s="49" t="s">
        <v>23</v>
      </c>
      <c r="I34" s="49" t="s">
        <v>24</v>
      </c>
      <c r="J34" s="48" t="s">
        <v>25</v>
      </c>
      <c r="K34" s="50" t="s">
        <v>26</v>
      </c>
      <c r="L34" s="50" t="s">
        <v>27</v>
      </c>
      <c r="M34" s="52" t="s">
        <v>28</v>
      </c>
      <c r="N34" s="52" t="s">
        <v>29</v>
      </c>
      <c r="O34" s="52" t="s">
        <v>30</v>
      </c>
      <c r="P34" s="52" t="s">
        <v>31</v>
      </c>
      <c r="Q34" s="48" t="s">
        <v>32</v>
      </c>
      <c r="R34" s="49" t="s">
        <v>33</v>
      </c>
      <c r="S34" s="3"/>
    </row>
    <row r="35" spans="1:19" s="6" customFormat="1" ht="69.75" customHeight="1" x14ac:dyDescent="0.25">
      <c r="A35" s="154">
        <v>1</v>
      </c>
      <c r="B35" s="154">
        <v>6</v>
      </c>
      <c r="C35" s="154">
        <v>5</v>
      </c>
      <c r="D35" s="152">
        <v>11</v>
      </c>
      <c r="E35" s="152" t="s">
        <v>1023</v>
      </c>
      <c r="F35" s="152" t="s">
        <v>1024</v>
      </c>
      <c r="G35" s="152" t="s">
        <v>88</v>
      </c>
      <c r="H35" s="152" t="s">
        <v>914</v>
      </c>
      <c r="I35" s="153" t="s">
        <v>235</v>
      </c>
      <c r="J35" s="152" t="s">
        <v>1025</v>
      </c>
      <c r="K35" s="155" t="s">
        <v>1026</v>
      </c>
      <c r="L35" s="156"/>
      <c r="M35" s="157">
        <v>12990</v>
      </c>
      <c r="N35" s="157"/>
      <c r="O35" s="157">
        <v>11700</v>
      </c>
      <c r="P35" s="157"/>
      <c r="Q35" s="158" t="s">
        <v>1027</v>
      </c>
      <c r="R35" s="152" t="s">
        <v>1028</v>
      </c>
      <c r="S35" s="15"/>
    </row>
    <row r="36" spans="1:19" s="6" customFormat="1" ht="72" customHeight="1" x14ac:dyDescent="0.25">
      <c r="A36" s="154">
        <v>2</v>
      </c>
      <c r="B36" s="154">
        <v>6</v>
      </c>
      <c r="C36" s="154">
        <v>5</v>
      </c>
      <c r="D36" s="152">
        <v>11</v>
      </c>
      <c r="E36" s="152" t="s">
        <v>1029</v>
      </c>
      <c r="F36" s="152" t="s">
        <v>1030</v>
      </c>
      <c r="G36" s="152" t="s">
        <v>88</v>
      </c>
      <c r="H36" s="152" t="s">
        <v>914</v>
      </c>
      <c r="I36" s="153" t="s">
        <v>1031</v>
      </c>
      <c r="J36" s="152" t="s">
        <v>1032</v>
      </c>
      <c r="K36" s="159" t="s">
        <v>59</v>
      </c>
      <c r="L36" s="156"/>
      <c r="M36" s="157">
        <v>6900</v>
      </c>
      <c r="N36" s="157"/>
      <c r="O36" s="157">
        <v>3640</v>
      </c>
      <c r="P36" s="157"/>
      <c r="Q36" s="152" t="s">
        <v>1033</v>
      </c>
      <c r="R36" s="152" t="s">
        <v>1034</v>
      </c>
      <c r="S36" s="15"/>
    </row>
    <row r="37" spans="1:19" s="6" customFormat="1" ht="59.25" customHeight="1" x14ac:dyDescent="0.25">
      <c r="A37" s="154">
        <v>3</v>
      </c>
      <c r="B37" s="154">
        <v>6</v>
      </c>
      <c r="C37" s="154">
        <v>5</v>
      </c>
      <c r="D37" s="152">
        <v>11</v>
      </c>
      <c r="E37" s="152" t="s">
        <v>1035</v>
      </c>
      <c r="F37" s="152" t="s">
        <v>1036</v>
      </c>
      <c r="G37" s="152" t="s">
        <v>1037</v>
      </c>
      <c r="H37" s="152" t="s">
        <v>1038</v>
      </c>
      <c r="I37" s="153" t="s">
        <v>1039</v>
      </c>
      <c r="J37" s="152" t="s">
        <v>1040</v>
      </c>
      <c r="K37" s="159" t="s">
        <v>45</v>
      </c>
      <c r="L37" s="156"/>
      <c r="M37" s="157">
        <v>10740</v>
      </c>
      <c r="N37" s="157"/>
      <c r="O37" s="157">
        <v>8200</v>
      </c>
      <c r="P37" s="157"/>
      <c r="Q37" s="152" t="s">
        <v>1033</v>
      </c>
      <c r="R37" s="152" t="s">
        <v>1034</v>
      </c>
      <c r="S37" s="15"/>
    </row>
    <row r="38" spans="1:19" s="6" customFormat="1" ht="60" x14ac:dyDescent="0.25">
      <c r="A38" s="154">
        <v>4</v>
      </c>
      <c r="B38" s="154">
        <v>6</v>
      </c>
      <c r="C38" s="154">
        <v>5</v>
      </c>
      <c r="D38" s="152">
        <v>11</v>
      </c>
      <c r="E38" s="152" t="s">
        <v>1041</v>
      </c>
      <c r="F38" s="152" t="s">
        <v>1042</v>
      </c>
      <c r="G38" s="152" t="s">
        <v>1043</v>
      </c>
      <c r="H38" s="152" t="s">
        <v>1044</v>
      </c>
      <c r="I38" s="153" t="s">
        <v>1045</v>
      </c>
      <c r="J38" s="152" t="s">
        <v>1040</v>
      </c>
      <c r="K38" s="159" t="s">
        <v>56</v>
      </c>
      <c r="L38" s="156"/>
      <c r="M38" s="157">
        <v>27684.400000000001</v>
      </c>
      <c r="N38" s="157"/>
      <c r="O38" s="157">
        <v>21794</v>
      </c>
      <c r="P38" s="157"/>
      <c r="Q38" s="158" t="s">
        <v>952</v>
      </c>
      <c r="R38" s="152" t="s">
        <v>953</v>
      </c>
      <c r="S38" s="15"/>
    </row>
    <row r="39" spans="1:19" s="6" customFormat="1" ht="118.5" customHeight="1" x14ac:dyDescent="0.25">
      <c r="A39" s="154">
        <v>5</v>
      </c>
      <c r="B39" s="154">
        <v>6</v>
      </c>
      <c r="C39" s="154">
        <v>3</v>
      </c>
      <c r="D39" s="152">
        <v>13</v>
      </c>
      <c r="E39" s="152" t="s">
        <v>1046</v>
      </c>
      <c r="F39" s="152" t="s">
        <v>1047</v>
      </c>
      <c r="G39" s="152" t="s">
        <v>1048</v>
      </c>
      <c r="H39" s="152" t="s">
        <v>1049</v>
      </c>
      <c r="I39" s="153" t="s">
        <v>1050</v>
      </c>
      <c r="J39" s="152" t="s">
        <v>1051</v>
      </c>
      <c r="K39" s="159" t="s">
        <v>56</v>
      </c>
      <c r="L39" s="156"/>
      <c r="M39" s="157">
        <v>20409.900000000001</v>
      </c>
      <c r="N39" s="157"/>
      <c r="O39" s="157">
        <v>14006.5</v>
      </c>
      <c r="P39" s="157"/>
      <c r="Q39" s="158" t="s">
        <v>1052</v>
      </c>
      <c r="R39" s="152" t="s">
        <v>1053</v>
      </c>
      <c r="S39" s="15"/>
    </row>
    <row r="40" spans="1:19" s="6" customFormat="1" ht="94.5" customHeight="1" x14ac:dyDescent="0.25">
      <c r="A40" s="154">
        <v>6</v>
      </c>
      <c r="B40" s="154">
        <v>6</v>
      </c>
      <c r="C40" s="154">
        <v>3</v>
      </c>
      <c r="D40" s="152">
        <v>13</v>
      </c>
      <c r="E40" s="152" t="s">
        <v>1054</v>
      </c>
      <c r="F40" s="152" t="s">
        <v>1057</v>
      </c>
      <c r="G40" s="152" t="s">
        <v>88</v>
      </c>
      <c r="H40" s="152" t="s">
        <v>1055</v>
      </c>
      <c r="I40" s="153" t="s">
        <v>51</v>
      </c>
      <c r="J40" s="152" t="s">
        <v>1056</v>
      </c>
      <c r="K40" s="159" t="s">
        <v>53</v>
      </c>
      <c r="L40" s="156"/>
      <c r="M40" s="157">
        <v>14698.85</v>
      </c>
      <c r="N40" s="157"/>
      <c r="O40" s="157">
        <v>13374.85</v>
      </c>
      <c r="P40" s="157"/>
      <c r="Q40" s="152" t="s">
        <v>86</v>
      </c>
      <c r="R40" s="152" t="s">
        <v>917</v>
      </c>
      <c r="S40" s="15"/>
    </row>
    <row r="42" spans="1:19" x14ac:dyDescent="0.25">
      <c r="M42" s="342" t="s">
        <v>39</v>
      </c>
      <c r="N42" s="342"/>
      <c r="O42" s="374" t="s">
        <v>40</v>
      </c>
      <c r="P42" s="342"/>
    </row>
    <row r="43" spans="1:19" x14ac:dyDescent="0.25">
      <c r="M43" s="59" t="s">
        <v>41</v>
      </c>
      <c r="N43" s="59" t="s">
        <v>42</v>
      </c>
      <c r="O43" s="45" t="s">
        <v>41</v>
      </c>
      <c r="P43" s="73" t="s">
        <v>42</v>
      </c>
    </row>
    <row r="44" spans="1:19" x14ac:dyDescent="0.25">
      <c r="M44" s="46" t="s">
        <v>43</v>
      </c>
      <c r="N44" s="47" t="s">
        <v>43</v>
      </c>
      <c r="O44" s="51">
        <v>8</v>
      </c>
      <c r="P44" s="127">
        <f>SUM(O35:O40)</f>
        <v>72715.350000000006</v>
      </c>
    </row>
  </sheetData>
  <mergeCells count="32">
    <mergeCell ref="M42:N42"/>
    <mergeCell ref="O42:P42"/>
    <mergeCell ref="M27:N27"/>
    <mergeCell ref="O27:P27"/>
    <mergeCell ref="A32:A33"/>
    <mergeCell ref="B32:B33"/>
    <mergeCell ref="C32:C33"/>
    <mergeCell ref="D32:D33"/>
    <mergeCell ref="E32:E33"/>
    <mergeCell ref="F32:F33"/>
    <mergeCell ref="G32:G33"/>
    <mergeCell ref="H32:I32"/>
    <mergeCell ref="J32:J33"/>
    <mergeCell ref="K32:L32"/>
    <mergeCell ref="M32:N32"/>
    <mergeCell ref="O32:P32"/>
    <mergeCell ref="Q32:Q33"/>
    <mergeCell ref="R32:R33"/>
    <mergeCell ref="Q4:Q5"/>
    <mergeCell ref="R4:R5"/>
    <mergeCell ref="G4:G5"/>
    <mergeCell ref="H4:I4"/>
    <mergeCell ref="J4:J5"/>
    <mergeCell ref="K4:L4"/>
    <mergeCell ref="M4:N4"/>
    <mergeCell ref="O4:P4"/>
    <mergeCell ref="F4:F5"/>
    <mergeCell ref="A4:A5"/>
    <mergeCell ref="B4:B5"/>
    <mergeCell ref="C4:C5"/>
    <mergeCell ref="D4:D5"/>
    <mergeCell ref="E4:E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election activeCell="G26" sqref="G26"/>
    </sheetView>
  </sheetViews>
  <sheetFormatPr defaultColWidth="8.85546875" defaultRowHeight="15" x14ac:dyDescent="0.25"/>
  <cols>
    <col min="1" max="16384" width="8.85546875" style="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70" zoomScaleNormal="70" workbookViewId="0">
      <selection activeCell="C5" sqref="C5"/>
    </sheetView>
  </sheetViews>
  <sheetFormatPr defaultRowHeight="15" x14ac:dyDescent="0.25"/>
  <cols>
    <col min="1" max="16384" width="9.140625" style="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7"/>
  <sheetViews>
    <sheetView topLeftCell="A19" zoomScale="90" zoomScaleNormal="90" workbookViewId="0">
      <selection activeCell="E9" sqref="E9"/>
    </sheetView>
  </sheetViews>
  <sheetFormatPr defaultRowHeight="15" x14ac:dyDescent="0.25"/>
  <cols>
    <col min="1" max="1" width="3.140625" style="1" customWidth="1"/>
    <col min="2" max="2" width="9.28515625" style="1" customWidth="1"/>
    <col min="3" max="3" width="7.28515625" style="1" customWidth="1"/>
    <col min="4" max="4" width="10.85546875" style="1" customWidth="1"/>
    <col min="5" max="5" width="29.7109375" style="1" customWidth="1"/>
    <col min="6" max="6" width="33.42578125" style="1" customWidth="1"/>
    <col min="7" max="7" width="16.28515625" style="1" customWidth="1"/>
    <col min="8" max="8" width="9.85546875" style="1" customWidth="1"/>
    <col min="9" max="9" width="11.42578125" style="1" customWidth="1"/>
    <col min="10" max="10" width="24.7109375" style="1" customWidth="1"/>
    <col min="11" max="12" width="10.7109375" style="38" customWidth="1"/>
    <col min="13" max="13" width="12.5703125" style="2" customWidth="1"/>
    <col min="14" max="14" width="11.140625" style="2" customWidth="1"/>
    <col min="15" max="15" width="10.7109375" style="2" customWidth="1"/>
    <col min="16" max="16" width="12.7109375" style="2" customWidth="1"/>
    <col min="17" max="17" width="16.28515625" style="1" customWidth="1"/>
    <col min="18" max="18" width="16.7109375" style="1"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1" spans="1:18" x14ac:dyDescent="0.25">
      <c r="A1" s="181"/>
      <c r="B1" s="181"/>
      <c r="C1" s="181"/>
      <c r="D1" s="181"/>
      <c r="E1" s="181"/>
    </row>
    <row r="2" spans="1:18" ht="18.75" x14ac:dyDescent="0.3">
      <c r="A2" s="105" t="s">
        <v>147</v>
      </c>
    </row>
    <row r="4" spans="1:18" s="4" customFormat="1" ht="47.25" customHeight="1" x14ac:dyDescent="0.25">
      <c r="A4" s="174" t="s">
        <v>0</v>
      </c>
      <c r="B4" s="188" t="s">
        <v>1</v>
      </c>
      <c r="C4" s="188" t="s">
        <v>2</v>
      </c>
      <c r="D4" s="188" t="s">
        <v>3</v>
      </c>
      <c r="E4" s="174" t="s">
        <v>4</v>
      </c>
      <c r="F4" s="174" t="s">
        <v>5</v>
      </c>
      <c r="G4" s="188" t="s">
        <v>6</v>
      </c>
      <c r="H4" s="190" t="s">
        <v>7</v>
      </c>
      <c r="I4" s="190"/>
      <c r="J4" s="174" t="s">
        <v>8</v>
      </c>
      <c r="K4" s="176" t="s">
        <v>148</v>
      </c>
      <c r="L4" s="177"/>
      <c r="M4" s="178" t="s">
        <v>10</v>
      </c>
      <c r="N4" s="178"/>
      <c r="O4" s="178" t="s">
        <v>11</v>
      </c>
      <c r="P4" s="178"/>
      <c r="Q4" s="174" t="s">
        <v>12</v>
      </c>
      <c r="R4" s="188" t="s">
        <v>13</v>
      </c>
    </row>
    <row r="5" spans="1:18" s="4" customFormat="1" ht="35.25" customHeight="1" x14ac:dyDescent="0.2">
      <c r="A5" s="175"/>
      <c r="B5" s="189"/>
      <c r="C5" s="189"/>
      <c r="D5" s="189"/>
      <c r="E5" s="175"/>
      <c r="F5" s="175"/>
      <c r="G5" s="189"/>
      <c r="H5" s="49" t="s">
        <v>14</v>
      </c>
      <c r="I5" s="49" t="s">
        <v>15</v>
      </c>
      <c r="J5" s="175"/>
      <c r="K5" s="100">
        <v>2020</v>
      </c>
      <c r="L5" s="100">
        <v>2021</v>
      </c>
      <c r="M5" s="100">
        <v>2020</v>
      </c>
      <c r="N5" s="100">
        <v>2021</v>
      </c>
      <c r="O5" s="100">
        <v>2020</v>
      </c>
      <c r="P5" s="100">
        <v>2021</v>
      </c>
      <c r="Q5" s="175"/>
      <c r="R5" s="189"/>
    </row>
    <row r="6" spans="1:18" s="4" customFormat="1" ht="15.75" customHeight="1" x14ac:dyDescent="0.2">
      <c r="A6" s="48" t="s">
        <v>16</v>
      </c>
      <c r="B6" s="49" t="s">
        <v>17</v>
      </c>
      <c r="C6" s="49" t="s">
        <v>18</v>
      </c>
      <c r="D6" s="49" t="s">
        <v>19</v>
      </c>
      <c r="E6" s="48" t="s">
        <v>20</v>
      </c>
      <c r="F6" s="48" t="s">
        <v>21</v>
      </c>
      <c r="G6" s="48" t="s">
        <v>22</v>
      </c>
      <c r="H6" s="49" t="s">
        <v>23</v>
      </c>
      <c r="I6" s="49" t="s">
        <v>24</v>
      </c>
      <c r="J6" s="48" t="s">
        <v>25</v>
      </c>
      <c r="K6" s="100" t="s">
        <v>26</v>
      </c>
      <c r="L6" s="100" t="s">
        <v>27</v>
      </c>
      <c r="M6" s="52" t="s">
        <v>28</v>
      </c>
      <c r="N6" s="52" t="s">
        <v>29</v>
      </c>
      <c r="O6" s="52" t="s">
        <v>30</v>
      </c>
      <c r="P6" s="52" t="s">
        <v>31</v>
      </c>
      <c r="Q6" s="48" t="s">
        <v>32</v>
      </c>
      <c r="R6" s="49" t="s">
        <v>33</v>
      </c>
    </row>
    <row r="7" spans="1:18" s="4" customFormat="1" ht="51" customHeight="1" x14ac:dyDescent="0.2">
      <c r="A7" s="182">
        <v>1</v>
      </c>
      <c r="B7" s="184">
        <v>6</v>
      </c>
      <c r="C7" s="184">
        <v>5</v>
      </c>
      <c r="D7" s="186">
        <v>4</v>
      </c>
      <c r="E7" s="168" t="s">
        <v>149</v>
      </c>
      <c r="F7" s="168" t="s">
        <v>150</v>
      </c>
      <c r="G7" s="65" t="s">
        <v>52</v>
      </c>
      <c r="H7" s="12" t="s">
        <v>120</v>
      </c>
      <c r="I7" s="12" t="s">
        <v>71</v>
      </c>
      <c r="J7" s="168" t="s">
        <v>151</v>
      </c>
      <c r="K7" s="169" t="s">
        <v>56</v>
      </c>
      <c r="L7" s="171"/>
      <c r="M7" s="173">
        <v>43780.05</v>
      </c>
      <c r="N7" s="194"/>
      <c r="O7" s="173">
        <v>43780.05</v>
      </c>
      <c r="P7" s="194"/>
      <c r="Q7" s="179" t="s">
        <v>152</v>
      </c>
      <c r="R7" s="179" t="s">
        <v>153</v>
      </c>
    </row>
    <row r="8" spans="1:18" s="4" customFormat="1" ht="57" customHeight="1" x14ac:dyDescent="0.2">
      <c r="A8" s="183"/>
      <c r="B8" s="185"/>
      <c r="C8" s="185"/>
      <c r="D8" s="187"/>
      <c r="E8" s="168"/>
      <c r="F8" s="168"/>
      <c r="G8" s="65" t="s">
        <v>119</v>
      </c>
      <c r="H8" s="12" t="s">
        <v>120</v>
      </c>
      <c r="I8" s="12" t="s">
        <v>71</v>
      </c>
      <c r="J8" s="168"/>
      <c r="K8" s="170"/>
      <c r="L8" s="172"/>
      <c r="M8" s="173"/>
      <c r="N8" s="195"/>
      <c r="O8" s="173"/>
      <c r="P8" s="195"/>
      <c r="Q8" s="180"/>
      <c r="R8" s="180"/>
    </row>
    <row r="9" spans="1:18" s="38" customFormat="1" ht="127.5" customHeight="1" x14ac:dyDescent="0.25">
      <c r="A9" s="40">
        <v>2</v>
      </c>
      <c r="B9" s="64">
        <v>1</v>
      </c>
      <c r="C9" s="64">
        <v>1</v>
      </c>
      <c r="D9" s="65">
        <v>6</v>
      </c>
      <c r="E9" s="101" t="s">
        <v>154</v>
      </c>
      <c r="F9" s="60" t="s">
        <v>155</v>
      </c>
      <c r="G9" s="65" t="s">
        <v>119</v>
      </c>
      <c r="H9" s="12" t="s">
        <v>120</v>
      </c>
      <c r="I9" s="12" t="s">
        <v>339</v>
      </c>
      <c r="J9" s="60" t="s">
        <v>156</v>
      </c>
      <c r="K9" s="74" t="s">
        <v>56</v>
      </c>
      <c r="L9" s="74"/>
      <c r="M9" s="34">
        <v>4651.3</v>
      </c>
      <c r="N9" s="75"/>
      <c r="O9" s="34">
        <v>4141.3</v>
      </c>
      <c r="P9" s="75"/>
      <c r="Q9" s="60" t="s">
        <v>157</v>
      </c>
      <c r="R9" s="60" t="s">
        <v>158</v>
      </c>
    </row>
    <row r="10" spans="1:18" s="38" customFormat="1" ht="81" customHeight="1" x14ac:dyDescent="0.25">
      <c r="A10" s="184">
        <v>3</v>
      </c>
      <c r="B10" s="184">
        <v>3</v>
      </c>
      <c r="C10" s="184">
        <v>1</v>
      </c>
      <c r="D10" s="186">
        <v>6</v>
      </c>
      <c r="E10" s="179" t="s">
        <v>159</v>
      </c>
      <c r="F10" s="179" t="s">
        <v>160</v>
      </c>
      <c r="G10" s="65" t="s">
        <v>119</v>
      </c>
      <c r="H10" s="12" t="s">
        <v>120</v>
      </c>
      <c r="I10" s="12" t="s">
        <v>58</v>
      </c>
      <c r="J10" s="179" t="s">
        <v>161</v>
      </c>
      <c r="K10" s="196" t="s">
        <v>37</v>
      </c>
      <c r="L10" s="196"/>
      <c r="M10" s="192">
        <v>63818</v>
      </c>
      <c r="N10" s="191"/>
      <c r="O10" s="192">
        <v>51782</v>
      </c>
      <c r="P10" s="191"/>
      <c r="Q10" s="179" t="s">
        <v>162</v>
      </c>
      <c r="R10" s="179" t="s">
        <v>163</v>
      </c>
    </row>
    <row r="11" spans="1:18" s="38" customFormat="1" ht="73.5" customHeight="1" x14ac:dyDescent="0.25">
      <c r="A11" s="185"/>
      <c r="B11" s="185"/>
      <c r="C11" s="185"/>
      <c r="D11" s="187"/>
      <c r="E11" s="180"/>
      <c r="F11" s="180"/>
      <c r="G11" s="65" t="s">
        <v>119</v>
      </c>
      <c r="H11" s="12" t="s">
        <v>120</v>
      </c>
      <c r="I11" s="12" t="s">
        <v>58</v>
      </c>
      <c r="J11" s="180"/>
      <c r="K11" s="187"/>
      <c r="L11" s="187"/>
      <c r="M11" s="193"/>
      <c r="N11" s="185"/>
      <c r="O11" s="193"/>
      <c r="P11" s="185"/>
      <c r="Q11" s="180"/>
      <c r="R11" s="180"/>
    </row>
    <row r="12" spans="1:18" s="6" customFormat="1" ht="37.5" customHeight="1" x14ac:dyDescent="0.25">
      <c r="A12" s="197">
        <v>4</v>
      </c>
      <c r="B12" s="197">
        <v>3</v>
      </c>
      <c r="C12" s="197">
        <v>1</v>
      </c>
      <c r="D12" s="170">
        <v>6</v>
      </c>
      <c r="E12" s="168" t="s">
        <v>164</v>
      </c>
      <c r="F12" s="168" t="s">
        <v>165</v>
      </c>
      <c r="G12" s="65" t="s">
        <v>144</v>
      </c>
      <c r="H12" s="12" t="s">
        <v>120</v>
      </c>
      <c r="I12" s="12" t="s">
        <v>340</v>
      </c>
      <c r="J12" s="168" t="s">
        <v>166</v>
      </c>
      <c r="K12" s="169" t="s">
        <v>37</v>
      </c>
      <c r="L12" s="169"/>
      <c r="M12" s="198">
        <v>107588.83</v>
      </c>
      <c r="N12" s="199"/>
      <c r="O12" s="198">
        <v>95800.4</v>
      </c>
      <c r="P12" s="200"/>
      <c r="Q12" s="168" t="s">
        <v>167</v>
      </c>
      <c r="R12" s="168" t="s">
        <v>168</v>
      </c>
    </row>
    <row r="13" spans="1:18" s="6" customFormat="1" ht="46.5" customHeight="1" x14ac:dyDescent="0.25">
      <c r="A13" s="197"/>
      <c r="B13" s="197"/>
      <c r="C13" s="197"/>
      <c r="D13" s="170"/>
      <c r="E13" s="168"/>
      <c r="F13" s="168"/>
      <c r="G13" s="65" t="s">
        <v>38</v>
      </c>
      <c r="H13" s="12" t="s">
        <v>120</v>
      </c>
      <c r="I13" s="12" t="s">
        <v>122</v>
      </c>
      <c r="J13" s="168"/>
      <c r="K13" s="170"/>
      <c r="L13" s="170"/>
      <c r="M13" s="198"/>
      <c r="N13" s="197"/>
      <c r="O13" s="198"/>
      <c r="P13" s="201"/>
      <c r="Q13" s="168"/>
      <c r="R13" s="168"/>
    </row>
    <row r="14" spans="1:18" s="6" customFormat="1" ht="87.75" customHeight="1" x14ac:dyDescent="0.25">
      <c r="A14" s="197"/>
      <c r="B14" s="197"/>
      <c r="C14" s="197"/>
      <c r="D14" s="170"/>
      <c r="E14" s="168"/>
      <c r="F14" s="168"/>
      <c r="G14" s="65" t="s">
        <v>119</v>
      </c>
      <c r="H14" s="12" t="s">
        <v>120</v>
      </c>
      <c r="I14" s="12" t="s">
        <v>72</v>
      </c>
      <c r="J14" s="168"/>
      <c r="K14" s="170"/>
      <c r="L14" s="170"/>
      <c r="M14" s="198"/>
      <c r="N14" s="197"/>
      <c r="O14" s="198"/>
      <c r="P14" s="201"/>
      <c r="Q14" s="168"/>
      <c r="R14" s="168"/>
    </row>
    <row r="15" spans="1:18" s="38" customFormat="1" ht="57" customHeight="1" x14ac:dyDescent="0.25">
      <c r="A15" s="184">
        <v>5</v>
      </c>
      <c r="B15" s="184">
        <v>1</v>
      </c>
      <c r="C15" s="184">
        <v>1</v>
      </c>
      <c r="D15" s="186">
        <v>6</v>
      </c>
      <c r="E15" s="179" t="s">
        <v>170</v>
      </c>
      <c r="F15" s="179" t="s">
        <v>171</v>
      </c>
      <c r="G15" s="65" t="s">
        <v>62</v>
      </c>
      <c r="H15" s="12" t="s">
        <v>120</v>
      </c>
      <c r="I15" s="12" t="s">
        <v>143</v>
      </c>
      <c r="J15" s="179" t="s">
        <v>172</v>
      </c>
      <c r="K15" s="196"/>
      <c r="L15" s="196"/>
      <c r="M15" s="205">
        <v>36946.1</v>
      </c>
      <c r="N15" s="208"/>
      <c r="O15" s="192">
        <v>36946.1</v>
      </c>
      <c r="P15" s="191"/>
      <c r="Q15" s="179" t="s">
        <v>173</v>
      </c>
      <c r="R15" s="179" t="s">
        <v>174</v>
      </c>
    </row>
    <row r="16" spans="1:18" s="91" customFormat="1" ht="30" customHeight="1" x14ac:dyDescent="0.25">
      <c r="A16" s="211"/>
      <c r="B16" s="211"/>
      <c r="C16" s="211"/>
      <c r="D16" s="212"/>
      <c r="E16" s="202"/>
      <c r="F16" s="202"/>
      <c r="G16" s="186" t="s">
        <v>119</v>
      </c>
      <c r="H16" s="12" t="s">
        <v>120</v>
      </c>
      <c r="I16" s="223" t="s">
        <v>73</v>
      </c>
      <c r="J16" s="202"/>
      <c r="K16" s="203"/>
      <c r="L16" s="203"/>
      <c r="M16" s="206"/>
      <c r="N16" s="209"/>
      <c r="O16" s="224"/>
      <c r="P16" s="225"/>
      <c r="Q16" s="202"/>
      <c r="R16" s="202"/>
    </row>
    <row r="17" spans="1:19" s="38" customFormat="1" ht="41.25" customHeight="1" x14ac:dyDescent="0.25">
      <c r="A17" s="185"/>
      <c r="B17" s="185"/>
      <c r="C17" s="185"/>
      <c r="D17" s="187"/>
      <c r="E17" s="180"/>
      <c r="F17" s="180"/>
      <c r="G17" s="187"/>
      <c r="H17" s="12" t="s">
        <v>120</v>
      </c>
      <c r="I17" s="187"/>
      <c r="J17" s="180"/>
      <c r="K17" s="204"/>
      <c r="L17" s="204"/>
      <c r="M17" s="207"/>
      <c r="N17" s="210"/>
      <c r="O17" s="193"/>
      <c r="P17" s="226"/>
      <c r="Q17" s="180"/>
      <c r="R17" s="180"/>
    </row>
    <row r="18" spans="1:19" s="91" customFormat="1" ht="29.25" customHeight="1" x14ac:dyDescent="0.25">
      <c r="A18" s="186">
        <v>6</v>
      </c>
      <c r="B18" s="186">
        <v>4</v>
      </c>
      <c r="C18" s="186">
        <v>1</v>
      </c>
      <c r="D18" s="186">
        <v>6</v>
      </c>
      <c r="E18" s="219" t="s">
        <v>175</v>
      </c>
      <c r="F18" s="213" t="s">
        <v>176</v>
      </c>
      <c r="G18" s="65" t="s">
        <v>83</v>
      </c>
      <c r="H18" s="12" t="s">
        <v>120</v>
      </c>
      <c r="I18" s="65">
        <v>3000</v>
      </c>
      <c r="J18" s="179" t="s">
        <v>177</v>
      </c>
      <c r="K18" s="186"/>
      <c r="L18" s="186"/>
      <c r="M18" s="216">
        <v>34467.69</v>
      </c>
      <c r="N18" s="186"/>
      <c r="O18" s="216">
        <v>30635.69</v>
      </c>
      <c r="P18" s="186"/>
      <c r="Q18" s="219" t="s">
        <v>178</v>
      </c>
      <c r="R18" s="213" t="s">
        <v>179</v>
      </c>
    </row>
    <row r="19" spans="1:19" s="91" customFormat="1" ht="51.75" customHeight="1" x14ac:dyDescent="0.25">
      <c r="A19" s="214"/>
      <c r="B19" s="214"/>
      <c r="C19" s="214"/>
      <c r="D19" s="214"/>
      <c r="E19" s="214"/>
      <c r="F19" s="214"/>
      <c r="G19" s="65" t="s">
        <v>74</v>
      </c>
      <c r="H19" s="65" t="s">
        <v>118</v>
      </c>
      <c r="I19" s="65">
        <v>3000</v>
      </c>
      <c r="J19" s="214"/>
      <c r="K19" s="214"/>
      <c r="L19" s="214"/>
      <c r="M19" s="217"/>
      <c r="N19" s="214"/>
      <c r="O19" s="217"/>
      <c r="P19" s="214"/>
      <c r="Q19" s="214"/>
      <c r="R19" s="214"/>
    </row>
    <row r="20" spans="1:19" s="91" customFormat="1" ht="30" customHeight="1" x14ac:dyDescent="0.25">
      <c r="A20" s="215"/>
      <c r="B20" s="215"/>
      <c r="C20" s="215"/>
      <c r="D20" s="215"/>
      <c r="E20" s="215"/>
      <c r="F20" s="215"/>
      <c r="G20" s="65" t="s">
        <v>62</v>
      </c>
      <c r="H20" s="12" t="s">
        <v>120</v>
      </c>
      <c r="I20" s="65">
        <v>60</v>
      </c>
      <c r="J20" s="215"/>
      <c r="K20" s="215"/>
      <c r="L20" s="215"/>
      <c r="M20" s="218"/>
      <c r="N20" s="215"/>
      <c r="O20" s="218"/>
      <c r="P20" s="215"/>
      <c r="Q20" s="215"/>
      <c r="R20" s="215"/>
    </row>
    <row r="21" spans="1:19" s="91" customFormat="1" ht="91.5" customHeight="1" x14ac:dyDescent="0.25">
      <c r="A21" s="65">
        <v>7</v>
      </c>
      <c r="B21" s="65">
        <v>1</v>
      </c>
      <c r="C21" s="65">
        <v>1</v>
      </c>
      <c r="D21" s="65">
        <v>9</v>
      </c>
      <c r="E21" s="101" t="s">
        <v>180</v>
      </c>
      <c r="F21" s="101" t="s">
        <v>181</v>
      </c>
      <c r="G21" s="65" t="s">
        <v>88</v>
      </c>
      <c r="H21" s="65" t="s">
        <v>118</v>
      </c>
      <c r="I21" s="65">
        <v>1</v>
      </c>
      <c r="J21" s="60" t="s">
        <v>182</v>
      </c>
      <c r="K21" s="65"/>
      <c r="L21" s="65"/>
      <c r="M21" s="102">
        <v>14559.9</v>
      </c>
      <c r="N21" s="78"/>
      <c r="O21" s="102">
        <v>11071.5</v>
      </c>
      <c r="P21" s="78"/>
      <c r="Q21" s="103" t="s">
        <v>46</v>
      </c>
      <c r="R21" s="101" t="s">
        <v>169</v>
      </c>
    </row>
    <row r="22" spans="1:19" s="91" customFormat="1" ht="111.75" customHeight="1" x14ac:dyDescent="0.25">
      <c r="A22" s="65">
        <v>8</v>
      </c>
      <c r="B22" s="65">
        <v>5</v>
      </c>
      <c r="C22" s="65">
        <v>1</v>
      </c>
      <c r="D22" s="65">
        <v>9</v>
      </c>
      <c r="E22" s="101" t="s">
        <v>183</v>
      </c>
      <c r="F22" s="101" t="s">
        <v>184</v>
      </c>
      <c r="G22" s="65" t="s">
        <v>38</v>
      </c>
      <c r="H22" s="65" t="s">
        <v>120</v>
      </c>
      <c r="I22" s="65">
        <v>180</v>
      </c>
      <c r="J22" s="60" t="s">
        <v>185</v>
      </c>
      <c r="K22" s="65"/>
      <c r="L22" s="65"/>
      <c r="M22" s="102">
        <v>75725.16</v>
      </c>
      <c r="N22" s="78"/>
      <c r="O22" s="102">
        <v>75725.16</v>
      </c>
      <c r="P22" s="78"/>
      <c r="Q22" s="103" t="s">
        <v>186</v>
      </c>
      <c r="R22" s="101" t="s">
        <v>187</v>
      </c>
    </row>
    <row r="23" spans="1:19" s="38" customFormat="1" ht="112.5" customHeight="1" x14ac:dyDescent="0.25">
      <c r="A23" s="65">
        <v>9</v>
      </c>
      <c r="B23" s="65">
        <v>3</v>
      </c>
      <c r="C23" s="65" t="s">
        <v>125</v>
      </c>
      <c r="D23" s="65">
        <v>10</v>
      </c>
      <c r="E23" s="104" t="s">
        <v>188</v>
      </c>
      <c r="F23" s="101" t="s">
        <v>189</v>
      </c>
      <c r="G23" s="65" t="s">
        <v>114</v>
      </c>
      <c r="H23" s="65" t="s">
        <v>118</v>
      </c>
      <c r="I23" s="65">
        <v>1</v>
      </c>
      <c r="J23" s="60" t="s">
        <v>190</v>
      </c>
      <c r="K23" s="65"/>
      <c r="L23" s="65"/>
      <c r="M23" s="102">
        <v>22298.1</v>
      </c>
      <c r="N23" s="78"/>
      <c r="O23" s="102">
        <v>20271</v>
      </c>
      <c r="P23" s="78"/>
      <c r="Q23" s="101" t="s">
        <v>191</v>
      </c>
      <c r="R23" s="101" t="s">
        <v>187</v>
      </c>
      <c r="S23" s="6"/>
    </row>
    <row r="25" spans="1:19" x14ac:dyDescent="0.25">
      <c r="M25" s="220" t="s">
        <v>39</v>
      </c>
      <c r="N25" s="220"/>
      <c r="O25" s="221" t="s">
        <v>40</v>
      </c>
      <c r="P25" s="222"/>
    </row>
    <row r="26" spans="1:19" x14ac:dyDescent="0.25">
      <c r="M26" s="92" t="s">
        <v>41</v>
      </c>
      <c r="N26" s="92" t="s">
        <v>42</v>
      </c>
      <c r="O26" s="9" t="s">
        <v>41</v>
      </c>
      <c r="P26" s="9" t="s">
        <v>42</v>
      </c>
    </row>
    <row r="27" spans="1:19" x14ac:dyDescent="0.25">
      <c r="M27" s="46" t="s">
        <v>43</v>
      </c>
      <c r="N27" s="47" t="s">
        <v>43</v>
      </c>
      <c r="O27" s="54">
        <v>9</v>
      </c>
      <c r="P27" s="84">
        <f>O7+O9+O10+O12+O15+O18+O21+O22+O23</f>
        <v>370153.19999999995</v>
      </c>
    </row>
  </sheetData>
  <mergeCells count="94">
    <mergeCell ref="M25:N25"/>
    <mergeCell ref="O25:P25"/>
    <mergeCell ref="Q18:Q20"/>
    <mergeCell ref="R18:R20"/>
    <mergeCell ref="I16:I17"/>
    <mergeCell ref="N18:N20"/>
    <mergeCell ref="O18:O20"/>
    <mergeCell ref="P18:P20"/>
    <mergeCell ref="O15:O17"/>
    <mergeCell ref="P15:P17"/>
    <mergeCell ref="Q15:Q17"/>
    <mergeCell ref="R15:R17"/>
    <mergeCell ref="A18:A20"/>
    <mergeCell ref="B18:B20"/>
    <mergeCell ref="C18:C20"/>
    <mergeCell ref="D18:D20"/>
    <mergeCell ref="E18:E20"/>
    <mergeCell ref="F18:F20"/>
    <mergeCell ref="J18:J20"/>
    <mergeCell ref="K18:K20"/>
    <mergeCell ref="L18:L20"/>
    <mergeCell ref="M18:M20"/>
    <mergeCell ref="A15:A17"/>
    <mergeCell ref="B15:B17"/>
    <mergeCell ref="C15:C17"/>
    <mergeCell ref="D15:D17"/>
    <mergeCell ref="E15:E17"/>
    <mergeCell ref="F15:F17"/>
    <mergeCell ref="J15:J17"/>
    <mergeCell ref="K15:K17"/>
    <mergeCell ref="M15:M17"/>
    <mergeCell ref="N15:N17"/>
    <mergeCell ref="G16:G17"/>
    <mergeCell ref="L15:L17"/>
    <mergeCell ref="R10:R11"/>
    <mergeCell ref="A12:A14"/>
    <mergeCell ref="B12:B14"/>
    <mergeCell ref="C12:C14"/>
    <mergeCell ref="D12:D14"/>
    <mergeCell ref="E12:E14"/>
    <mergeCell ref="F12:F14"/>
    <mergeCell ref="J12:J14"/>
    <mergeCell ref="K12:K14"/>
    <mergeCell ref="L12:L14"/>
    <mergeCell ref="M12:M14"/>
    <mergeCell ref="N12:N14"/>
    <mergeCell ref="O12:O14"/>
    <mergeCell ref="P12:P14"/>
    <mergeCell ref="Q12:Q14"/>
    <mergeCell ref="R12:R14"/>
    <mergeCell ref="A10:A11"/>
    <mergeCell ref="B10:B11"/>
    <mergeCell ref="C10:C11"/>
    <mergeCell ref="D10:D11"/>
    <mergeCell ref="E10:E11"/>
    <mergeCell ref="F10:F11"/>
    <mergeCell ref="J10:J11"/>
    <mergeCell ref="K10:K11"/>
    <mergeCell ref="L10:L11"/>
    <mergeCell ref="M10:M11"/>
    <mergeCell ref="N10:N11"/>
    <mergeCell ref="O10:O11"/>
    <mergeCell ref="P10:P11"/>
    <mergeCell ref="Q10:Q11"/>
    <mergeCell ref="N7:N8"/>
    <mergeCell ref="O7:O8"/>
    <mergeCell ref="P7:P8"/>
    <mergeCell ref="Q7:Q8"/>
    <mergeCell ref="R7:R8"/>
    <mergeCell ref="A1:E1"/>
    <mergeCell ref="A7:A8"/>
    <mergeCell ref="B7:B8"/>
    <mergeCell ref="C7:C8"/>
    <mergeCell ref="D7:D8"/>
    <mergeCell ref="E7:E8"/>
    <mergeCell ref="A4:A5"/>
    <mergeCell ref="B4:B5"/>
    <mergeCell ref="C4:C5"/>
    <mergeCell ref="D4:D5"/>
    <mergeCell ref="E4:E5"/>
    <mergeCell ref="F4:F5"/>
    <mergeCell ref="G4:G5"/>
    <mergeCell ref="R4:R5"/>
    <mergeCell ref="H4:I4"/>
    <mergeCell ref="J4:J5"/>
    <mergeCell ref="K4:L4"/>
    <mergeCell ref="M4:N4"/>
    <mergeCell ref="O4:P4"/>
    <mergeCell ref="Q4:Q5"/>
    <mergeCell ref="F7:F8"/>
    <mergeCell ref="J7:J8"/>
    <mergeCell ref="K7:K8"/>
    <mergeCell ref="L7:L8"/>
    <mergeCell ref="M7:M8"/>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E1"/>
  <sheetViews>
    <sheetView zoomScale="80" zoomScaleNormal="80" workbookViewId="0">
      <selection sqref="A1:XFD1048576"/>
    </sheetView>
  </sheetViews>
  <sheetFormatPr defaultRowHeight="15" x14ac:dyDescent="0.25"/>
  <cols>
    <col min="1" max="4" width="9.140625" style="1"/>
    <col min="5" max="5" width="9.140625" style="37"/>
    <col min="6" max="16384" width="9.140625" style="1"/>
  </cols>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X45"/>
  <sheetViews>
    <sheetView topLeftCell="A22" zoomScale="70" zoomScaleNormal="70" workbookViewId="0">
      <selection activeCell="O29" sqref="O29:P29"/>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34.28515625" style="1" customWidth="1"/>
    <col min="6" max="6" width="70.5703125" style="1" customWidth="1"/>
    <col min="7" max="7" width="24.140625" style="1" customWidth="1"/>
    <col min="8" max="8" width="23.7109375" style="1" customWidth="1"/>
    <col min="9" max="9" width="15" style="1" customWidth="1"/>
    <col min="10" max="10" width="32.140625" style="1" customWidth="1"/>
    <col min="11" max="11" width="12.140625" style="1" customWidth="1"/>
    <col min="12" max="12" width="12.7109375" style="1" customWidth="1"/>
    <col min="13" max="13" width="13.7109375" style="1" customWidth="1"/>
    <col min="14" max="14" width="12.85546875" style="1" customWidth="1"/>
    <col min="15" max="15" width="13.5703125" style="1" customWidth="1"/>
    <col min="16" max="16" width="13.28515625" style="1" customWidth="1"/>
    <col min="17" max="17" width="21.28515625" style="1" customWidth="1"/>
    <col min="18" max="18" width="23.57031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24" ht="18.75" x14ac:dyDescent="0.3">
      <c r="A2" s="105" t="s">
        <v>338</v>
      </c>
    </row>
    <row r="3" spans="1:24" x14ac:dyDescent="0.25">
      <c r="M3" s="2"/>
      <c r="N3" s="2"/>
      <c r="O3" s="2"/>
      <c r="P3" s="2"/>
    </row>
    <row r="4" spans="1:24" s="4" customFormat="1" ht="51.75" customHeight="1" x14ac:dyDescent="0.25">
      <c r="A4" s="174" t="s">
        <v>0</v>
      </c>
      <c r="B4" s="188" t="s">
        <v>1</v>
      </c>
      <c r="C4" s="188" t="s">
        <v>2</v>
      </c>
      <c r="D4" s="188" t="s">
        <v>3</v>
      </c>
      <c r="E4" s="174" t="s">
        <v>4</v>
      </c>
      <c r="F4" s="174" t="s">
        <v>5</v>
      </c>
      <c r="G4" s="174" t="s">
        <v>6</v>
      </c>
      <c r="H4" s="190" t="s">
        <v>7</v>
      </c>
      <c r="I4" s="190"/>
      <c r="J4" s="174" t="s">
        <v>8</v>
      </c>
      <c r="K4" s="227" t="s">
        <v>9</v>
      </c>
      <c r="L4" s="228"/>
      <c r="M4" s="178" t="s">
        <v>10</v>
      </c>
      <c r="N4" s="178"/>
      <c r="O4" s="178" t="s">
        <v>11</v>
      </c>
      <c r="P4" s="178"/>
      <c r="Q4" s="174" t="s">
        <v>12</v>
      </c>
      <c r="R4" s="188" t="s">
        <v>13</v>
      </c>
      <c r="S4" s="1"/>
      <c r="T4" s="1"/>
      <c r="U4" s="1"/>
      <c r="V4" s="1"/>
      <c r="W4" s="1"/>
      <c r="X4" s="1"/>
    </row>
    <row r="5" spans="1:24" s="4" customFormat="1" x14ac:dyDescent="0.25">
      <c r="A5" s="175"/>
      <c r="B5" s="189"/>
      <c r="C5" s="189"/>
      <c r="D5" s="189"/>
      <c r="E5" s="175"/>
      <c r="F5" s="175"/>
      <c r="G5" s="175"/>
      <c r="H5" s="49" t="s">
        <v>14</v>
      </c>
      <c r="I5" s="49" t="s">
        <v>15</v>
      </c>
      <c r="J5" s="175"/>
      <c r="K5" s="50">
        <v>2020</v>
      </c>
      <c r="L5" s="50">
        <v>2021</v>
      </c>
      <c r="M5" s="5">
        <v>2020</v>
      </c>
      <c r="N5" s="5">
        <v>2021</v>
      </c>
      <c r="O5" s="5">
        <v>2020</v>
      </c>
      <c r="P5" s="5">
        <v>2021</v>
      </c>
      <c r="Q5" s="175"/>
      <c r="R5" s="189"/>
      <c r="X5" s="1"/>
    </row>
    <row r="6" spans="1:24" s="4" customFormat="1" x14ac:dyDescent="0.25">
      <c r="A6" s="48" t="s">
        <v>16</v>
      </c>
      <c r="B6" s="49" t="s">
        <v>17</v>
      </c>
      <c r="C6" s="49" t="s">
        <v>18</v>
      </c>
      <c r="D6" s="49" t="s">
        <v>19</v>
      </c>
      <c r="E6" s="48" t="s">
        <v>20</v>
      </c>
      <c r="F6" s="48" t="s">
        <v>21</v>
      </c>
      <c r="G6" s="48" t="s">
        <v>22</v>
      </c>
      <c r="H6" s="49" t="s">
        <v>23</v>
      </c>
      <c r="I6" s="49" t="s">
        <v>24</v>
      </c>
      <c r="J6" s="48" t="s">
        <v>25</v>
      </c>
      <c r="K6" s="50" t="s">
        <v>26</v>
      </c>
      <c r="L6" s="50" t="s">
        <v>27</v>
      </c>
      <c r="M6" s="52" t="s">
        <v>28</v>
      </c>
      <c r="N6" s="52" t="s">
        <v>29</v>
      </c>
      <c r="O6" s="52" t="s">
        <v>30</v>
      </c>
      <c r="P6" s="52" t="s">
        <v>31</v>
      </c>
      <c r="Q6" s="48" t="s">
        <v>32</v>
      </c>
      <c r="R6" s="49" t="s">
        <v>33</v>
      </c>
      <c r="X6" s="1"/>
    </row>
    <row r="7" spans="1:24" s="6" customFormat="1" ht="180" x14ac:dyDescent="0.25">
      <c r="A7" s="64">
        <v>1</v>
      </c>
      <c r="B7" s="65">
        <v>6</v>
      </c>
      <c r="C7" s="64">
        <v>5</v>
      </c>
      <c r="D7" s="65">
        <v>4</v>
      </c>
      <c r="E7" s="65" t="s">
        <v>193</v>
      </c>
      <c r="F7" s="65" t="s">
        <v>194</v>
      </c>
      <c r="G7" s="65" t="s">
        <v>54</v>
      </c>
      <c r="H7" s="65" t="s">
        <v>195</v>
      </c>
      <c r="I7" s="12" t="s">
        <v>196</v>
      </c>
      <c r="J7" s="65" t="s">
        <v>197</v>
      </c>
      <c r="K7" s="74" t="s">
        <v>45</v>
      </c>
      <c r="L7" s="74"/>
      <c r="M7" s="75">
        <v>125010</v>
      </c>
      <c r="N7" s="75"/>
      <c r="O7" s="75">
        <v>115000</v>
      </c>
      <c r="P7" s="75"/>
      <c r="Q7" s="65" t="s">
        <v>198</v>
      </c>
      <c r="R7" s="65" t="s">
        <v>199</v>
      </c>
      <c r="X7" s="1"/>
    </row>
    <row r="8" spans="1:24" ht="195" x14ac:dyDescent="0.25">
      <c r="A8" s="56">
        <v>2</v>
      </c>
      <c r="B8" s="56">
        <v>6</v>
      </c>
      <c r="C8" s="56">
        <v>5</v>
      </c>
      <c r="D8" s="58">
        <v>4</v>
      </c>
      <c r="E8" s="58" t="s">
        <v>200</v>
      </c>
      <c r="F8" s="58" t="s">
        <v>201</v>
      </c>
      <c r="G8" s="58" t="s">
        <v>54</v>
      </c>
      <c r="H8" s="58" t="s">
        <v>195</v>
      </c>
      <c r="I8" s="13" t="s">
        <v>202</v>
      </c>
      <c r="J8" s="58" t="s">
        <v>203</v>
      </c>
      <c r="K8" s="79" t="s">
        <v>56</v>
      </c>
      <c r="L8" s="79"/>
      <c r="M8" s="80">
        <v>22000</v>
      </c>
      <c r="N8" s="56"/>
      <c r="O8" s="80">
        <v>22000</v>
      </c>
      <c r="P8" s="80"/>
      <c r="Q8" s="58" t="s">
        <v>204</v>
      </c>
      <c r="R8" s="58" t="s">
        <v>205</v>
      </c>
    </row>
    <row r="9" spans="1:24" ht="135" x14ac:dyDescent="0.25">
      <c r="A9" s="58">
        <v>3</v>
      </c>
      <c r="B9" s="58">
        <v>6</v>
      </c>
      <c r="C9" s="58">
        <v>5</v>
      </c>
      <c r="D9" s="58">
        <v>4</v>
      </c>
      <c r="E9" s="58" t="s">
        <v>206</v>
      </c>
      <c r="F9" s="93" t="s">
        <v>207</v>
      </c>
      <c r="G9" s="58" t="s">
        <v>121</v>
      </c>
      <c r="H9" s="58" t="s">
        <v>208</v>
      </c>
      <c r="I9" s="56" t="s">
        <v>209</v>
      </c>
      <c r="J9" s="58" t="s">
        <v>210</v>
      </c>
      <c r="K9" s="56" t="s">
        <v>115</v>
      </c>
      <c r="L9" s="79"/>
      <c r="M9" s="66">
        <v>50000</v>
      </c>
      <c r="N9" s="57"/>
      <c r="O9" s="66">
        <v>50000</v>
      </c>
      <c r="P9" s="57"/>
      <c r="Q9" s="58" t="s">
        <v>204</v>
      </c>
      <c r="R9" s="58" t="s">
        <v>205</v>
      </c>
      <c r="S9" s="16"/>
    </row>
    <row r="10" spans="1:24" ht="225" x14ac:dyDescent="0.25">
      <c r="A10" s="56">
        <v>4</v>
      </c>
      <c r="B10" s="56">
        <v>1</v>
      </c>
      <c r="C10" s="56">
        <v>1</v>
      </c>
      <c r="D10" s="58">
        <v>6</v>
      </c>
      <c r="E10" s="58" t="s">
        <v>211</v>
      </c>
      <c r="F10" s="58" t="s">
        <v>212</v>
      </c>
      <c r="G10" s="58" t="s">
        <v>213</v>
      </c>
      <c r="H10" s="58" t="s">
        <v>214</v>
      </c>
      <c r="I10" s="13" t="s">
        <v>51</v>
      </c>
      <c r="J10" s="58" t="s">
        <v>215</v>
      </c>
      <c r="K10" s="79" t="s">
        <v>37</v>
      </c>
      <c r="L10" s="79"/>
      <c r="M10" s="80">
        <v>80800</v>
      </c>
      <c r="N10" s="56"/>
      <c r="O10" s="80">
        <v>80000</v>
      </c>
      <c r="P10" s="80"/>
      <c r="Q10" s="58" t="s">
        <v>216</v>
      </c>
      <c r="R10" s="58" t="s">
        <v>217</v>
      </c>
    </row>
    <row r="11" spans="1:24" ht="195" x14ac:dyDescent="0.25">
      <c r="A11" s="56">
        <v>5</v>
      </c>
      <c r="B11" s="56">
        <v>1</v>
      </c>
      <c r="C11" s="56">
        <v>1</v>
      </c>
      <c r="D11" s="58">
        <v>9</v>
      </c>
      <c r="E11" s="58" t="s">
        <v>218</v>
      </c>
      <c r="F11" s="58" t="s">
        <v>219</v>
      </c>
      <c r="G11" s="58" t="s">
        <v>54</v>
      </c>
      <c r="H11" s="58" t="s">
        <v>195</v>
      </c>
      <c r="I11" s="13" t="s">
        <v>220</v>
      </c>
      <c r="J11" s="58" t="s">
        <v>221</v>
      </c>
      <c r="K11" s="79" t="s">
        <v>91</v>
      </c>
      <c r="L11" s="79"/>
      <c r="M11" s="80">
        <v>25171.200000000001</v>
      </c>
      <c r="N11" s="56"/>
      <c r="O11" s="80">
        <v>20131.2</v>
      </c>
      <c r="P11" s="80"/>
      <c r="Q11" s="58" t="s">
        <v>222</v>
      </c>
      <c r="R11" s="58" t="s">
        <v>223</v>
      </c>
    </row>
    <row r="12" spans="1:24" ht="240" x14ac:dyDescent="0.25">
      <c r="A12" s="56">
        <v>6</v>
      </c>
      <c r="B12" s="56">
        <v>1</v>
      </c>
      <c r="C12" s="56">
        <v>1</v>
      </c>
      <c r="D12" s="58">
        <v>9</v>
      </c>
      <c r="E12" s="58" t="s">
        <v>224</v>
      </c>
      <c r="F12" s="58" t="s">
        <v>225</v>
      </c>
      <c r="G12" s="58" t="s">
        <v>226</v>
      </c>
      <c r="H12" s="58" t="s">
        <v>227</v>
      </c>
      <c r="I12" s="13" t="s">
        <v>228</v>
      </c>
      <c r="J12" s="58" t="s">
        <v>229</v>
      </c>
      <c r="K12" s="79" t="s">
        <v>50</v>
      </c>
      <c r="L12" s="79"/>
      <c r="M12" s="80">
        <v>9000</v>
      </c>
      <c r="N12" s="56"/>
      <c r="O12" s="80">
        <v>9000</v>
      </c>
      <c r="P12" s="80"/>
      <c r="Q12" s="58" t="s">
        <v>230</v>
      </c>
      <c r="R12" s="58" t="s">
        <v>231</v>
      </c>
    </row>
    <row r="13" spans="1:24" ht="210" x14ac:dyDescent="0.25">
      <c r="A13" s="56">
        <v>7</v>
      </c>
      <c r="B13" s="56">
        <v>1</v>
      </c>
      <c r="C13" s="56">
        <v>1</v>
      </c>
      <c r="D13" s="58">
        <v>9</v>
      </c>
      <c r="E13" s="58" t="s">
        <v>232</v>
      </c>
      <c r="F13" s="58" t="s">
        <v>233</v>
      </c>
      <c r="G13" s="58" t="s">
        <v>38</v>
      </c>
      <c r="H13" s="58" t="s">
        <v>234</v>
      </c>
      <c r="I13" s="13" t="s">
        <v>235</v>
      </c>
      <c r="J13" s="58" t="s">
        <v>236</v>
      </c>
      <c r="K13" s="79" t="s">
        <v>91</v>
      </c>
      <c r="L13" s="79"/>
      <c r="M13" s="80">
        <v>6565.14</v>
      </c>
      <c r="N13" s="56"/>
      <c r="O13" s="80">
        <v>5777.33</v>
      </c>
      <c r="P13" s="80"/>
      <c r="Q13" s="58" t="s">
        <v>237</v>
      </c>
      <c r="R13" s="58" t="s">
        <v>238</v>
      </c>
    </row>
    <row r="14" spans="1:24" ht="120" x14ac:dyDescent="0.25">
      <c r="A14" s="56">
        <v>8</v>
      </c>
      <c r="B14" s="56">
        <v>1</v>
      </c>
      <c r="C14" s="56">
        <v>1</v>
      </c>
      <c r="D14" s="58">
        <v>9</v>
      </c>
      <c r="E14" s="58" t="s">
        <v>239</v>
      </c>
      <c r="F14" s="58" t="s">
        <v>240</v>
      </c>
      <c r="G14" s="58" t="s">
        <v>241</v>
      </c>
      <c r="H14" s="58" t="s">
        <v>242</v>
      </c>
      <c r="I14" s="13" t="s">
        <v>220</v>
      </c>
      <c r="J14" s="58" t="s">
        <v>243</v>
      </c>
      <c r="K14" s="79" t="s">
        <v>47</v>
      </c>
      <c r="L14" s="79"/>
      <c r="M14" s="80">
        <v>6104.32</v>
      </c>
      <c r="N14" s="56"/>
      <c r="O14" s="80">
        <v>5471.66</v>
      </c>
      <c r="P14" s="80"/>
      <c r="Q14" s="58" t="s">
        <v>244</v>
      </c>
      <c r="R14" s="58" t="s">
        <v>245</v>
      </c>
    </row>
    <row r="15" spans="1:24" ht="90" x14ac:dyDescent="0.25">
      <c r="A15" s="56">
        <v>9</v>
      </c>
      <c r="B15" s="56">
        <v>6</v>
      </c>
      <c r="C15" s="56">
        <v>1</v>
      </c>
      <c r="D15" s="58">
        <v>9</v>
      </c>
      <c r="E15" s="58" t="s">
        <v>246</v>
      </c>
      <c r="F15" s="58" t="s">
        <v>247</v>
      </c>
      <c r="G15" s="58" t="s">
        <v>83</v>
      </c>
      <c r="H15" s="58" t="s">
        <v>248</v>
      </c>
      <c r="I15" s="13" t="s">
        <v>209</v>
      </c>
      <c r="J15" s="58" t="s">
        <v>249</v>
      </c>
      <c r="K15" s="79" t="s">
        <v>53</v>
      </c>
      <c r="L15" s="79"/>
      <c r="M15" s="80" t="s">
        <v>250</v>
      </c>
      <c r="N15" s="56"/>
      <c r="O15" s="80">
        <v>17814</v>
      </c>
      <c r="P15" s="80"/>
      <c r="Q15" s="58" t="s">
        <v>251</v>
      </c>
      <c r="R15" s="58" t="s">
        <v>252</v>
      </c>
    </row>
    <row r="16" spans="1:24" ht="105" x14ac:dyDescent="0.25">
      <c r="A16" s="56">
        <v>10</v>
      </c>
      <c r="B16" s="56">
        <v>1</v>
      </c>
      <c r="C16" s="56">
        <v>1</v>
      </c>
      <c r="D16" s="58">
        <v>9</v>
      </c>
      <c r="E16" s="58" t="s">
        <v>253</v>
      </c>
      <c r="F16" s="58" t="s">
        <v>254</v>
      </c>
      <c r="G16" s="58" t="s">
        <v>54</v>
      </c>
      <c r="H16" s="58" t="s">
        <v>255</v>
      </c>
      <c r="I16" s="13" t="s">
        <v>256</v>
      </c>
      <c r="J16" s="58" t="s">
        <v>257</v>
      </c>
      <c r="K16" s="79" t="s">
        <v>53</v>
      </c>
      <c r="L16" s="79"/>
      <c r="M16" s="80">
        <v>10958.48</v>
      </c>
      <c r="N16" s="56"/>
      <c r="O16" s="80">
        <v>10958.48</v>
      </c>
      <c r="P16" s="80"/>
      <c r="Q16" s="58" t="s">
        <v>258</v>
      </c>
      <c r="R16" s="58" t="s">
        <v>259</v>
      </c>
    </row>
    <row r="17" spans="1:18" ht="195" x14ac:dyDescent="0.25">
      <c r="A17" s="56">
        <v>11</v>
      </c>
      <c r="B17" s="56">
        <v>6</v>
      </c>
      <c r="C17" s="56">
        <v>3</v>
      </c>
      <c r="D17" s="58">
        <v>10</v>
      </c>
      <c r="E17" s="58" t="s">
        <v>260</v>
      </c>
      <c r="F17" s="58" t="s">
        <v>261</v>
      </c>
      <c r="G17" s="58" t="s">
        <v>135</v>
      </c>
      <c r="H17" s="58" t="s">
        <v>262</v>
      </c>
      <c r="I17" s="13" t="s">
        <v>263</v>
      </c>
      <c r="J17" s="58" t="s">
        <v>264</v>
      </c>
      <c r="K17" s="79" t="s">
        <v>91</v>
      </c>
      <c r="L17" s="79"/>
      <c r="M17" s="80" t="s">
        <v>265</v>
      </c>
      <c r="N17" s="56"/>
      <c r="O17" s="80">
        <v>15682.5</v>
      </c>
      <c r="P17" s="80"/>
      <c r="Q17" s="58" t="s">
        <v>222</v>
      </c>
      <c r="R17" s="58" t="s">
        <v>223</v>
      </c>
    </row>
    <row r="18" spans="1:18" ht="105" x14ac:dyDescent="0.25">
      <c r="A18" s="56">
        <v>12</v>
      </c>
      <c r="B18" s="56">
        <v>6</v>
      </c>
      <c r="C18" s="56">
        <v>3</v>
      </c>
      <c r="D18" s="58">
        <v>10</v>
      </c>
      <c r="E18" s="58" t="s">
        <v>266</v>
      </c>
      <c r="F18" s="58" t="s">
        <v>267</v>
      </c>
      <c r="G18" s="58" t="s">
        <v>268</v>
      </c>
      <c r="H18" s="58" t="s">
        <v>269</v>
      </c>
      <c r="I18" s="13" t="s">
        <v>209</v>
      </c>
      <c r="J18" s="58" t="s">
        <v>270</v>
      </c>
      <c r="K18" s="79" t="s">
        <v>53</v>
      </c>
      <c r="L18" s="79"/>
      <c r="M18" s="80">
        <v>21831.54</v>
      </c>
      <c r="N18" s="56"/>
      <c r="O18" s="80">
        <v>19431.54</v>
      </c>
      <c r="P18" s="80"/>
      <c r="Q18" s="58" t="s">
        <v>271</v>
      </c>
      <c r="R18" s="58" t="s">
        <v>272</v>
      </c>
    </row>
    <row r="19" spans="1:18" ht="75" x14ac:dyDescent="0.25">
      <c r="A19" s="56">
        <v>13</v>
      </c>
      <c r="B19" s="56">
        <v>6</v>
      </c>
      <c r="C19" s="56">
        <v>3</v>
      </c>
      <c r="D19" s="58">
        <v>10</v>
      </c>
      <c r="E19" s="58" t="s">
        <v>273</v>
      </c>
      <c r="F19" s="58" t="s">
        <v>274</v>
      </c>
      <c r="G19" s="58" t="s">
        <v>268</v>
      </c>
      <c r="H19" s="58" t="s">
        <v>269</v>
      </c>
      <c r="I19" s="13" t="s">
        <v>275</v>
      </c>
      <c r="J19" s="58" t="s">
        <v>276</v>
      </c>
      <c r="K19" s="79" t="s">
        <v>56</v>
      </c>
      <c r="L19" s="79"/>
      <c r="M19" s="80">
        <v>27526.880000000001</v>
      </c>
      <c r="N19" s="56"/>
      <c r="O19" s="80">
        <v>27526.880000000001</v>
      </c>
      <c r="P19" s="80"/>
      <c r="Q19" s="58" t="s">
        <v>277</v>
      </c>
      <c r="R19" s="58" t="s">
        <v>278</v>
      </c>
    </row>
    <row r="20" spans="1:18" ht="120" x14ac:dyDescent="0.25">
      <c r="A20" s="56">
        <v>14</v>
      </c>
      <c r="B20" s="56">
        <v>1</v>
      </c>
      <c r="C20" s="56">
        <v>3</v>
      </c>
      <c r="D20" s="58">
        <v>10</v>
      </c>
      <c r="E20" s="58" t="s">
        <v>279</v>
      </c>
      <c r="F20" s="58" t="s">
        <v>280</v>
      </c>
      <c r="G20" s="58" t="s">
        <v>83</v>
      </c>
      <c r="H20" s="58" t="s">
        <v>248</v>
      </c>
      <c r="I20" s="13" t="s">
        <v>281</v>
      </c>
      <c r="J20" s="58" t="s">
        <v>282</v>
      </c>
      <c r="K20" s="79" t="s">
        <v>45</v>
      </c>
      <c r="L20" s="79"/>
      <c r="M20" s="80">
        <v>24688.99</v>
      </c>
      <c r="N20" s="56"/>
      <c r="O20" s="80">
        <v>24688.99</v>
      </c>
      <c r="P20" s="80"/>
      <c r="Q20" s="58" t="s">
        <v>283</v>
      </c>
      <c r="R20" s="58" t="s">
        <v>284</v>
      </c>
    </row>
    <row r="21" spans="1:18" ht="150" x14ac:dyDescent="0.25">
      <c r="A21" s="56">
        <v>15</v>
      </c>
      <c r="B21" s="56">
        <v>6</v>
      </c>
      <c r="C21" s="56">
        <v>5</v>
      </c>
      <c r="D21" s="58">
        <v>11</v>
      </c>
      <c r="E21" s="58" t="s">
        <v>285</v>
      </c>
      <c r="F21" s="58" t="s">
        <v>286</v>
      </c>
      <c r="G21" s="58" t="s">
        <v>36</v>
      </c>
      <c r="H21" s="58" t="s">
        <v>287</v>
      </c>
      <c r="I21" s="13" t="s">
        <v>288</v>
      </c>
      <c r="J21" s="58" t="s">
        <v>289</v>
      </c>
      <c r="K21" s="79" t="s">
        <v>47</v>
      </c>
      <c r="L21" s="79"/>
      <c r="M21" s="80">
        <v>1800</v>
      </c>
      <c r="N21" s="56"/>
      <c r="O21" s="80">
        <v>1800</v>
      </c>
      <c r="P21" s="80"/>
      <c r="Q21" s="58" t="s">
        <v>290</v>
      </c>
      <c r="R21" s="58" t="s">
        <v>291</v>
      </c>
    </row>
    <row r="22" spans="1:18" ht="135" x14ac:dyDescent="0.25">
      <c r="A22" s="56">
        <v>16</v>
      </c>
      <c r="B22" s="56">
        <v>6</v>
      </c>
      <c r="C22" s="56">
        <v>5</v>
      </c>
      <c r="D22" s="58">
        <v>11</v>
      </c>
      <c r="E22" s="58" t="s">
        <v>292</v>
      </c>
      <c r="F22" s="93" t="s">
        <v>293</v>
      </c>
      <c r="G22" s="58" t="s">
        <v>36</v>
      </c>
      <c r="H22" s="58" t="s">
        <v>287</v>
      </c>
      <c r="I22" s="13" t="s">
        <v>202</v>
      </c>
      <c r="J22" s="58" t="s">
        <v>294</v>
      </c>
      <c r="K22" s="79" t="s">
        <v>115</v>
      </c>
      <c r="L22" s="79"/>
      <c r="M22" s="80">
        <v>9900</v>
      </c>
      <c r="N22" s="56"/>
      <c r="O22" s="80">
        <v>9900</v>
      </c>
      <c r="P22" s="80"/>
      <c r="Q22" s="58" t="s">
        <v>258</v>
      </c>
      <c r="R22" s="58" t="s">
        <v>259</v>
      </c>
    </row>
    <row r="23" spans="1:18" ht="150" x14ac:dyDescent="0.25">
      <c r="A23" s="56">
        <v>17</v>
      </c>
      <c r="B23" s="56">
        <v>1</v>
      </c>
      <c r="C23" s="56">
        <v>3</v>
      </c>
      <c r="D23" s="58">
        <v>13</v>
      </c>
      <c r="E23" s="58" t="s">
        <v>295</v>
      </c>
      <c r="F23" s="58" t="s">
        <v>296</v>
      </c>
      <c r="G23" s="58" t="s">
        <v>74</v>
      </c>
      <c r="H23" s="58" t="s">
        <v>297</v>
      </c>
      <c r="I23" s="13" t="s">
        <v>51</v>
      </c>
      <c r="J23" s="58" t="s">
        <v>298</v>
      </c>
      <c r="K23" s="79" t="s">
        <v>91</v>
      </c>
      <c r="L23" s="79"/>
      <c r="M23" s="80">
        <v>28773.599999999999</v>
      </c>
      <c r="N23" s="56"/>
      <c r="O23" s="80">
        <v>25023.599999999999</v>
      </c>
      <c r="P23" s="80"/>
      <c r="Q23" s="58" t="s">
        <v>222</v>
      </c>
      <c r="R23" s="58" t="s">
        <v>223</v>
      </c>
    </row>
    <row r="24" spans="1:18" ht="165" x14ac:dyDescent="0.25">
      <c r="A24" s="56">
        <v>18</v>
      </c>
      <c r="B24" s="56">
        <v>1</v>
      </c>
      <c r="C24" s="56">
        <v>1</v>
      </c>
      <c r="D24" s="58">
        <v>13</v>
      </c>
      <c r="E24" s="58" t="s">
        <v>299</v>
      </c>
      <c r="F24" s="58" t="s">
        <v>300</v>
      </c>
      <c r="G24" s="58" t="s">
        <v>301</v>
      </c>
      <c r="H24" s="58" t="s">
        <v>302</v>
      </c>
      <c r="I24" s="13" t="s">
        <v>303</v>
      </c>
      <c r="J24" s="58" t="s">
        <v>304</v>
      </c>
      <c r="K24" s="79" t="s">
        <v>56</v>
      </c>
      <c r="L24" s="79"/>
      <c r="M24" s="80">
        <v>13928.4</v>
      </c>
      <c r="N24" s="56"/>
      <c r="O24" s="80">
        <v>12660.4</v>
      </c>
      <c r="P24" s="80"/>
      <c r="Q24" s="58" t="s">
        <v>244</v>
      </c>
      <c r="R24" s="58" t="s">
        <v>245</v>
      </c>
    </row>
    <row r="25" spans="1:18" ht="150" x14ac:dyDescent="0.25">
      <c r="A25" s="56">
        <v>19</v>
      </c>
      <c r="B25" s="56">
        <v>4</v>
      </c>
      <c r="C25" s="56">
        <v>1</v>
      </c>
      <c r="D25" s="58">
        <v>13</v>
      </c>
      <c r="E25" s="58" t="s">
        <v>305</v>
      </c>
      <c r="F25" s="58" t="s">
        <v>306</v>
      </c>
      <c r="G25" s="58" t="s">
        <v>88</v>
      </c>
      <c r="H25" s="58" t="s">
        <v>307</v>
      </c>
      <c r="I25" s="13" t="s">
        <v>308</v>
      </c>
      <c r="J25" s="58" t="s">
        <v>309</v>
      </c>
      <c r="K25" s="79" t="s">
        <v>56</v>
      </c>
      <c r="L25" s="79"/>
      <c r="M25" s="80">
        <v>9381.9500000000007</v>
      </c>
      <c r="N25" s="56"/>
      <c r="O25" s="80">
        <v>6150</v>
      </c>
      <c r="P25" s="80"/>
      <c r="Q25" s="58" t="s">
        <v>237</v>
      </c>
      <c r="R25" s="58" t="s">
        <v>238</v>
      </c>
    </row>
    <row r="26" spans="1:18" x14ac:dyDescent="0.25">
      <c r="A26" s="95"/>
      <c r="B26" s="95"/>
      <c r="C26" s="95"/>
      <c r="D26" s="96"/>
      <c r="E26" s="96"/>
      <c r="F26" s="96"/>
      <c r="G26" s="96"/>
      <c r="H26" s="96"/>
      <c r="I26" s="97"/>
      <c r="J26" s="96"/>
      <c r="K26" s="98"/>
      <c r="L26" s="98"/>
      <c r="M26" s="99"/>
      <c r="N26" s="95"/>
      <c r="O26" s="99"/>
      <c r="P26" s="99"/>
      <c r="Q26" s="96"/>
      <c r="R26" s="96"/>
    </row>
    <row r="27" spans="1:18" x14ac:dyDescent="0.25">
      <c r="A27" s="95"/>
      <c r="B27" s="95"/>
      <c r="C27" s="95"/>
      <c r="D27" s="96"/>
      <c r="E27" s="96"/>
      <c r="F27" s="96"/>
      <c r="G27" s="96"/>
      <c r="H27" s="96"/>
      <c r="I27" s="97"/>
      <c r="J27" s="96"/>
      <c r="K27" s="98"/>
      <c r="L27" s="98"/>
      <c r="M27" s="220" t="s">
        <v>39</v>
      </c>
      <c r="N27" s="220"/>
      <c r="O27" s="221" t="s">
        <v>40</v>
      </c>
      <c r="P27" s="222"/>
      <c r="Q27" s="96"/>
      <c r="R27" s="96"/>
    </row>
    <row r="28" spans="1:18" x14ac:dyDescent="0.25">
      <c r="A28" s="95"/>
      <c r="B28" s="95"/>
      <c r="C28" s="95"/>
      <c r="D28" s="96"/>
      <c r="E28" s="96"/>
      <c r="F28" s="96"/>
      <c r="G28" s="96"/>
      <c r="H28" s="96"/>
      <c r="I28" s="97"/>
      <c r="J28" s="96"/>
      <c r="K28" s="98"/>
      <c r="L28" s="98"/>
      <c r="M28" s="92" t="s">
        <v>41</v>
      </c>
      <c r="N28" s="92" t="s">
        <v>42</v>
      </c>
      <c r="O28" s="9" t="s">
        <v>41</v>
      </c>
      <c r="P28" s="9" t="s">
        <v>42</v>
      </c>
      <c r="Q28" s="96"/>
      <c r="R28" s="96"/>
    </row>
    <row r="29" spans="1:18" x14ac:dyDescent="0.25">
      <c r="A29" s="95"/>
      <c r="B29" s="95"/>
      <c r="C29" s="95"/>
      <c r="D29" s="96"/>
      <c r="E29" s="96"/>
      <c r="F29" s="96"/>
      <c r="G29" s="96"/>
      <c r="H29" s="96"/>
      <c r="I29" s="97"/>
      <c r="J29" s="96"/>
      <c r="K29" s="98"/>
      <c r="L29" s="98"/>
      <c r="M29" s="46" t="s">
        <v>43</v>
      </c>
      <c r="N29" s="47" t="s">
        <v>43</v>
      </c>
      <c r="O29" s="54">
        <v>19</v>
      </c>
      <c r="P29" s="84">
        <f>O7+O8+O9+O10+O11+O12+O13+O14+O15+O16+O17+O18+O19+O20+O21+O22+O23+O24+O25</f>
        <v>479016.57999999996</v>
      </c>
      <c r="Q29" s="96"/>
      <c r="R29" s="96"/>
    </row>
    <row r="30" spans="1:18" ht="18.75" x14ac:dyDescent="0.25">
      <c r="A30" s="106" t="s">
        <v>341</v>
      </c>
      <c r="B30" s="95"/>
      <c r="C30" s="95"/>
      <c r="D30" s="96"/>
      <c r="E30" s="96"/>
      <c r="F30" s="96"/>
      <c r="G30" s="96"/>
      <c r="H30" s="96"/>
      <c r="I30" s="97"/>
      <c r="J30" s="96"/>
      <c r="K30" s="98"/>
      <c r="L30" s="98"/>
      <c r="M30" s="99"/>
      <c r="N30" s="95"/>
      <c r="O30" s="99"/>
      <c r="P30" s="99"/>
      <c r="Q30" s="96"/>
      <c r="R30" s="96"/>
    </row>
    <row r="32" spans="1:18" ht="63.75" customHeight="1" x14ac:dyDescent="0.25">
      <c r="A32" s="174" t="s">
        <v>0</v>
      </c>
      <c r="B32" s="188" t="s">
        <v>1</v>
      </c>
      <c r="C32" s="188" t="s">
        <v>2</v>
      </c>
      <c r="D32" s="188" t="s">
        <v>3</v>
      </c>
      <c r="E32" s="174" t="s">
        <v>4</v>
      </c>
      <c r="F32" s="174" t="s">
        <v>5</v>
      </c>
      <c r="G32" s="188" t="s">
        <v>6</v>
      </c>
      <c r="H32" s="190" t="s">
        <v>7</v>
      </c>
      <c r="I32" s="190"/>
      <c r="J32" s="174" t="s">
        <v>8</v>
      </c>
      <c r="K32" s="227" t="s">
        <v>9</v>
      </c>
      <c r="L32" s="228"/>
      <c r="M32" s="178" t="s">
        <v>10</v>
      </c>
      <c r="N32" s="178"/>
      <c r="O32" s="178" t="s">
        <v>11</v>
      </c>
      <c r="P32" s="178"/>
      <c r="Q32" s="174" t="s">
        <v>12</v>
      </c>
      <c r="R32" s="188" t="s">
        <v>13</v>
      </c>
    </row>
    <row r="33" spans="1:18" x14ac:dyDescent="0.25">
      <c r="A33" s="175"/>
      <c r="B33" s="189"/>
      <c r="C33" s="189"/>
      <c r="D33" s="189"/>
      <c r="E33" s="175"/>
      <c r="F33" s="175"/>
      <c r="G33" s="189"/>
      <c r="H33" s="49" t="s">
        <v>14</v>
      </c>
      <c r="I33" s="49" t="s">
        <v>15</v>
      </c>
      <c r="J33" s="175"/>
      <c r="K33" s="50">
        <v>2020</v>
      </c>
      <c r="L33" s="50">
        <v>2021</v>
      </c>
      <c r="M33" s="5">
        <v>2020</v>
      </c>
      <c r="N33" s="5">
        <v>2021</v>
      </c>
      <c r="O33" s="5">
        <v>2020</v>
      </c>
      <c r="P33" s="5">
        <v>2021</v>
      </c>
      <c r="Q33" s="175"/>
      <c r="R33" s="189"/>
    </row>
    <row r="34" spans="1:18" x14ac:dyDescent="0.25">
      <c r="A34" s="48" t="s">
        <v>16</v>
      </c>
      <c r="B34" s="49" t="s">
        <v>17</v>
      </c>
      <c r="C34" s="49" t="s">
        <v>18</v>
      </c>
      <c r="D34" s="49" t="s">
        <v>19</v>
      </c>
      <c r="E34" s="48" t="s">
        <v>20</v>
      </c>
      <c r="F34" s="48" t="s">
        <v>21</v>
      </c>
      <c r="G34" s="48" t="s">
        <v>22</v>
      </c>
      <c r="H34" s="49" t="s">
        <v>23</v>
      </c>
      <c r="I34" s="49" t="s">
        <v>24</v>
      </c>
      <c r="J34" s="48" t="s">
        <v>25</v>
      </c>
      <c r="K34" s="50" t="s">
        <v>26</v>
      </c>
      <c r="L34" s="50" t="s">
        <v>27</v>
      </c>
      <c r="M34" s="52" t="s">
        <v>28</v>
      </c>
      <c r="N34" s="52" t="s">
        <v>29</v>
      </c>
      <c r="O34" s="52" t="s">
        <v>30</v>
      </c>
      <c r="P34" s="52" t="s">
        <v>31</v>
      </c>
      <c r="Q34" s="48" t="s">
        <v>32</v>
      </c>
      <c r="R34" s="49" t="s">
        <v>33</v>
      </c>
    </row>
    <row r="35" spans="1:18" ht="165" x14ac:dyDescent="0.25">
      <c r="A35" s="64">
        <v>1</v>
      </c>
      <c r="B35" s="65">
        <v>1</v>
      </c>
      <c r="C35" s="64">
        <v>1</v>
      </c>
      <c r="D35" s="65">
        <v>6</v>
      </c>
      <c r="E35" s="65" t="s">
        <v>310</v>
      </c>
      <c r="F35" s="65" t="s">
        <v>311</v>
      </c>
      <c r="G35" s="65" t="s">
        <v>54</v>
      </c>
      <c r="H35" s="65" t="s">
        <v>312</v>
      </c>
      <c r="I35" s="12" t="s">
        <v>313</v>
      </c>
      <c r="J35" s="65" t="s">
        <v>314</v>
      </c>
      <c r="K35" s="74" t="s">
        <v>53</v>
      </c>
      <c r="L35" s="74"/>
      <c r="M35" s="75" t="s">
        <v>315</v>
      </c>
      <c r="N35" s="75"/>
      <c r="O35" s="75">
        <v>50800</v>
      </c>
      <c r="P35" s="75"/>
      <c r="Q35" s="65" t="s">
        <v>283</v>
      </c>
      <c r="R35" s="65" t="s">
        <v>284</v>
      </c>
    </row>
    <row r="36" spans="1:18" ht="180" x14ac:dyDescent="0.25">
      <c r="A36" s="56">
        <v>2</v>
      </c>
      <c r="B36" s="56">
        <v>2</v>
      </c>
      <c r="C36" s="56">
        <v>1</v>
      </c>
      <c r="D36" s="58">
        <v>6</v>
      </c>
      <c r="E36" s="58" t="s">
        <v>316</v>
      </c>
      <c r="F36" s="58" t="s">
        <v>317</v>
      </c>
      <c r="G36" s="58" t="s">
        <v>54</v>
      </c>
      <c r="H36" s="58" t="s">
        <v>312</v>
      </c>
      <c r="I36" s="13" t="s">
        <v>318</v>
      </c>
      <c r="J36" s="58" t="s">
        <v>319</v>
      </c>
      <c r="K36" s="79" t="s">
        <v>57</v>
      </c>
      <c r="L36" s="79"/>
      <c r="M36" s="80">
        <v>55590</v>
      </c>
      <c r="N36" s="56"/>
      <c r="O36" s="80">
        <v>50500</v>
      </c>
      <c r="P36" s="80"/>
      <c r="Q36" s="58" t="s">
        <v>244</v>
      </c>
      <c r="R36" s="58" t="s">
        <v>245</v>
      </c>
    </row>
    <row r="37" spans="1:18" ht="120" x14ac:dyDescent="0.25">
      <c r="A37" s="58">
        <v>3</v>
      </c>
      <c r="B37" s="58">
        <v>6</v>
      </c>
      <c r="C37" s="58">
        <v>1</v>
      </c>
      <c r="D37" s="58">
        <v>13</v>
      </c>
      <c r="E37" s="58" t="s">
        <v>320</v>
      </c>
      <c r="F37" s="93" t="s">
        <v>321</v>
      </c>
      <c r="G37" s="58" t="s">
        <v>88</v>
      </c>
      <c r="H37" s="58" t="s">
        <v>322</v>
      </c>
      <c r="I37" s="94" t="s">
        <v>323</v>
      </c>
      <c r="J37" s="58" t="s">
        <v>324</v>
      </c>
      <c r="K37" s="56" t="s">
        <v>56</v>
      </c>
      <c r="L37" s="79"/>
      <c r="M37" s="66">
        <v>16372.86</v>
      </c>
      <c r="N37" s="57"/>
      <c r="O37" s="66">
        <v>9872.36</v>
      </c>
      <c r="P37" s="57"/>
      <c r="Q37" s="58" t="s">
        <v>237</v>
      </c>
      <c r="R37" s="58" t="s">
        <v>238</v>
      </c>
    </row>
    <row r="38" spans="1:18" ht="105" x14ac:dyDescent="0.25">
      <c r="A38" s="56">
        <v>4</v>
      </c>
      <c r="B38" s="56">
        <v>2</v>
      </c>
      <c r="C38" s="56">
        <v>1</v>
      </c>
      <c r="D38" s="58">
        <v>13</v>
      </c>
      <c r="E38" s="58" t="s">
        <v>325</v>
      </c>
      <c r="F38" s="58" t="s">
        <v>326</v>
      </c>
      <c r="G38" s="58" t="s">
        <v>88</v>
      </c>
      <c r="H38" s="58" t="s">
        <v>322</v>
      </c>
      <c r="I38" s="13" t="s">
        <v>327</v>
      </c>
      <c r="J38" s="58" t="s">
        <v>328</v>
      </c>
      <c r="K38" s="79" t="s">
        <v>91</v>
      </c>
      <c r="L38" s="79"/>
      <c r="M38" s="80">
        <v>13592.38</v>
      </c>
      <c r="N38" s="56"/>
      <c r="O38" s="80">
        <v>9204</v>
      </c>
      <c r="P38" s="80"/>
      <c r="Q38" s="58" t="s">
        <v>237</v>
      </c>
      <c r="R38" s="58" t="s">
        <v>238</v>
      </c>
    </row>
    <row r="39" spans="1:18" ht="180" x14ac:dyDescent="0.25">
      <c r="A39" s="56">
        <v>5</v>
      </c>
      <c r="B39" s="56">
        <v>4</v>
      </c>
      <c r="C39" s="56">
        <v>1</v>
      </c>
      <c r="D39" s="58">
        <v>13</v>
      </c>
      <c r="E39" s="58" t="s">
        <v>329</v>
      </c>
      <c r="F39" s="58" t="s">
        <v>330</v>
      </c>
      <c r="G39" s="58" t="s">
        <v>88</v>
      </c>
      <c r="H39" s="58" t="s">
        <v>322</v>
      </c>
      <c r="I39" s="13" t="s">
        <v>331</v>
      </c>
      <c r="J39" s="58" t="s">
        <v>332</v>
      </c>
      <c r="K39" s="79" t="s">
        <v>56</v>
      </c>
      <c r="L39" s="79"/>
      <c r="M39" s="80">
        <v>14340.22</v>
      </c>
      <c r="N39" s="56"/>
      <c r="O39" s="80">
        <v>7812.02</v>
      </c>
      <c r="P39" s="80"/>
      <c r="Q39" s="58" t="s">
        <v>237</v>
      </c>
      <c r="R39" s="58" t="s">
        <v>238</v>
      </c>
    </row>
    <row r="40" spans="1:18" ht="135" x14ac:dyDescent="0.25">
      <c r="A40" s="56">
        <v>6</v>
      </c>
      <c r="B40" s="56">
        <v>5</v>
      </c>
      <c r="C40" s="56">
        <v>1</v>
      </c>
      <c r="D40" s="58">
        <v>13</v>
      </c>
      <c r="E40" s="58" t="s">
        <v>333</v>
      </c>
      <c r="F40" s="58" t="s">
        <v>334</v>
      </c>
      <c r="G40" s="58" t="s">
        <v>62</v>
      </c>
      <c r="H40" s="58" t="s">
        <v>335</v>
      </c>
      <c r="I40" s="13" t="s">
        <v>336</v>
      </c>
      <c r="J40" s="58" t="s">
        <v>337</v>
      </c>
      <c r="K40" s="79" t="s">
        <v>70</v>
      </c>
      <c r="L40" s="79"/>
      <c r="M40" s="80">
        <v>5827.23</v>
      </c>
      <c r="N40" s="56"/>
      <c r="O40" s="80">
        <v>4424.6400000000003</v>
      </c>
      <c r="P40" s="80"/>
      <c r="Q40" s="58" t="s">
        <v>237</v>
      </c>
      <c r="R40" s="58" t="s">
        <v>238</v>
      </c>
    </row>
    <row r="42" spans="1:18" hidden="1" x14ac:dyDescent="0.25"/>
    <row r="43" spans="1:18" x14ac:dyDescent="0.25">
      <c r="M43" s="220" t="s">
        <v>39</v>
      </c>
      <c r="N43" s="220"/>
      <c r="O43" s="221" t="s">
        <v>40</v>
      </c>
      <c r="P43" s="222"/>
    </row>
    <row r="44" spans="1:18" x14ac:dyDescent="0.25">
      <c r="M44" s="92" t="s">
        <v>41</v>
      </c>
      <c r="N44" s="92" t="s">
        <v>42</v>
      </c>
      <c r="O44" s="9" t="s">
        <v>41</v>
      </c>
      <c r="P44" s="9" t="s">
        <v>42</v>
      </c>
    </row>
    <row r="45" spans="1:18" x14ac:dyDescent="0.25">
      <c r="M45" s="46" t="s">
        <v>43</v>
      </c>
      <c r="N45" s="47" t="s">
        <v>43</v>
      </c>
      <c r="O45" s="54">
        <v>6</v>
      </c>
      <c r="P45" s="84">
        <f>O35+O36+O37+O38+O39+O40</f>
        <v>132613.02000000002</v>
      </c>
    </row>
  </sheetData>
  <mergeCells count="32">
    <mergeCell ref="M27:N27"/>
    <mergeCell ref="O27:P27"/>
    <mergeCell ref="M43:N43"/>
    <mergeCell ref="O43:P43"/>
    <mergeCell ref="Q32:Q33"/>
    <mergeCell ref="R32:R33"/>
    <mergeCell ref="A32:A33"/>
    <mergeCell ref="B32:B33"/>
    <mergeCell ref="C32:C33"/>
    <mergeCell ref="D32:D33"/>
    <mergeCell ref="E32:E33"/>
    <mergeCell ref="F32:F33"/>
    <mergeCell ref="G32:G33"/>
    <mergeCell ref="H32:I32"/>
    <mergeCell ref="J32:J33"/>
    <mergeCell ref="K32:L32"/>
    <mergeCell ref="M32:N32"/>
    <mergeCell ref="O32:P32"/>
    <mergeCell ref="F4:F5"/>
    <mergeCell ref="Q4:Q5"/>
    <mergeCell ref="R4:R5"/>
    <mergeCell ref="G4:G5"/>
    <mergeCell ref="H4:I4"/>
    <mergeCell ref="J4:J5"/>
    <mergeCell ref="K4:L4"/>
    <mergeCell ref="M4:N4"/>
    <mergeCell ref="O4:P4"/>
    <mergeCell ref="A4:A5"/>
    <mergeCell ref="B4:B5"/>
    <mergeCell ref="C4:C5"/>
    <mergeCell ref="D4:D5"/>
    <mergeCell ref="E4:E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sqref="A1:XFD1048576"/>
    </sheetView>
  </sheetViews>
  <sheetFormatPr defaultRowHeight="15" x14ac:dyDescent="0.25"/>
  <cols>
    <col min="1" max="16384" width="9.140625" style="1"/>
  </cols>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62"/>
  <sheetViews>
    <sheetView topLeftCell="A44" zoomScale="80" zoomScaleNormal="80" workbookViewId="0">
      <selection activeCell="M60" sqref="M60:P62"/>
    </sheetView>
  </sheetViews>
  <sheetFormatPr defaultRowHeight="15" x14ac:dyDescent="0.25"/>
  <cols>
    <col min="1" max="1" width="4.7109375" style="1" customWidth="1"/>
    <col min="2" max="2" width="8.85546875" style="1" customWidth="1"/>
    <col min="3" max="3" width="11.42578125" style="1" customWidth="1"/>
    <col min="4" max="4" width="9.7109375" style="1" customWidth="1"/>
    <col min="5" max="5" width="45.7109375" style="1" customWidth="1"/>
    <col min="6" max="6" width="61.42578125" style="1" customWidth="1"/>
    <col min="7" max="7" width="35.7109375" style="1" customWidth="1"/>
    <col min="8" max="8" width="20.42578125" style="1" customWidth="1"/>
    <col min="9" max="9" width="10.42578125" style="1" customWidth="1"/>
    <col min="10" max="10" width="41.140625" style="1" customWidth="1"/>
    <col min="11" max="11" width="10.7109375" style="1" customWidth="1"/>
    <col min="12" max="12" width="14.85546875" style="1" customWidth="1"/>
    <col min="13" max="13" width="14.7109375" style="1" customWidth="1"/>
    <col min="14" max="14" width="14.42578125" style="1" customWidth="1"/>
    <col min="15" max="16" width="14.7109375" style="1" customWidth="1"/>
    <col min="17" max="17" width="20.85546875" style="1" customWidth="1"/>
    <col min="18" max="18" width="15.710937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1" spans="1:19" x14ac:dyDescent="0.25">
      <c r="M1" s="2"/>
      <c r="N1" s="2"/>
      <c r="O1" s="2"/>
      <c r="P1" s="107"/>
    </row>
    <row r="2" spans="1:19" ht="18.75" x14ac:dyDescent="0.3">
      <c r="A2" s="105" t="s">
        <v>464</v>
      </c>
      <c r="M2" s="2"/>
      <c r="N2" s="2"/>
      <c r="O2" s="2"/>
      <c r="P2" s="107"/>
    </row>
    <row r="3" spans="1:19" x14ac:dyDescent="0.25">
      <c r="M3" s="2"/>
      <c r="N3" s="2"/>
      <c r="O3" s="2"/>
      <c r="P3" s="107"/>
    </row>
    <row r="4" spans="1:19" s="6" customFormat="1" ht="47.25" customHeight="1" x14ac:dyDescent="0.25">
      <c r="A4" s="231" t="s">
        <v>0</v>
      </c>
      <c r="B4" s="229" t="s">
        <v>1</v>
      </c>
      <c r="C4" s="229" t="s">
        <v>2</v>
      </c>
      <c r="D4" s="229" t="s">
        <v>3</v>
      </c>
      <c r="E4" s="231" t="s">
        <v>4</v>
      </c>
      <c r="F4" s="231" t="s">
        <v>5</v>
      </c>
      <c r="G4" s="231" t="s">
        <v>6</v>
      </c>
      <c r="H4" s="234" t="s">
        <v>7</v>
      </c>
      <c r="I4" s="234"/>
      <c r="J4" s="231" t="s">
        <v>8</v>
      </c>
      <c r="K4" s="235" t="s">
        <v>9</v>
      </c>
      <c r="L4" s="228"/>
      <c r="M4" s="236" t="s">
        <v>10</v>
      </c>
      <c r="N4" s="236"/>
      <c r="O4" s="236" t="s">
        <v>11</v>
      </c>
      <c r="P4" s="236"/>
      <c r="Q4" s="231" t="s">
        <v>12</v>
      </c>
      <c r="R4" s="229" t="s">
        <v>13</v>
      </c>
      <c r="S4" s="108"/>
    </row>
    <row r="5" spans="1:19" s="6" customFormat="1" ht="35.25" customHeight="1" x14ac:dyDescent="0.25">
      <c r="A5" s="232"/>
      <c r="B5" s="230"/>
      <c r="C5" s="230"/>
      <c r="D5" s="230"/>
      <c r="E5" s="232"/>
      <c r="F5" s="232"/>
      <c r="G5" s="232"/>
      <c r="H5" s="77" t="s">
        <v>14</v>
      </c>
      <c r="I5" s="77" t="s">
        <v>15</v>
      </c>
      <c r="J5" s="232"/>
      <c r="K5" s="43">
        <v>2020</v>
      </c>
      <c r="L5" s="43">
        <v>2021</v>
      </c>
      <c r="M5" s="43">
        <v>2020</v>
      </c>
      <c r="N5" s="43">
        <v>2021</v>
      </c>
      <c r="O5" s="43">
        <v>2020</v>
      </c>
      <c r="P5" s="43">
        <v>2021</v>
      </c>
      <c r="Q5" s="232"/>
      <c r="R5" s="230"/>
      <c r="S5" s="108"/>
    </row>
    <row r="6" spans="1:19" s="6" customFormat="1" ht="15.75" customHeight="1" x14ac:dyDescent="0.25">
      <c r="A6" s="76" t="s">
        <v>16</v>
      </c>
      <c r="B6" s="77" t="s">
        <v>17</v>
      </c>
      <c r="C6" s="77" t="s">
        <v>18</v>
      </c>
      <c r="D6" s="77" t="s">
        <v>19</v>
      </c>
      <c r="E6" s="76" t="s">
        <v>20</v>
      </c>
      <c r="F6" s="76" t="s">
        <v>21</v>
      </c>
      <c r="G6" s="76" t="s">
        <v>22</v>
      </c>
      <c r="H6" s="77" t="s">
        <v>23</v>
      </c>
      <c r="I6" s="77" t="s">
        <v>24</v>
      </c>
      <c r="J6" s="76" t="s">
        <v>25</v>
      </c>
      <c r="K6" s="43" t="s">
        <v>26</v>
      </c>
      <c r="L6" s="43" t="s">
        <v>27</v>
      </c>
      <c r="M6" s="44" t="s">
        <v>28</v>
      </c>
      <c r="N6" s="44" t="s">
        <v>29</v>
      </c>
      <c r="O6" s="44" t="s">
        <v>30</v>
      </c>
      <c r="P6" s="44" t="s">
        <v>31</v>
      </c>
      <c r="Q6" s="76" t="s">
        <v>32</v>
      </c>
      <c r="R6" s="77" t="s">
        <v>33</v>
      </c>
      <c r="S6" s="108"/>
    </row>
    <row r="7" spans="1:19" s="6" customFormat="1" ht="42" customHeight="1" x14ac:dyDescent="0.25">
      <c r="A7" s="184" t="s">
        <v>34</v>
      </c>
      <c r="B7" s="197" t="s">
        <v>117</v>
      </c>
      <c r="C7" s="197">
        <v>1</v>
      </c>
      <c r="D7" s="197">
        <v>6</v>
      </c>
      <c r="E7" s="233" t="s">
        <v>342</v>
      </c>
      <c r="F7" s="170" t="s">
        <v>343</v>
      </c>
      <c r="G7" s="170" t="s">
        <v>88</v>
      </c>
      <c r="H7" s="65" t="s">
        <v>94</v>
      </c>
      <c r="I7" s="64">
        <v>1</v>
      </c>
      <c r="J7" s="170" t="s">
        <v>344</v>
      </c>
      <c r="K7" s="197" t="s">
        <v>37</v>
      </c>
      <c r="L7" s="199"/>
      <c r="M7" s="237">
        <v>21343.18</v>
      </c>
      <c r="N7" s="191"/>
      <c r="O7" s="191">
        <v>19344.259999999998</v>
      </c>
      <c r="P7" s="191"/>
      <c r="Q7" s="170" t="s">
        <v>345</v>
      </c>
      <c r="R7" s="170" t="s">
        <v>346</v>
      </c>
      <c r="S7" s="15"/>
    </row>
    <row r="8" spans="1:19" s="6" customFormat="1" ht="54.75" customHeight="1" x14ac:dyDescent="0.25">
      <c r="A8" s="211"/>
      <c r="B8" s="197"/>
      <c r="C8" s="197"/>
      <c r="D8" s="197"/>
      <c r="E8" s="233"/>
      <c r="F8" s="170"/>
      <c r="G8" s="170"/>
      <c r="H8" s="65" t="s">
        <v>347</v>
      </c>
      <c r="I8" s="64">
        <v>40</v>
      </c>
      <c r="J8" s="170"/>
      <c r="K8" s="197"/>
      <c r="L8" s="199"/>
      <c r="M8" s="225"/>
      <c r="N8" s="225"/>
      <c r="O8" s="225"/>
      <c r="P8" s="225"/>
      <c r="Q8" s="170"/>
      <c r="R8" s="170"/>
      <c r="S8" s="15"/>
    </row>
    <row r="9" spans="1:19" s="6" customFormat="1" ht="63.75" customHeight="1" x14ac:dyDescent="0.25">
      <c r="A9" s="197" t="s">
        <v>35</v>
      </c>
      <c r="B9" s="184" t="s">
        <v>50</v>
      </c>
      <c r="C9" s="184">
        <v>1</v>
      </c>
      <c r="D9" s="184">
        <v>6</v>
      </c>
      <c r="E9" s="186" t="s">
        <v>348</v>
      </c>
      <c r="F9" s="186" t="s">
        <v>349</v>
      </c>
      <c r="G9" s="186" t="s">
        <v>54</v>
      </c>
      <c r="H9" s="65" t="s">
        <v>63</v>
      </c>
      <c r="I9" s="64">
        <v>2</v>
      </c>
      <c r="J9" s="186" t="s">
        <v>350</v>
      </c>
      <c r="K9" s="184" t="s">
        <v>37</v>
      </c>
      <c r="L9" s="191"/>
      <c r="M9" s="191">
        <v>71518</v>
      </c>
      <c r="N9" s="191"/>
      <c r="O9" s="191">
        <v>65000</v>
      </c>
      <c r="P9" s="191"/>
      <c r="Q9" s="186" t="s">
        <v>351</v>
      </c>
      <c r="R9" s="186" t="s">
        <v>352</v>
      </c>
      <c r="S9" s="15"/>
    </row>
    <row r="10" spans="1:19" s="6" customFormat="1" ht="69.75" customHeight="1" x14ac:dyDescent="0.25">
      <c r="A10" s="197"/>
      <c r="B10" s="211"/>
      <c r="C10" s="211"/>
      <c r="D10" s="211"/>
      <c r="E10" s="212"/>
      <c r="F10" s="212"/>
      <c r="G10" s="212"/>
      <c r="H10" s="65" t="s">
        <v>66</v>
      </c>
      <c r="I10" s="64">
        <v>50</v>
      </c>
      <c r="J10" s="212"/>
      <c r="K10" s="211"/>
      <c r="L10" s="225"/>
      <c r="M10" s="225"/>
      <c r="N10" s="225"/>
      <c r="O10" s="225"/>
      <c r="P10" s="225"/>
      <c r="Q10" s="212"/>
      <c r="R10" s="211"/>
      <c r="S10" s="15"/>
    </row>
    <row r="11" spans="1:19" s="6" customFormat="1" ht="57.75" customHeight="1" x14ac:dyDescent="0.25">
      <c r="A11" s="184" t="s">
        <v>353</v>
      </c>
      <c r="B11" s="197" t="s">
        <v>59</v>
      </c>
      <c r="C11" s="197">
        <v>1</v>
      </c>
      <c r="D11" s="197">
        <v>6</v>
      </c>
      <c r="E11" s="233" t="s">
        <v>354</v>
      </c>
      <c r="F11" s="170" t="s">
        <v>355</v>
      </c>
      <c r="G11" s="170" t="s">
        <v>36</v>
      </c>
      <c r="H11" s="65" t="s">
        <v>128</v>
      </c>
      <c r="I11" s="64">
        <v>4</v>
      </c>
      <c r="J11" s="170" t="s">
        <v>356</v>
      </c>
      <c r="K11" s="197" t="s">
        <v>37</v>
      </c>
      <c r="L11" s="199"/>
      <c r="M11" s="191">
        <v>14466.78</v>
      </c>
      <c r="N11" s="191"/>
      <c r="O11" s="191">
        <v>12815.2</v>
      </c>
      <c r="P11" s="191"/>
      <c r="Q11" s="170" t="s">
        <v>357</v>
      </c>
      <c r="R11" s="186" t="s">
        <v>358</v>
      </c>
      <c r="S11" s="15"/>
    </row>
    <row r="12" spans="1:19" s="6" customFormat="1" ht="57" customHeight="1" x14ac:dyDescent="0.25">
      <c r="A12" s="211"/>
      <c r="B12" s="197"/>
      <c r="C12" s="197"/>
      <c r="D12" s="197"/>
      <c r="E12" s="233"/>
      <c r="F12" s="170"/>
      <c r="G12" s="170"/>
      <c r="H12" s="65" t="s">
        <v>129</v>
      </c>
      <c r="I12" s="64">
        <v>60</v>
      </c>
      <c r="J12" s="170"/>
      <c r="K12" s="197"/>
      <c r="L12" s="199"/>
      <c r="M12" s="225"/>
      <c r="N12" s="225"/>
      <c r="O12" s="225"/>
      <c r="P12" s="225"/>
      <c r="Q12" s="170"/>
      <c r="R12" s="212"/>
      <c r="S12" s="15"/>
    </row>
    <row r="13" spans="1:19" s="6" customFormat="1" ht="35.25" customHeight="1" x14ac:dyDescent="0.25">
      <c r="A13" s="238" t="s">
        <v>359</v>
      </c>
      <c r="B13" s="184" t="s">
        <v>50</v>
      </c>
      <c r="C13" s="184">
        <v>1</v>
      </c>
      <c r="D13" s="184">
        <v>6</v>
      </c>
      <c r="E13" s="244" t="s">
        <v>360</v>
      </c>
      <c r="F13" s="186" t="s">
        <v>361</v>
      </c>
      <c r="G13" s="186" t="s">
        <v>362</v>
      </c>
      <c r="H13" s="65" t="s">
        <v>128</v>
      </c>
      <c r="I13" s="64">
        <v>2</v>
      </c>
      <c r="J13" s="186" t="s">
        <v>363</v>
      </c>
      <c r="K13" s="184" t="s">
        <v>37</v>
      </c>
      <c r="L13" s="191"/>
      <c r="M13" s="237">
        <v>43666.06</v>
      </c>
      <c r="N13" s="191"/>
      <c r="O13" s="191">
        <v>39686.06</v>
      </c>
      <c r="P13" s="191"/>
      <c r="Q13" s="186" t="s">
        <v>364</v>
      </c>
      <c r="R13" s="186" t="s">
        <v>365</v>
      </c>
      <c r="S13" s="15"/>
    </row>
    <row r="14" spans="1:19" s="6" customFormat="1" ht="33" customHeight="1" x14ac:dyDescent="0.25">
      <c r="A14" s="239"/>
      <c r="B14" s="211"/>
      <c r="C14" s="211"/>
      <c r="D14" s="211"/>
      <c r="E14" s="245"/>
      <c r="F14" s="212"/>
      <c r="G14" s="212"/>
      <c r="H14" s="65" t="s">
        <v>129</v>
      </c>
      <c r="I14" s="64">
        <v>20</v>
      </c>
      <c r="J14" s="212"/>
      <c r="K14" s="211"/>
      <c r="L14" s="225"/>
      <c r="M14" s="225"/>
      <c r="N14" s="225"/>
      <c r="O14" s="225"/>
      <c r="P14" s="225"/>
      <c r="Q14" s="212"/>
      <c r="R14" s="211"/>
      <c r="S14" s="15"/>
    </row>
    <row r="15" spans="1:19" s="6" customFormat="1" ht="33" customHeight="1" x14ac:dyDescent="0.25">
      <c r="A15" s="240"/>
      <c r="B15" s="242"/>
      <c r="C15" s="242"/>
      <c r="D15" s="242"/>
      <c r="E15" s="245"/>
      <c r="F15" s="245"/>
      <c r="G15" s="245"/>
      <c r="H15" s="65" t="s">
        <v>94</v>
      </c>
      <c r="I15" s="64">
        <v>1</v>
      </c>
      <c r="J15" s="245"/>
      <c r="K15" s="242"/>
      <c r="L15" s="242"/>
      <c r="M15" s="242"/>
      <c r="N15" s="242"/>
      <c r="O15" s="242"/>
      <c r="P15" s="242"/>
      <c r="Q15" s="245"/>
      <c r="R15" s="242"/>
      <c r="S15" s="15"/>
    </row>
    <row r="16" spans="1:19" s="6" customFormat="1" ht="34.5" customHeight="1" x14ac:dyDescent="0.25">
      <c r="A16" s="241"/>
      <c r="B16" s="243"/>
      <c r="C16" s="243"/>
      <c r="D16" s="243"/>
      <c r="E16" s="246"/>
      <c r="F16" s="246"/>
      <c r="G16" s="246"/>
      <c r="H16" s="65" t="s">
        <v>347</v>
      </c>
      <c r="I16" s="64">
        <v>43</v>
      </c>
      <c r="J16" s="246"/>
      <c r="K16" s="243"/>
      <c r="L16" s="243"/>
      <c r="M16" s="243"/>
      <c r="N16" s="243"/>
      <c r="O16" s="243"/>
      <c r="P16" s="243"/>
      <c r="Q16" s="246"/>
      <c r="R16" s="243"/>
      <c r="S16" s="15"/>
    </row>
    <row r="17" spans="1:19" s="6" customFormat="1" ht="35.25" customHeight="1" x14ac:dyDescent="0.25">
      <c r="A17" s="184" t="s">
        <v>366</v>
      </c>
      <c r="B17" s="197" t="s">
        <v>50</v>
      </c>
      <c r="C17" s="197">
        <v>1</v>
      </c>
      <c r="D17" s="197">
        <v>6</v>
      </c>
      <c r="E17" s="233" t="s">
        <v>367</v>
      </c>
      <c r="F17" s="170" t="s">
        <v>368</v>
      </c>
      <c r="G17" s="170" t="s">
        <v>54</v>
      </c>
      <c r="H17" s="65" t="s">
        <v>63</v>
      </c>
      <c r="I17" s="64">
        <v>1</v>
      </c>
      <c r="J17" s="170" t="s">
        <v>369</v>
      </c>
      <c r="K17" s="197" t="s">
        <v>37</v>
      </c>
      <c r="L17" s="199"/>
      <c r="M17" s="199">
        <v>30132.45</v>
      </c>
      <c r="N17" s="199"/>
      <c r="O17" s="199">
        <v>26600</v>
      </c>
      <c r="P17" s="199"/>
      <c r="Q17" s="170" t="s">
        <v>370</v>
      </c>
      <c r="R17" s="170" t="s">
        <v>371</v>
      </c>
      <c r="S17" s="15"/>
    </row>
    <row r="18" spans="1:19" s="6" customFormat="1" ht="35.25" customHeight="1" x14ac:dyDescent="0.25">
      <c r="A18" s="211"/>
      <c r="B18" s="197"/>
      <c r="C18" s="197"/>
      <c r="D18" s="197"/>
      <c r="E18" s="233"/>
      <c r="F18" s="170"/>
      <c r="G18" s="170"/>
      <c r="H18" s="65" t="s">
        <v>64</v>
      </c>
      <c r="I18" s="64">
        <v>40</v>
      </c>
      <c r="J18" s="170"/>
      <c r="K18" s="197"/>
      <c r="L18" s="199"/>
      <c r="M18" s="199"/>
      <c r="N18" s="199"/>
      <c r="O18" s="199"/>
      <c r="P18" s="199"/>
      <c r="Q18" s="170"/>
      <c r="R18" s="170"/>
      <c r="S18" s="15"/>
    </row>
    <row r="19" spans="1:19" s="6" customFormat="1" ht="39" customHeight="1" x14ac:dyDescent="0.25">
      <c r="A19" s="184" t="s">
        <v>372</v>
      </c>
      <c r="B19" s="197" t="s">
        <v>117</v>
      </c>
      <c r="C19" s="197">
        <v>1</v>
      </c>
      <c r="D19" s="197">
        <v>6</v>
      </c>
      <c r="E19" s="233" t="s">
        <v>373</v>
      </c>
      <c r="F19" s="170" t="s">
        <v>374</v>
      </c>
      <c r="G19" s="170" t="s">
        <v>88</v>
      </c>
      <c r="H19" s="65" t="s">
        <v>94</v>
      </c>
      <c r="I19" s="64">
        <v>1</v>
      </c>
      <c r="J19" s="170" t="s">
        <v>375</v>
      </c>
      <c r="K19" s="197" t="s">
        <v>37</v>
      </c>
      <c r="L19" s="199"/>
      <c r="M19" s="199">
        <v>19853.62</v>
      </c>
      <c r="N19" s="199"/>
      <c r="O19" s="199">
        <v>17904.259999999998</v>
      </c>
      <c r="P19" s="199"/>
      <c r="Q19" s="170" t="s">
        <v>345</v>
      </c>
      <c r="R19" s="170" t="s">
        <v>346</v>
      </c>
      <c r="S19" s="15"/>
    </row>
    <row r="20" spans="1:19" s="6" customFormat="1" ht="36" customHeight="1" x14ac:dyDescent="0.25">
      <c r="A20" s="211"/>
      <c r="B20" s="197"/>
      <c r="C20" s="197"/>
      <c r="D20" s="197"/>
      <c r="E20" s="233"/>
      <c r="F20" s="170"/>
      <c r="G20" s="170"/>
      <c r="H20" s="65" t="s">
        <v>376</v>
      </c>
      <c r="I20" s="64">
        <v>100</v>
      </c>
      <c r="J20" s="170"/>
      <c r="K20" s="197"/>
      <c r="L20" s="199"/>
      <c r="M20" s="199"/>
      <c r="N20" s="199"/>
      <c r="O20" s="199"/>
      <c r="P20" s="199"/>
      <c r="Q20" s="170"/>
      <c r="R20" s="170"/>
      <c r="S20" s="15"/>
    </row>
    <row r="21" spans="1:19" s="6" customFormat="1" ht="36" customHeight="1" x14ac:dyDescent="0.25">
      <c r="A21" s="184" t="s">
        <v>377</v>
      </c>
      <c r="B21" s="197" t="s">
        <v>59</v>
      </c>
      <c r="C21" s="197">
        <v>1</v>
      </c>
      <c r="D21" s="197">
        <v>6</v>
      </c>
      <c r="E21" s="170" t="s">
        <v>378</v>
      </c>
      <c r="F21" s="170" t="s">
        <v>379</v>
      </c>
      <c r="G21" s="170" t="s">
        <v>36</v>
      </c>
      <c r="H21" s="65" t="s">
        <v>128</v>
      </c>
      <c r="I21" s="64">
        <v>4</v>
      </c>
      <c r="J21" s="170" t="s">
        <v>380</v>
      </c>
      <c r="K21" s="197" t="s">
        <v>37</v>
      </c>
      <c r="L21" s="199"/>
      <c r="M21" s="199">
        <v>13889.06</v>
      </c>
      <c r="N21" s="199"/>
      <c r="O21" s="199">
        <v>12561.92</v>
      </c>
      <c r="P21" s="199"/>
      <c r="Q21" s="170" t="s">
        <v>357</v>
      </c>
      <c r="R21" s="186" t="s">
        <v>358</v>
      </c>
      <c r="S21" s="15"/>
    </row>
    <row r="22" spans="1:19" s="6" customFormat="1" ht="40.5" customHeight="1" x14ac:dyDescent="0.25">
      <c r="A22" s="211"/>
      <c r="B22" s="197"/>
      <c r="C22" s="197"/>
      <c r="D22" s="197"/>
      <c r="E22" s="170"/>
      <c r="F22" s="170"/>
      <c r="G22" s="170"/>
      <c r="H22" s="65" t="s">
        <v>129</v>
      </c>
      <c r="I22" s="64">
        <v>60</v>
      </c>
      <c r="J22" s="170"/>
      <c r="K22" s="197"/>
      <c r="L22" s="199"/>
      <c r="M22" s="199"/>
      <c r="N22" s="199"/>
      <c r="O22" s="199"/>
      <c r="P22" s="199"/>
      <c r="Q22" s="170"/>
      <c r="R22" s="212"/>
      <c r="S22" s="15"/>
    </row>
    <row r="23" spans="1:19" s="6" customFormat="1" ht="111" customHeight="1" x14ac:dyDescent="0.25">
      <c r="A23" s="184" t="s">
        <v>381</v>
      </c>
      <c r="B23" s="197" t="s">
        <v>117</v>
      </c>
      <c r="C23" s="197">
        <v>1</v>
      </c>
      <c r="D23" s="197">
        <v>6</v>
      </c>
      <c r="E23" s="233" t="s">
        <v>382</v>
      </c>
      <c r="F23" s="170" t="s">
        <v>383</v>
      </c>
      <c r="G23" s="170" t="s">
        <v>54</v>
      </c>
      <c r="H23" s="65" t="s">
        <v>63</v>
      </c>
      <c r="I23" s="64">
        <v>1</v>
      </c>
      <c r="J23" s="170" t="s">
        <v>384</v>
      </c>
      <c r="K23" s="197" t="s">
        <v>37</v>
      </c>
      <c r="L23" s="199"/>
      <c r="M23" s="247">
        <v>101774.8</v>
      </c>
      <c r="N23" s="199"/>
      <c r="O23" s="199">
        <v>86980.81</v>
      </c>
      <c r="P23" s="199"/>
      <c r="Q23" s="170" t="s">
        <v>357</v>
      </c>
      <c r="R23" s="170" t="s">
        <v>358</v>
      </c>
      <c r="S23" s="15"/>
    </row>
    <row r="24" spans="1:19" s="6" customFormat="1" ht="114.75" customHeight="1" x14ac:dyDescent="0.25">
      <c r="A24" s="211"/>
      <c r="B24" s="197"/>
      <c r="C24" s="197"/>
      <c r="D24" s="197"/>
      <c r="E24" s="233"/>
      <c r="F24" s="170"/>
      <c r="G24" s="170"/>
      <c r="H24" s="65" t="s">
        <v>64</v>
      </c>
      <c r="I24" s="64">
        <v>40</v>
      </c>
      <c r="J24" s="170"/>
      <c r="K24" s="197"/>
      <c r="L24" s="199"/>
      <c r="M24" s="199"/>
      <c r="N24" s="199"/>
      <c r="O24" s="199"/>
      <c r="P24" s="199"/>
      <c r="Q24" s="170"/>
      <c r="R24" s="170"/>
      <c r="S24" s="15"/>
    </row>
    <row r="25" spans="1:19" s="6" customFormat="1" ht="79.5" customHeight="1" x14ac:dyDescent="0.25">
      <c r="A25" s="251" t="s">
        <v>76</v>
      </c>
      <c r="B25" s="249" t="s">
        <v>117</v>
      </c>
      <c r="C25" s="186">
        <v>1</v>
      </c>
      <c r="D25" s="186">
        <v>6</v>
      </c>
      <c r="E25" s="186" t="s">
        <v>385</v>
      </c>
      <c r="F25" s="186" t="s">
        <v>386</v>
      </c>
      <c r="G25" s="186" t="s">
        <v>54</v>
      </c>
      <c r="H25" s="65" t="s">
        <v>141</v>
      </c>
      <c r="I25" s="65">
        <v>1</v>
      </c>
      <c r="J25" s="186" t="s">
        <v>387</v>
      </c>
      <c r="K25" s="186" t="s">
        <v>37</v>
      </c>
      <c r="L25" s="237"/>
      <c r="M25" s="237">
        <v>92344.82</v>
      </c>
      <c r="N25" s="237"/>
      <c r="O25" s="237">
        <v>79478.39</v>
      </c>
      <c r="P25" s="237"/>
      <c r="Q25" s="170" t="s">
        <v>357</v>
      </c>
      <c r="R25" s="186" t="s">
        <v>358</v>
      </c>
    </row>
    <row r="26" spans="1:19" s="6" customFormat="1" ht="50.25" customHeight="1" x14ac:dyDescent="0.25">
      <c r="A26" s="252"/>
      <c r="B26" s="250"/>
      <c r="C26" s="187"/>
      <c r="D26" s="187"/>
      <c r="E26" s="187"/>
      <c r="F26" s="187"/>
      <c r="G26" s="187"/>
      <c r="H26" s="65" t="s">
        <v>64</v>
      </c>
      <c r="I26" s="65">
        <v>48</v>
      </c>
      <c r="J26" s="187"/>
      <c r="K26" s="187"/>
      <c r="L26" s="248"/>
      <c r="M26" s="248"/>
      <c r="N26" s="248"/>
      <c r="O26" s="248"/>
      <c r="P26" s="248"/>
      <c r="Q26" s="170"/>
      <c r="R26" s="212"/>
    </row>
    <row r="27" spans="1:19" s="6" customFormat="1" ht="54" customHeight="1" x14ac:dyDescent="0.25">
      <c r="A27" s="184" t="s">
        <v>77</v>
      </c>
      <c r="B27" s="249" t="s">
        <v>53</v>
      </c>
      <c r="C27" s="186">
        <v>1</v>
      </c>
      <c r="D27" s="186">
        <v>6</v>
      </c>
      <c r="E27" s="186" t="s">
        <v>388</v>
      </c>
      <c r="F27" s="186" t="s">
        <v>389</v>
      </c>
      <c r="G27" s="186" t="s">
        <v>83</v>
      </c>
      <c r="H27" s="65" t="s">
        <v>390</v>
      </c>
      <c r="I27" s="65">
        <v>1</v>
      </c>
      <c r="J27" s="186" t="s">
        <v>391</v>
      </c>
      <c r="K27" s="186" t="s">
        <v>37</v>
      </c>
      <c r="L27" s="237"/>
      <c r="M27" s="237">
        <v>68079.710000000006</v>
      </c>
      <c r="N27" s="237"/>
      <c r="O27" s="237">
        <v>60244.51</v>
      </c>
      <c r="P27" s="237"/>
      <c r="Q27" s="186" t="s">
        <v>392</v>
      </c>
      <c r="R27" s="186" t="s">
        <v>393</v>
      </c>
      <c r="S27" s="15"/>
    </row>
    <row r="28" spans="1:19" s="6" customFormat="1" ht="45.75" customHeight="1" x14ac:dyDescent="0.25">
      <c r="A28" s="211"/>
      <c r="B28" s="250"/>
      <c r="C28" s="187"/>
      <c r="D28" s="187"/>
      <c r="E28" s="187"/>
      <c r="F28" s="187"/>
      <c r="G28" s="187"/>
      <c r="H28" s="65" t="s">
        <v>394</v>
      </c>
      <c r="I28" s="65">
        <v>4000</v>
      </c>
      <c r="J28" s="187"/>
      <c r="K28" s="187"/>
      <c r="L28" s="248"/>
      <c r="M28" s="248"/>
      <c r="N28" s="248"/>
      <c r="O28" s="248"/>
      <c r="P28" s="248"/>
      <c r="Q28" s="187"/>
      <c r="R28" s="187"/>
      <c r="S28" s="15"/>
    </row>
    <row r="29" spans="1:19" s="6" customFormat="1" ht="40.5" customHeight="1" x14ac:dyDescent="0.25">
      <c r="A29" s="184" t="s">
        <v>78</v>
      </c>
      <c r="B29" s="197" t="s">
        <v>53</v>
      </c>
      <c r="C29" s="197">
        <v>1</v>
      </c>
      <c r="D29" s="170">
        <v>9</v>
      </c>
      <c r="E29" s="170" t="s">
        <v>395</v>
      </c>
      <c r="F29" s="170" t="s">
        <v>396</v>
      </c>
      <c r="G29" s="186" t="s">
        <v>38</v>
      </c>
      <c r="H29" s="65" t="s">
        <v>67</v>
      </c>
      <c r="I29" s="12" t="s">
        <v>51</v>
      </c>
      <c r="J29" s="186" t="s">
        <v>397</v>
      </c>
      <c r="K29" s="253" t="s">
        <v>37</v>
      </c>
      <c r="L29" s="247"/>
      <c r="M29" s="199">
        <v>18302</v>
      </c>
      <c r="N29" s="199"/>
      <c r="O29" s="199">
        <v>14762</v>
      </c>
      <c r="P29" s="199"/>
      <c r="Q29" s="233" t="s">
        <v>398</v>
      </c>
      <c r="R29" s="170" t="s">
        <v>399</v>
      </c>
      <c r="S29" s="15"/>
    </row>
    <row r="30" spans="1:19" s="6" customFormat="1" ht="43.5" customHeight="1" x14ac:dyDescent="0.25">
      <c r="A30" s="185"/>
      <c r="B30" s="197"/>
      <c r="C30" s="197"/>
      <c r="D30" s="170"/>
      <c r="E30" s="170"/>
      <c r="F30" s="170"/>
      <c r="G30" s="187"/>
      <c r="H30" s="65" t="s">
        <v>68</v>
      </c>
      <c r="I30" s="12" t="s">
        <v>400</v>
      </c>
      <c r="J30" s="187"/>
      <c r="K30" s="253"/>
      <c r="L30" s="247"/>
      <c r="M30" s="199"/>
      <c r="N30" s="199"/>
      <c r="O30" s="199"/>
      <c r="P30" s="199"/>
      <c r="Q30" s="233"/>
      <c r="R30" s="170"/>
      <c r="S30" s="15"/>
    </row>
    <row r="31" spans="1:19" x14ac:dyDescent="0.25">
      <c r="A31" s="197" t="s">
        <v>79</v>
      </c>
      <c r="B31" s="254" t="s">
        <v>117</v>
      </c>
      <c r="C31" s="197">
        <v>3</v>
      </c>
      <c r="D31" s="184">
        <v>10</v>
      </c>
      <c r="E31" s="256" t="s">
        <v>401</v>
      </c>
      <c r="F31" s="170" t="s">
        <v>402</v>
      </c>
      <c r="G31" s="186" t="s">
        <v>403</v>
      </c>
      <c r="H31" s="64" t="s">
        <v>404</v>
      </c>
      <c r="I31" s="64">
        <v>1</v>
      </c>
      <c r="J31" s="256" t="s">
        <v>405</v>
      </c>
      <c r="K31" s="186" t="s">
        <v>37</v>
      </c>
      <c r="L31" s="186"/>
      <c r="M31" s="237">
        <v>58464.11</v>
      </c>
      <c r="N31" s="191"/>
      <c r="O31" s="237">
        <v>52406.98</v>
      </c>
      <c r="P31" s="191"/>
      <c r="Q31" s="186" t="s">
        <v>406</v>
      </c>
      <c r="R31" s="186" t="s">
        <v>407</v>
      </c>
    </row>
    <row r="32" spans="1:19" ht="45" x14ac:dyDescent="0.25">
      <c r="A32" s="197"/>
      <c r="B32" s="255"/>
      <c r="C32" s="197"/>
      <c r="D32" s="211"/>
      <c r="E32" s="257"/>
      <c r="F32" s="170"/>
      <c r="G32" s="212"/>
      <c r="H32" s="65" t="s">
        <v>408</v>
      </c>
      <c r="I32" s="41">
        <v>7000</v>
      </c>
      <c r="J32" s="257"/>
      <c r="K32" s="212"/>
      <c r="L32" s="212"/>
      <c r="M32" s="259"/>
      <c r="N32" s="225"/>
      <c r="O32" s="259"/>
      <c r="P32" s="225"/>
      <c r="Q32" s="212"/>
      <c r="R32" s="212"/>
    </row>
    <row r="33" spans="1:18" x14ac:dyDescent="0.25">
      <c r="A33" s="197">
        <v>11</v>
      </c>
      <c r="B33" s="255"/>
      <c r="C33" s="197"/>
      <c r="D33" s="211"/>
      <c r="E33" s="257"/>
      <c r="F33" s="170"/>
      <c r="G33" s="212"/>
      <c r="H33" s="65" t="s">
        <v>140</v>
      </c>
      <c r="I33" s="41">
        <v>1</v>
      </c>
      <c r="J33" s="258"/>
      <c r="K33" s="212"/>
      <c r="L33" s="212"/>
      <c r="M33" s="259"/>
      <c r="N33" s="225"/>
      <c r="O33" s="259"/>
      <c r="P33" s="225"/>
      <c r="Q33" s="212"/>
      <c r="R33" s="212"/>
    </row>
    <row r="34" spans="1:18" x14ac:dyDescent="0.25">
      <c r="A34" s="197" t="s">
        <v>80</v>
      </c>
      <c r="B34" s="254" t="s">
        <v>117</v>
      </c>
      <c r="C34" s="197">
        <v>3</v>
      </c>
      <c r="D34" s="184">
        <v>10</v>
      </c>
      <c r="E34" s="256" t="s">
        <v>409</v>
      </c>
      <c r="F34" s="170" t="s">
        <v>402</v>
      </c>
      <c r="G34" s="186" t="s">
        <v>410</v>
      </c>
      <c r="H34" s="64" t="s">
        <v>404</v>
      </c>
      <c r="I34" s="64">
        <v>1</v>
      </c>
      <c r="J34" s="256" t="s">
        <v>411</v>
      </c>
      <c r="K34" s="186" t="s">
        <v>37</v>
      </c>
      <c r="L34" s="186"/>
      <c r="M34" s="237">
        <v>59265.63</v>
      </c>
      <c r="N34" s="191"/>
      <c r="O34" s="237">
        <v>53251.33</v>
      </c>
      <c r="P34" s="191"/>
      <c r="Q34" s="186" t="s">
        <v>406</v>
      </c>
      <c r="R34" s="186" t="s">
        <v>407</v>
      </c>
    </row>
    <row r="35" spans="1:18" ht="45" x14ac:dyDescent="0.25">
      <c r="A35" s="197"/>
      <c r="B35" s="255"/>
      <c r="C35" s="197"/>
      <c r="D35" s="211"/>
      <c r="E35" s="257"/>
      <c r="F35" s="170"/>
      <c r="G35" s="212"/>
      <c r="H35" s="65" t="s">
        <v>408</v>
      </c>
      <c r="I35" s="41">
        <v>35000</v>
      </c>
      <c r="J35" s="257"/>
      <c r="K35" s="212"/>
      <c r="L35" s="212"/>
      <c r="M35" s="259"/>
      <c r="N35" s="225"/>
      <c r="O35" s="259"/>
      <c r="P35" s="225"/>
      <c r="Q35" s="212"/>
      <c r="R35" s="212"/>
    </row>
    <row r="36" spans="1:18" x14ac:dyDescent="0.25">
      <c r="A36" s="197"/>
      <c r="B36" s="255"/>
      <c r="C36" s="197"/>
      <c r="D36" s="211"/>
      <c r="E36" s="257"/>
      <c r="F36" s="170"/>
      <c r="G36" s="212"/>
      <c r="H36" s="65" t="s">
        <v>140</v>
      </c>
      <c r="I36" s="41">
        <v>2</v>
      </c>
      <c r="J36" s="257"/>
      <c r="K36" s="212"/>
      <c r="L36" s="212"/>
      <c r="M36" s="259"/>
      <c r="N36" s="225"/>
      <c r="O36" s="259"/>
      <c r="P36" s="225"/>
      <c r="Q36" s="212"/>
      <c r="R36" s="212"/>
    </row>
    <row r="37" spans="1:18" x14ac:dyDescent="0.25">
      <c r="A37" s="197"/>
      <c r="B37" s="255"/>
      <c r="C37" s="197"/>
      <c r="D37" s="211"/>
      <c r="E37" s="257"/>
      <c r="F37" s="170"/>
      <c r="G37" s="212"/>
      <c r="H37" s="65" t="s">
        <v>92</v>
      </c>
      <c r="I37" s="41">
        <v>1</v>
      </c>
      <c r="J37" s="257"/>
      <c r="K37" s="212"/>
      <c r="L37" s="212"/>
      <c r="M37" s="259"/>
      <c r="N37" s="225"/>
      <c r="O37" s="259"/>
      <c r="P37" s="225"/>
      <c r="Q37" s="212"/>
      <c r="R37" s="212"/>
    </row>
    <row r="38" spans="1:18" ht="15" customHeight="1" x14ac:dyDescent="0.25">
      <c r="A38" s="197">
        <v>11</v>
      </c>
      <c r="B38" s="255"/>
      <c r="C38" s="197"/>
      <c r="D38" s="211"/>
      <c r="E38" s="257"/>
      <c r="F38" s="170"/>
      <c r="G38" s="212"/>
      <c r="H38" s="8" t="s">
        <v>412</v>
      </c>
      <c r="I38" s="12" t="s">
        <v>413</v>
      </c>
      <c r="J38" s="258"/>
      <c r="K38" s="212"/>
      <c r="L38" s="212"/>
      <c r="M38" s="259"/>
      <c r="N38" s="225"/>
      <c r="O38" s="259"/>
      <c r="P38" s="225"/>
      <c r="Q38" s="212"/>
      <c r="R38" s="212"/>
    </row>
    <row r="39" spans="1:18" ht="47.25" customHeight="1" x14ac:dyDescent="0.25">
      <c r="A39" s="197" t="s">
        <v>81</v>
      </c>
      <c r="B39" s="254" t="s">
        <v>50</v>
      </c>
      <c r="C39" s="197">
        <v>2</v>
      </c>
      <c r="D39" s="184">
        <v>10</v>
      </c>
      <c r="E39" s="256" t="s">
        <v>414</v>
      </c>
      <c r="F39" s="170" t="s">
        <v>415</v>
      </c>
      <c r="G39" s="186" t="s">
        <v>416</v>
      </c>
      <c r="H39" s="65" t="s">
        <v>121</v>
      </c>
      <c r="I39" s="64">
        <v>7</v>
      </c>
      <c r="J39" s="256" t="s">
        <v>417</v>
      </c>
      <c r="K39" s="186" t="s">
        <v>37</v>
      </c>
      <c r="L39" s="186"/>
      <c r="M39" s="237">
        <v>77885.64</v>
      </c>
      <c r="N39" s="191"/>
      <c r="O39" s="237">
        <v>70788</v>
      </c>
      <c r="P39" s="191"/>
      <c r="Q39" s="186" t="s">
        <v>418</v>
      </c>
      <c r="R39" s="186" t="s">
        <v>365</v>
      </c>
    </row>
    <row r="40" spans="1:18" ht="61.5" customHeight="1" x14ac:dyDescent="0.25">
      <c r="A40" s="197"/>
      <c r="B40" s="255"/>
      <c r="C40" s="197"/>
      <c r="D40" s="211"/>
      <c r="E40" s="257"/>
      <c r="F40" s="170"/>
      <c r="G40" s="212"/>
      <c r="H40" s="65" t="s">
        <v>419</v>
      </c>
      <c r="I40" s="64">
        <v>500</v>
      </c>
      <c r="J40" s="257"/>
      <c r="K40" s="212"/>
      <c r="L40" s="212"/>
      <c r="M40" s="259"/>
      <c r="N40" s="225"/>
      <c r="O40" s="259"/>
      <c r="P40" s="225"/>
      <c r="Q40" s="212"/>
      <c r="R40" s="212"/>
    </row>
    <row r="41" spans="1:18" ht="33" customHeight="1" x14ac:dyDescent="0.25">
      <c r="A41" s="197">
        <v>11</v>
      </c>
      <c r="B41" s="260"/>
      <c r="C41" s="197"/>
      <c r="D41" s="185"/>
      <c r="E41" s="258"/>
      <c r="F41" s="170"/>
      <c r="G41" s="187"/>
      <c r="H41" s="65" t="s">
        <v>297</v>
      </c>
      <c r="I41" s="12" t="s">
        <v>51</v>
      </c>
      <c r="J41" s="258"/>
      <c r="K41" s="187"/>
      <c r="L41" s="187"/>
      <c r="M41" s="248"/>
      <c r="N41" s="226"/>
      <c r="O41" s="248"/>
      <c r="P41" s="226"/>
      <c r="Q41" s="187"/>
      <c r="R41" s="187"/>
    </row>
    <row r="42" spans="1:18" ht="46.5" customHeight="1" x14ac:dyDescent="0.25">
      <c r="A42" s="184" t="s">
        <v>420</v>
      </c>
      <c r="B42" s="184" t="s">
        <v>50</v>
      </c>
      <c r="C42" s="184">
        <v>2</v>
      </c>
      <c r="D42" s="186">
        <v>12</v>
      </c>
      <c r="E42" s="186" t="s">
        <v>421</v>
      </c>
      <c r="F42" s="186" t="s">
        <v>422</v>
      </c>
      <c r="G42" s="186" t="s">
        <v>36</v>
      </c>
      <c r="H42" s="65" t="s">
        <v>128</v>
      </c>
      <c r="I42" s="12" t="s">
        <v>51</v>
      </c>
      <c r="J42" s="186" t="s">
        <v>423</v>
      </c>
      <c r="K42" s="261" t="s">
        <v>37</v>
      </c>
      <c r="L42" s="263"/>
      <c r="M42" s="191">
        <v>110934.2</v>
      </c>
      <c r="N42" s="191"/>
      <c r="O42" s="191">
        <v>100409.2</v>
      </c>
      <c r="P42" s="191"/>
      <c r="Q42" s="244" t="s">
        <v>351</v>
      </c>
      <c r="R42" s="186" t="s">
        <v>352</v>
      </c>
    </row>
    <row r="43" spans="1:18" ht="57.75" customHeight="1" x14ac:dyDescent="0.25">
      <c r="A43" s="185"/>
      <c r="B43" s="185"/>
      <c r="C43" s="185"/>
      <c r="D43" s="187"/>
      <c r="E43" s="187"/>
      <c r="F43" s="187"/>
      <c r="G43" s="187"/>
      <c r="H43" s="65" t="s">
        <v>129</v>
      </c>
      <c r="I43" s="12" t="s">
        <v>400</v>
      </c>
      <c r="J43" s="187"/>
      <c r="K43" s="262"/>
      <c r="L43" s="264"/>
      <c r="M43" s="226"/>
      <c r="N43" s="226"/>
      <c r="O43" s="226"/>
      <c r="P43" s="226"/>
      <c r="Q43" s="246"/>
      <c r="R43" s="187"/>
    </row>
    <row r="44" spans="1:18" ht="60.75" customHeight="1" x14ac:dyDescent="0.25">
      <c r="A44" s="184" t="s">
        <v>424</v>
      </c>
      <c r="B44" s="254" t="s">
        <v>117</v>
      </c>
      <c r="C44" s="197">
        <v>2</v>
      </c>
      <c r="D44" s="170">
        <v>12</v>
      </c>
      <c r="E44" s="265" t="s">
        <v>425</v>
      </c>
      <c r="F44" s="186" t="s">
        <v>426</v>
      </c>
      <c r="G44" s="170" t="s">
        <v>54</v>
      </c>
      <c r="H44" s="65" t="s">
        <v>63</v>
      </c>
      <c r="I44" s="12" t="s">
        <v>51</v>
      </c>
      <c r="J44" s="256" t="s">
        <v>427</v>
      </c>
      <c r="K44" s="169" t="s">
        <v>37</v>
      </c>
      <c r="L44" s="247"/>
      <c r="M44" s="199">
        <v>63242</v>
      </c>
      <c r="N44" s="199"/>
      <c r="O44" s="199">
        <v>57441</v>
      </c>
      <c r="P44" s="199"/>
      <c r="Q44" s="170" t="s">
        <v>428</v>
      </c>
      <c r="R44" s="170" t="s">
        <v>429</v>
      </c>
    </row>
    <row r="45" spans="1:18" ht="51.75" customHeight="1" x14ac:dyDescent="0.25">
      <c r="A45" s="185"/>
      <c r="B45" s="255"/>
      <c r="C45" s="197"/>
      <c r="D45" s="170"/>
      <c r="E45" s="266"/>
      <c r="F45" s="187"/>
      <c r="G45" s="170"/>
      <c r="H45" s="65" t="s">
        <v>64</v>
      </c>
      <c r="I45" s="12" t="s">
        <v>430</v>
      </c>
      <c r="J45" s="257"/>
      <c r="K45" s="169"/>
      <c r="L45" s="247"/>
      <c r="M45" s="199"/>
      <c r="N45" s="199"/>
      <c r="O45" s="199"/>
      <c r="P45" s="199"/>
      <c r="Q45" s="170"/>
      <c r="R45" s="170"/>
    </row>
    <row r="46" spans="1:18" x14ac:dyDescent="0.25">
      <c r="A46" s="184" t="s">
        <v>431</v>
      </c>
      <c r="B46" s="197" t="s">
        <v>50</v>
      </c>
      <c r="C46" s="197">
        <v>2</v>
      </c>
      <c r="D46" s="197">
        <v>12</v>
      </c>
      <c r="E46" s="170" t="s">
        <v>432</v>
      </c>
      <c r="F46" s="170" t="s">
        <v>433</v>
      </c>
      <c r="G46" s="170" t="s">
        <v>36</v>
      </c>
      <c r="H46" s="186" t="s">
        <v>128</v>
      </c>
      <c r="I46" s="184">
        <v>1</v>
      </c>
      <c r="J46" s="170" t="s">
        <v>434</v>
      </c>
      <c r="K46" s="197" t="s">
        <v>37</v>
      </c>
      <c r="L46" s="199"/>
      <c r="M46" s="199">
        <v>115048.05</v>
      </c>
      <c r="N46" s="199"/>
      <c r="O46" s="199">
        <v>104230.05</v>
      </c>
      <c r="P46" s="199"/>
      <c r="Q46" s="170" t="s">
        <v>351</v>
      </c>
      <c r="R46" s="170" t="s">
        <v>352</v>
      </c>
    </row>
    <row r="47" spans="1:18" ht="21.75" customHeight="1" x14ac:dyDescent="0.25">
      <c r="A47" s="211"/>
      <c r="B47" s="197"/>
      <c r="C47" s="197"/>
      <c r="D47" s="197"/>
      <c r="E47" s="170"/>
      <c r="F47" s="170"/>
      <c r="G47" s="170"/>
      <c r="H47" s="246"/>
      <c r="I47" s="243"/>
      <c r="J47" s="170"/>
      <c r="K47" s="197"/>
      <c r="L47" s="199"/>
      <c r="M47" s="199"/>
      <c r="N47" s="199"/>
      <c r="O47" s="199"/>
      <c r="P47" s="199"/>
      <c r="Q47" s="170"/>
      <c r="R47" s="170"/>
    </row>
    <row r="48" spans="1:18" ht="36.75" customHeight="1" x14ac:dyDescent="0.25">
      <c r="A48" s="211"/>
      <c r="B48" s="197"/>
      <c r="C48" s="197"/>
      <c r="D48" s="197"/>
      <c r="E48" s="170"/>
      <c r="F48" s="170"/>
      <c r="G48" s="170"/>
      <c r="H48" s="65" t="s">
        <v>129</v>
      </c>
      <c r="I48" s="64">
        <v>100</v>
      </c>
      <c r="J48" s="170"/>
      <c r="K48" s="197"/>
      <c r="L48" s="199"/>
      <c r="M48" s="199"/>
      <c r="N48" s="199"/>
      <c r="O48" s="199"/>
      <c r="P48" s="199"/>
      <c r="Q48" s="170"/>
      <c r="R48" s="170"/>
    </row>
    <row r="49" spans="1:18" ht="27.75" customHeight="1" x14ac:dyDescent="0.25">
      <c r="A49" s="184" t="s">
        <v>435</v>
      </c>
      <c r="B49" s="254" t="s">
        <v>117</v>
      </c>
      <c r="C49" s="197">
        <v>1.3</v>
      </c>
      <c r="D49" s="184">
        <v>13</v>
      </c>
      <c r="E49" s="170" t="s">
        <v>436</v>
      </c>
      <c r="F49" s="186" t="s">
        <v>437</v>
      </c>
      <c r="G49" s="254" t="s">
        <v>438</v>
      </c>
      <c r="H49" s="65" t="s">
        <v>84</v>
      </c>
      <c r="I49" s="64">
        <v>1</v>
      </c>
      <c r="J49" s="256" t="s">
        <v>439</v>
      </c>
      <c r="K49" s="197" t="s">
        <v>37</v>
      </c>
      <c r="L49" s="199"/>
      <c r="M49" s="199">
        <v>51626.84</v>
      </c>
      <c r="N49" s="199"/>
      <c r="O49" s="199">
        <v>36574.980000000003</v>
      </c>
      <c r="P49" s="199"/>
      <c r="Q49" s="170" t="s">
        <v>440</v>
      </c>
      <c r="R49" s="170" t="s">
        <v>441</v>
      </c>
    </row>
    <row r="50" spans="1:18" ht="28.5" customHeight="1" x14ac:dyDescent="0.25">
      <c r="A50" s="211"/>
      <c r="B50" s="255"/>
      <c r="C50" s="197"/>
      <c r="D50" s="211"/>
      <c r="E50" s="170"/>
      <c r="F50" s="212"/>
      <c r="G50" s="255"/>
      <c r="H50" s="65" t="s">
        <v>442</v>
      </c>
      <c r="I50" s="64">
        <v>700</v>
      </c>
      <c r="J50" s="257"/>
      <c r="K50" s="197"/>
      <c r="L50" s="199"/>
      <c r="M50" s="199"/>
      <c r="N50" s="199"/>
      <c r="O50" s="199"/>
      <c r="P50" s="199"/>
      <c r="Q50" s="170"/>
      <c r="R50" s="170"/>
    </row>
    <row r="51" spans="1:18" ht="31.5" customHeight="1" x14ac:dyDescent="0.25">
      <c r="A51" s="211"/>
      <c r="B51" s="255"/>
      <c r="C51" s="197"/>
      <c r="D51" s="211"/>
      <c r="E51" s="170"/>
      <c r="F51" s="212"/>
      <c r="G51" s="255"/>
      <c r="H51" s="65" t="s">
        <v>94</v>
      </c>
      <c r="I51" s="64">
        <v>7</v>
      </c>
      <c r="J51" s="257"/>
      <c r="K51" s="197"/>
      <c r="L51" s="199"/>
      <c r="M51" s="199"/>
      <c r="N51" s="199"/>
      <c r="O51" s="199"/>
      <c r="P51" s="199"/>
      <c r="Q51" s="170"/>
      <c r="R51" s="170"/>
    </row>
    <row r="52" spans="1:18" ht="27.75" customHeight="1" x14ac:dyDescent="0.25">
      <c r="A52" s="185"/>
      <c r="B52" s="260"/>
      <c r="C52" s="197"/>
      <c r="D52" s="185"/>
      <c r="E52" s="170"/>
      <c r="F52" s="187"/>
      <c r="G52" s="260"/>
      <c r="H52" s="65" t="s">
        <v>347</v>
      </c>
      <c r="I52" s="12" t="s">
        <v>443</v>
      </c>
      <c r="J52" s="258"/>
      <c r="K52" s="197"/>
      <c r="L52" s="199"/>
      <c r="M52" s="199"/>
      <c r="N52" s="199"/>
      <c r="O52" s="199"/>
      <c r="P52" s="199"/>
      <c r="Q52" s="170"/>
      <c r="R52" s="170"/>
    </row>
    <row r="53" spans="1:18" ht="45" customHeight="1" x14ac:dyDescent="0.25">
      <c r="A53" s="197" t="s">
        <v>444</v>
      </c>
      <c r="B53" s="254" t="s">
        <v>117</v>
      </c>
      <c r="C53" s="197">
        <v>1.3</v>
      </c>
      <c r="D53" s="184">
        <v>13</v>
      </c>
      <c r="E53" s="256" t="s">
        <v>445</v>
      </c>
      <c r="F53" s="170" t="s">
        <v>446</v>
      </c>
      <c r="G53" s="186" t="s">
        <v>83</v>
      </c>
      <c r="H53" s="65" t="s">
        <v>84</v>
      </c>
      <c r="I53" s="109">
        <v>1</v>
      </c>
      <c r="J53" s="256" t="s">
        <v>447</v>
      </c>
      <c r="K53" s="197" t="s">
        <v>37</v>
      </c>
      <c r="L53" s="199"/>
      <c r="M53" s="199">
        <v>60910</v>
      </c>
      <c r="N53" s="199"/>
      <c r="O53" s="199">
        <v>48310</v>
      </c>
      <c r="P53" s="199"/>
      <c r="Q53" s="170" t="s">
        <v>448</v>
      </c>
      <c r="R53" s="170" t="s">
        <v>449</v>
      </c>
    </row>
    <row r="54" spans="1:18" ht="51.75" customHeight="1" x14ac:dyDescent="0.25">
      <c r="A54" s="197"/>
      <c r="B54" s="255"/>
      <c r="C54" s="197"/>
      <c r="D54" s="211"/>
      <c r="E54" s="257"/>
      <c r="F54" s="170"/>
      <c r="G54" s="212"/>
      <c r="H54" s="65" t="s">
        <v>442</v>
      </c>
      <c r="I54" s="109">
        <v>972</v>
      </c>
      <c r="J54" s="257"/>
      <c r="K54" s="197"/>
      <c r="L54" s="199"/>
      <c r="M54" s="199"/>
      <c r="N54" s="199"/>
      <c r="O54" s="199"/>
      <c r="P54" s="199"/>
      <c r="Q54" s="170"/>
      <c r="R54" s="170"/>
    </row>
    <row r="55" spans="1:18" ht="59.25" customHeight="1" x14ac:dyDescent="0.25">
      <c r="A55" s="197" t="s">
        <v>450</v>
      </c>
      <c r="B55" s="254" t="s">
        <v>117</v>
      </c>
      <c r="C55" s="197">
        <v>1</v>
      </c>
      <c r="D55" s="184">
        <v>13</v>
      </c>
      <c r="E55" s="256" t="s">
        <v>451</v>
      </c>
      <c r="F55" s="170" t="s">
        <v>452</v>
      </c>
      <c r="G55" s="186" t="s">
        <v>54</v>
      </c>
      <c r="H55" s="64" t="s">
        <v>453</v>
      </c>
      <c r="I55" s="64">
        <v>1</v>
      </c>
      <c r="J55" s="256" t="s">
        <v>454</v>
      </c>
      <c r="K55" s="186" t="s">
        <v>37</v>
      </c>
      <c r="L55" s="237"/>
      <c r="M55" s="237">
        <v>56776.88</v>
      </c>
      <c r="N55" s="191"/>
      <c r="O55" s="237">
        <v>54181.48</v>
      </c>
      <c r="P55" s="191"/>
      <c r="Q55" s="186" t="s">
        <v>455</v>
      </c>
      <c r="R55" s="186" t="s">
        <v>456</v>
      </c>
    </row>
    <row r="56" spans="1:18" ht="53.25" customHeight="1" x14ac:dyDescent="0.25">
      <c r="A56" s="197">
        <v>11</v>
      </c>
      <c r="B56" s="255"/>
      <c r="C56" s="197"/>
      <c r="D56" s="211"/>
      <c r="E56" s="257"/>
      <c r="F56" s="170"/>
      <c r="G56" s="212"/>
      <c r="H56" s="65" t="s">
        <v>64</v>
      </c>
      <c r="I56" s="12" t="s">
        <v>139</v>
      </c>
      <c r="J56" s="258"/>
      <c r="K56" s="212"/>
      <c r="L56" s="259"/>
      <c r="M56" s="259"/>
      <c r="N56" s="225"/>
      <c r="O56" s="259"/>
      <c r="P56" s="225"/>
      <c r="Q56" s="212"/>
      <c r="R56" s="212"/>
    </row>
    <row r="57" spans="1:18" ht="52.5" customHeight="1" x14ac:dyDescent="0.25">
      <c r="A57" s="184" t="s">
        <v>457</v>
      </c>
      <c r="B57" s="197" t="s">
        <v>117</v>
      </c>
      <c r="C57" s="197">
        <v>3</v>
      </c>
      <c r="D57" s="170">
        <v>13</v>
      </c>
      <c r="E57" s="170" t="s">
        <v>458</v>
      </c>
      <c r="F57" s="170" t="s">
        <v>459</v>
      </c>
      <c r="G57" s="170" t="s">
        <v>83</v>
      </c>
      <c r="H57" s="65" t="s">
        <v>84</v>
      </c>
      <c r="I57" s="64">
        <v>1</v>
      </c>
      <c r="J57" s="265" t="s">
        <v>460</v>
      </c>
      <c r="K57" s="197" t="s">
        <v>37</v>
      </c>
      <c r="L57" s="199"/>
      <c r="M57" s="199">
        <v>29268</v>
      </c>
      <c r="N57" s="199"/>
      <c r="O57" s="199">
        <v>24600</v>
      </c>
      <c r="P57" s="199"/>
      <c r="Q57" s="170" t="s">
        <v>461</v>
      </c>
      <c r="R57" s="186" t="s">
        <v>462</v>
      </c>
    </row>
    <row r="58" spans="1:18" ht="34.5" customHeight="1" x14ac:dyDescent="0.25">
      <c r="A58" s="185"/>
      <c r="B58" s="197"/>
      <c r="C58" s="197"/>
      <c r="D58" s="170"/>
      <c r="E58" s="170"/>
      <c r="F58" s="170"/>
      <c r="G58" s="170"/>
      <c r="H58" s="65" t="s">
        <v>463</v>
      </c>
      <c r="I58" s="64">
        <v>1000</v>
      </c>
      <c r="J58" s="267"/>
      <c r="K58" s="197"/>
      <c r="L58" s="199"/>
      <c r="M58" s="199"/>
      <c r="N58" s="199"/>
      <c r="O58" s="199"/>
      <c r="P58" s="199"/>
      <c r="Q58" s="170"/>
      <c r="R58" s="187"/>
    </row>
    <row r="60" spans="1:18" x14ac:dyDescent="0.25">
      <c r="M60" s="220" t="s">
        <v>39</v>
      </c>
      <c r="N60" s="220"/>
      <c r="O60" s="221" t="s">
        <v>40</v>
      </c>
      <c r="P60" s="222"/>
    </row>
    <row r="61" spans="1:18" x14ac:dyDescent="0.25">
      <c r="M61" s="92" t="s">
        <v>41</v>
      </c>
      <c r="N61" s="92" t="s">
        <v>42</v>
      </c>
      <c r="O61" s="9" t="s">
        <v>41</v>
      </c>
      <c r="P61" s="9" t="s">
        <v>42</v>
      </c>
    </row>
    <row r="62" spans="1:18" x14ac:dyDescent="0.25">
      <c r="M62" s="46" t="s">
        <v>43</v>
      </c>
      <c r="N62" s="47" t="s">
        <v>43</v>
      </c>
      <c r="O62" s="82">
        <v>21</v>
      </c>
      <c r="P62" s="127">
        <f>SUM(O7:O58)</f>
        <v>1037570.4299999999</v>
      </c>
    </row>
  </sheetData>
  <mergeCells count="354">
    <mergeCell ref="A57:A58"/>
    <mergeCell ref="B57:B58"/>
    <mergeCell ref="C57:C58"/>
    <mergeCell ref="D57:D58"/>
    <mergeCell ref="E57:E58"/>
    <mergeCell ref="F57:F58"/>
    <mergeCell ref="G57:G58"/>
    <mergeCell ref="J57:J58"/>
    <mergeCell ref="K57:K58"/>
    <mergeCell ref="L55:L56"/>
    <mergeCell ref="M55:M56"/>
    <mergeCell ref="N55:N56"/>
    <mergeCell ref="O55:O56"/>
    <mergeCell ref="P57:P58"/>
    <mergeCell ref="Q57:Q58"/>
    <mergeCell ref="R57:R58"/>
    <mergeCell ref="M60:N60"/>
    <mergeCell ref="O60:P60"/>
    <mergeCell ref="P55:P56"/>
    <mergeCell ref="Q55:Q56"/>
    <mergeCell ref="R55:R56"/>
    <mergeCell ref="L57:L58"/>
    <mergeCell ref="M57:M58"/>
    <mergeCell ref="N57:N58"/>
    <mergeCell ref="O57:O58"/>
    <mergeCell ref="A55:A56"/>
    <mergeCell ref="B55:B56"/>
    <mergeCell ref="C55:C56"/>
    <mergeCell ref="D55:D56"/>
    <mergeCell ref="E55:E56"/>
    <mergeCell ref="F55:F56"/>
    <mergeCell ref="G55:G56"/>
    <mergeCell ref="J55:J56"/>
    <mergeCell ref="K55:K56"/>
    <mergeCell ref="L49:L52"/>
    <mergeCell ref="M49:M52"/>
    <mergeCell ref="N49:N52"/>
    <mergeCell ref="O49:O52"/>
    <mergeCell ref="P49:P52"/>
    <mergeCell ref="Q49:Q52"/>
    <mergeCell ref="R49:R52"/>
    <mergeCell ref="A53:A54"/>
    <mergeCell ref="B53:B54"/>
    <mergeCell ref="C53:C54"/>
    <mergeCell ref="D53:D54"/>
    <mergeCell ref="E53:E54"/>
    <mergeCell ref="F53:F54"/>
    <mergeCell ref="G53:G54"/>
    <mergeCell ref="J53:J54"/>
    <mergeCell ref="K53:K54"/>
    <mergeCell ref="L53:L54"/>
    <mergeCell ref="M53:M54"/>
    <mergeCell ref="N53:N54"/>
    <mergeCell ref="O53:O54"/>
    <mergeCell ref="P53:P54"/>
    <mergeCell ref="Q53:Q54"/>
    <mergeCell ref="R53:R54"/>
    <mergeCell ref="A49:A52"/>
    <mergeCell ref="B49:B52"/>
    <mergeCell ref="C49:C52"/>
    <mergeCell ref="D49:D52"/>
    <mergeCell ref="E49:E52"/>
    <mergeCell ref="F49:F52"/>
    <mergeCell ref="G49:G52"/>
    <mergeCell ref="J49:J52"/>
    <mergeCell ref="K49:K52"/>
    <mergeCell ref="J46:J48"/>
    <mergeCell ref="K46:K48"/>
    <mergeCell ref="L46:L48"/>
    <mergeCell ref="M46:M48"/>
    <mergeCell ref="N46:N48"/>
    <mergeCell ref="O46:O48"/>
    <mergeCell ref="P46:P48"/>
    <mergeCell ref="Q46:Q48"/>
    <mergeCell ref="R46:R48"/>
    <mergeCell ref="A46:A48"/>
    <mergeCell ref="B46:B48"/>
    <mergeCell ref="C46:C48"/>
    <mergeCell ref="D46:D48"/>
    <mergeCell ref="E46:E48"/>
    <mergeCell ref="F46:F48"/>
    <mergeCell ref="G46:G48"/>
    <mergeCell ref="H46:H47"/>
    <mergeCell ref="I46:I47"/>
    <mergeCell ref="M42:M43"/>
    <mergeCell ref="N42:N43"/>
    <mergeCell ref="O42:O43"/>
    <mergeCell ref="P42:P43"/>
    <mergeCell ref="Q42:Q43"/>
    <mergeCell ref="R42:R43"/>
    <mergeCell ref="A44:A45"/>
    <mergeCell ref="B44:B45"/>
    <mergeCell ref="C44:C45"/>
    <mergeCell ref="D44:D45"/>
    <mergeCell ref="E44:E45"/>
    <mergeCell ref="F44:F45"/>
    <mergeCell ref="G44:G45"/>
    <mergeCell ref="J44:J45"/>
    <mergeCell ref="K44:K45"/>
    <mergeCell ref="L44:L45"/>
    <mergeCell ref="M44:M45"/>
    <mergeCell ref="N44:N45"/>
    <mergeCell ref="O44:O45"/>
    <mergeCell ref="P44:P45"/>
    <mergeCell ref="Q44:Q45"/>
    <mergeCell ref="R44:R45"/>
    <mergeCell ref="A42:A43"/>
    <mergeCell ref="B42:B43"/>
    <mergeCell ref="C42:C43"/>
    <mergeCell ref="D42:D43"/>
    <mergeCell ref="E42:E43"/>
    <mergeCell ref="F42:F43"/>
    <mergeCell ref="G42:G43"/>
    <mergeCell ref="J42:J43"/>
    <mergeCell ref="K42:K43"/>
    <mergeCell ref="L34:L38"/>
    <mergeCell ref="C34:C38"/>
    <mergeCell ref="D34:D38"/>
    <mergeCell ref="E34:E38"/>
    <mergeCell ref="F34:F38"/>
    <mergeCell ref="G34:G38"/>
    <mergeCell ref="J34:J38"/>
    <mergeCell ref="K34:K38"/>
    <mergeCell ref="L42:L43"/>
    <mergeCell ref="M34:M38"/>
    <mergeCell ref="N34:N38"/>
    <mergeCell ref="O34:O38"/>
    <mergeCell ref="P34:P38"/>
    <mergeCell ref="Q34:Q38"/>
    <mergeCell ref="R34:R38"/>
    <mergeCell ref="A39:A41"/>
    <mergeCell ref="B39:B41"/>
    <mergeCell ref="C39:C41"/>
    <mergeCell ref="D39:D41"/>
    <mergeCell ref="E39:E41"/>
    <mergeCell ref="F39:F41"/>
    <mergeCell ref="G39:G41"/>
    <mergeCell ref="J39:J41"/>
    <mergeCell ref="K39:K41"/>
    <mergeCell ref="L39:L41"/>
    <mergeCell ref="M39:M41"/>
    <mergeCell ref="N39:N41"/>
    <mergeCell ref="O39:O41"/>
    <mergeCell ref="P39:P41"/>
    <mergeCell ref="Q39:Q41"/>
    <mergeCell ref="R39:R41"/>
    <mergeCell ref="A34:A38"/>
    <mergeCell ref="B34:B38"/>
    <mergeCell ref="M29:M30"/>
    <mergeCell ref="N29:N30"/>
    <mergeCell ref="O29:O30"/>
    <mergeCell ref="P29:P30"/>
    <mergeCell ref="Q29:Q30"/>
    <mergeCell ref="R29:R30"/>
    <mergeCell ref="A31:A33"/>
    <mergeCell ref="B31:B33"/>
    <mergeCell ref="C31:C33"/>
    <mergeCell ref="D31:D33"/>
    <mergeCell ref="E31:E33"/>
    <mergeCell ref="F31:F33"/>
    <mergeCell ref="G31:G33"/>
    <mergeCell ref="J31:J33"/>
    <mergeCell ref="K31:K33"/>
    <mergeCell ref="L31:L33"/>
    <mergeCell ref="M31:M33"/>
    <mergeCell ref="N31:N33"/>
    <mergeCell ref="O31:O33"/>
    <mergeCell ref="P31:P33"/>
    <mergeCell ref="Q31:Q33"/>
    <mergeCell ref="R31:R33"/>
    <mergeCell ref="A29:A30"/>
    <mergeCell ref="B29:B30"/>
    <mergeCell ref="C29:C30"/>
    <mergeCell ref="D29:D30"/>
    <mergeCell ref="E29:E30"/>
    <mergeCell ref="F29:F30"/>
    <mergeCell ref="G29:G30"/>
    <mergeCell ref="J29:J30"/>
    <mergeCell ref="K29:K30"/>
    <mergeCell ref="L25:L26"/>
    <mergeCell ref="C25:C26"/>
    <mergeCell ref="D25:D26"/>
    <mergeCell ref="E25:E26"/>
    <mergeCell ref="F25:F26"/>
    <mergeCell ref="G25:G26"/>
    <mergeCell ref="J25:J26"/>
    <mergeCell ref="K25:K26"/>
    <mergeCell ref="L29:L30"/>
    <mergeCell ref="M25:M26"/>
    <mergeCell ref="N25:N26"/>
    <mergeCell ref="O25:O26"/>
    <mergeCell ref="P25:P26"/>
    <mergeCell ref="Q25:Q26"/>
    <mergeCell ref="R25:R26"/>
    <mergeCell ref="A27:A28"/>
    <mergeCell ref="B27:B28"/>
    <mergeCell ref="C27:C28"/>
    <mergeCell ref="D27:D28"/>
    <mergeCell ref="E27:E28"/>
    <mergeCell ref="F27:F28"/>
    <mergeCell ref="G27:G28"/>
    <mergeCell ref="J27:J28"/>
    <mergeCell ref="K27:K28"/>
    <mergeCell ref="L27:L28"/>
    <mergeCell ref="M27:M28"/>
    <mergeCell ref="N27:N28"/>
    <mergeCell ref="O27:O28"/>
    <mergeCell ref="P27:P28"/>
    <mergeCell ref="Q27:Q28"/>
    <mergeCell ref="R27:R28"/>
    <mergeCell ref="A25:A26"/>
    <mergeCell ref="B25:B26"/>
    <mergeCell ref="M21:M22"/>
    <mergeCell ref="N21:N22"/>
    <mergeCell ref="O21:O22"/>
    <mergeCell ref="P21:P22"/>
    <mergeCell ref="Q21:Q22"/>
    <mergeCell ref="R21:R22"/>
    <mergeCell ref="A23:A24"/>
    <mergeCell ref="B23:B24"/>
    <mergeCell ref="C23:C24"/>
    <mergeCell ref="D23:D24"/>
    <mergeCell ref="E23:E24"/>
    <mergeCell ref="F23:F24"/>
    <mergeCell ref="G23:G24"/>
    <mergeCell ref="J23:J24"/>
    <mergeCell ref="K23:K24"/>
    <mergeCell ref="L23:L24"/>
    <mergeCell ref="M23:M24"/>
    <mergeCell ref="N23:N24"/>
    <mergeCell ref="O23:O24"/>
    <mergeCell ref="P23:P24"/>
    <mergeCell ref="Q23:Q24"/>
    <mergeCell ref="R23:R24"/>
    <mergeCell ref="A21:A22"/>
    <mergeCell ref="B21:B22"/>
    <mergeCell ref="C21:C22"/>
    <mergeCell ref="D21:D22"/>
    <mergeCell ref="E21:E22"/>
    <mergeCell ref="F21:F22"/>
    <mergeCell ref="G21:G22"/>
    <mergeCell ref="J21:J22"/>
    <mergeCell ref="K21:K22"/>
    <mergeCell ref="L17:L18"/>
    <mergeCell ref="C17:C18"/>
    <mergeCell ref="D17:D18"/>
    <mergeCell ref="E17:E18"/>
    <mergeCell ref="F17:F18"/>
    <mergeCell ref="G17:G18"/>
    <mergeCell ref="J17:J18"/>
    <mergeCell ref="K17:K18"/>
    <mergeCell ref="L21:L22"/>
    <mergeCell ref="M17:M18"/>
    <mergeCell ref="N17:N18"/>
    <mergeCell ref="O17:O18"/>
    <mergeCell ref="P17:P18"/>
    <mergeCell ref="Q17:Q18"/>
    <mergeCell ref="R17:R18"/>
    <mergeCell ref="A19:A20"/>
    <mergeCell ref="B19:B20"/>
    <mergeCell ref="C19:C20"/>
    <mergeCell ref="D19:D20"/>
    <mergeCell ref="E19:E20"/>
    <mergeCell ref="F19:F20"/>
    <mergeCell ref="G19:G20"/>
    <mergeCell ref="J19:J20"/>
    <mergeCell ref="K19:K20"/>
    <mergeCell ref="L19:L20"/>
    <mergeCell ref="M19:M20"/>
    <mergeCell ref="N19:N20"/>
    <mergeCell ref="O19:O20"/>
    <mergeCell ref="P19:P20"/>
    <mergeCell ref="Q19:Q20"/>
    <mergeCell ref="R19:R20"/>
    <mergeCell ref="A17:A18"/>
    <mergeCell ref="B17:B18"/>
    <mergeCell ref="R11:R12"/>
    <mergeCell ref="A13:A16"/>
    <mergeCell ref="B13:B16"/>
    <mergeCell ref="C13:C16"/>
    <mergeCell ref="D13:D16"/>
    <mergeCell ref="E13:E16"/>
    <mergeCell ref="F13:F16"/>
    <mergeCell ref="G13:G16"/>
    <mergeCell ref="J13:J16"/>
    <mergeCell ref="K13:K16"/>
    <mergeCell ref="L13:L16"/>
    <mergeCell ref="M13:M16"/>
    <mergeCell ref="N13:N16"/>
    <mergeCell ref="O13:O16"/>
    <mergeCell ref="P13:P16"/>
    <mergeCell ref="Q13:Q16"/>
    <mergeCell ref="R13:R16"/>
    <mergeCell ref="R9:R10"/>
    <mergeCell ref="A11:A12"/>
    <mergeCell ref="B11:B12"/>
    <mergeCell ref="C11:C12"/>
    <mergeCell ref="D11:D12"/>
    <mergeCell ref="E11:E12"/>
    <mergeCell ref="F11:F12"/>
    <mergeCell ref="G11:G12"/>
    <mergeCell ref="J11:J12"/>
    <mergeCell ref="K11:K12"/>
    <mergeCell ref="L11:L12"/>
    <mergeCell ref="M11:M12"/>
    <mergeCell ref="N11:N12"/>
    <mergeCell ref="O11:O12"/>
    <mergeCell ref="P11:P12"/>
    <mergeCell ref="Q11:Q12"/>
    <mergeCell ref="M9:M10"/>
    <mergeCell ref="N9:N10"/>
    <mergeCell ref="O9:O10"/>
    <mergeCell ref="P9:P10"/>
    <mergeCell ref="Q9:Q10"/>
    <mergeCell ref="F9:F10"/>
    <mergeCell ref="G9:G10"/>
    <mergeCell ref="J9:J10"/>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F4:F5"/>
    <mergeCell ref="A4:A5"/>
    <mergeCell ref="B4:B5"/>
    <mergeCell ref="Q7:Q8"/>
    <mergeCell ref="R7:R8"/>
    <mergeCell ref="K7:K8"/>
    <mergeCell ref="L7:L8"/>
    <mergeCell ref="M7:M8"/>
    <mergeCell ref="N7:N8"/>
    <mergeCell ref="C4:C5"/>
    <mergeCell ref="D4:D5"/>
    <mergeCell ref="E4:E5"/>
    <mergeCell ref="A9:A10"/>
    <mergeCell ref="B9:B10"/>
    <mergeCell ref="C9:C10"/>
    <mergeCell ref="D9:D10"/>
    <mergeCell ref="E9:E10"/>
    <mergeCell ref="Q4:Q5"/>
    <mergeCell ref="K9:K10"/>
    <mergeCell ref="L9:L10"/>
    <mergeCell ref="O7:O8"/>
    <mergeCell ref="P7:P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zoomScale="70" zoomScaleNormal="70" workbookViewId="0">
      <selection sqref="A1:XFD1048576"/>
    </sheetView>
  </sheetViews>
  <sheetFormatPr defaultRowHeight="15" x14ac:dyDescent="0.25"/>
  <cols>
    <col min="1" max="16384" width="9.140625" style="1"/>
  </cols>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S92"/>
  <sheetViews>
    <sheetView topLeftCell="A79" zoomScale="70" zoomScaleNormal="70" workbookViewId="0">
      <selection activeCell="J99" sqref="J99"/>
    </sheetView>
  </sheetViews>
  <sheetFormatPr defaultRowHeight="15" x14ac:dyDescent="0.25"/>
  <cols>
    <col min="1" max="1" width="4.7109375" style="1" customWidth="1"/>
    <col min="2" max="2" width="8.85546875" style="1" customWidth="1"/>
    <col min="3" max="3" width="6.5703125" style="1" customWidth="1"/>
    <col min="4" max="4" width="9.7109375" style="1" customWidth="1"/>
    <col min="5" max="5" width="45.7109375" style="6" customWidth="1"/>
    <col min="6" max="6" width="50.28515625" style="1" customWidth="1"/>
    <col min="7" max="7" width="35.7109375" style="1" customWidth="1"/>
    <col min="8" max="8" width="27.5703125" style="1" customWidth="1"/>
    <col min="9" max="9" width="18.85546875" style="1" customWidth="1"/>
    <col min="10" max="10" width="33.85546875" style="7" customWidth="1"/>
    <col min="11" max="11" width="8.85546875" style="1" customWidth="1"/>
    <col min="12" max="12" width="14.5703125" style="1" customWidth="1"/>
    <col min="13" max="14" width="11.7109375" style="2" customWidth="1"/>
    <col min="15" max="16" width="12.5703125" style="2" customWidth="1"/>
    <col min="17" max="17" width="20.140625" style="1" customWidth="1"/>
    <col min="18" max="18" width="14.140625" style="1" customWidth="1"/>
    <col min="19" max="19" width="19.5703125" style="1" customWidth="1"/>
    <col min="20" max="258" width="9.140625" style="1"/>
    <col min="259" max="259" width="4.7109375" style="1" bestFit="1" customWidth="1"/>
    <col min="260" max="260" width="9.7109375" style="1" bestFit="1" customWidth="1"/>
    <col min="261" max="261" width="10" style="1" bestFit="1" customWidth="1"/>
    <col min="262" max="262" width="8.85546875" style="1" bestFit="1" customWidth="1"/>
    <col min="263" max="263" width="22.85546875" style="1" customWidth="1"/>
    <col min="264" max="264" width="59.7109375" style="1" bestFit="1" customWidth="1"/>
    <col min="265" max="265" width="57.85546875" style="1" bestFit="1" customWidth="1"/>
    <col min="266" max="266" width="35.28515625" style="1" bestFit="1" customWidth="1"/>
    <col min="267" max="267" width="28.140625" style="1" bestFit="1" customWidth="1"/>
    <col min="268" max="268" width="33.140625" style="1" bestFit="1" customWidth="1"/>
    <col min="269" max="269" width="26" style="1" bestFit="1" customWidth="1"/>
    <col min="270" max="270" width="19.140625" style="1" bestFit="1" customWidth="1"/>
    <col min="271" max="271" width="10.42578125" style="1" customWidth="1"/>
    <col min="272" max="272" width="11.85546875" style="1" customWidth="1"/>
    <col min="273" max="273" width="14.7109375" style="1" customWidth="1"/>
    <col min="274" max="274" width="9" style="1" bestFit="1" customWidth="1"/>
    <col min="275" max="514" width="9.140625" style="1"/>
    <col min="515" max="515" width="4.7109375" style="1" bestFit="1" customWidth="1"/>
    <col min="516" max="516" width="9.7109375" style="1" bestFit="1" customWidth="1"/>
    <col min="517" max="517" width="10" style="1" bestFit="1" customWidth="1"/>
    <col min="518" max="518" width="8.85546875" style="1" bestFit="1" customWidth="1"/>
    <col min="519" max="519" width="22.85546875" style="1" customWidth="1"/>
    <col min="520" max="520" width="59.7109375" style="1" bestFit="1" customWidth="1"/>
    <col min="521" max="521" width="57.85546875" style="1" bestFit="1" customWidth="1"/>
    <col min="522" max="522" width="35.28515625" style="1" bestFit="1" customWidth="1"/>
    <col min="523" max="523" width="28.140625" style="1" bestFit="1" customWidth="1"/>
    <col min="524" max="524" width="33.140625" style="1" bestFit="1" customWidth="1"/>
    <col min="525" max="525" width="26" style="1" bestFit="1" customWidth="1"/>
    <col min="526" max="526" width="19.140625" style="1" bestFit="1" customWidth="1"/>
    <col min="527" max="527" width="10.42578125" style="1" customWidth="1"/>
    <col min="528" max="528" width="11.85546875" style="1" customWidth="1"/>
    <col min="529" max="529" width="14.7109375" style="1" customWidth="1"/>
    <col min="530" max="530" width="9" style="1" bestFit="1" customWidth="1"/>
    <col min="531" max="770" width="9.140625" style="1"/>
    <col min="771" max="771" width="4.7109375" style="1" bestFit="1" customWidth="1"/>
    <col min="772" max="772" width="9.7109375" style="1" bestFit="1" customWidth="1"/>
    <col min="773" max="773" width="10" style="1" bestFit="1" customWidth="1"/>
    <col min="774" max="774" width="8.85546875" style="1" bestFit="1" customWidth="1"/>
    <col min="775" max="775" width="22.85546875" style="1" customWidth="1"/>
    <col min="776" max="776" width="59.7109375" style="1" bestFit="1" customWidth="1"/>
    <col min="777" max="777" width="57.85546875" style="1" bestFit="1" customWidth="1"/>
    <col min="778" max="778" width="35.28515625" style="1" bestFit="1" customWidth="1"/>
    <col min="779" max="779" width="28.140625" style="1" bestFit="1" customWidth="1"/>
    <col min="780" max="780" width="33.140625" style="1" bestFit="1" customWidth="1"/>
    <col min="781" max="781" width="26" style="1" bestFit="1" customWidth="1"/>
    <col min="782" max="782" width="19.140625" style="1" bestFit="1" customWidth="1"/>
    <col min="783" max="783" width="10.42578125" style="1" customWidth="1"/>
    <col min="784" max="784" width="11.85546875" style="1" customWidth="1"/>
    <col min="785" max="785" width="14.7109375" style="1" customWidth="1"/>
    <col min="786" max="786" width="9" style="1" bestFit="1" customWidth="1"/>
    <col min="787" max="1026" width="9.140625" style="1"/>
    <col min="1027" max="1027" width="4.7109375" style="1" bestFit="1" customWidth="1"/>
    <col min="1028" max="1028" width="9.7109375" style="1" bestFit="1" customWidth="1"/>
    <col min="1029" max="1029" width="10" style="1" bestFit="1" customWidth="1"/>
    <col min="1030" max="1030" width="8.85546875" style="1" bestFit="1" customWidth="1"/>
    <col min="1031" max="1031" width="22.85546875" style="1" customWidth="1"/>
    <col min="1032" max="1032" width="59.7109375" style="1" bestFit="1" customWidth="1"/>
    <col min="1033" max="1033" width="57.85546875" style="1" bestFit="1" customWidth="1"/>
    <col min="1034" max="1034" width="35.28515625" style="1" bestFit="1" customWidth="1"/>
    <col min="1035" max="1035" width="28.140625" style="1" bestFit="1" customWidth="1"/>
    <col min="1036" max="1036" width="33.140625" style="1" bestFit="1" customWidth="1"/>
    <col min="1037" max="1037" width="26" style="1" bestFit="1" customWidth="1"/>
    <col min="1038" max="1038" width="19.140625" style="1" bestFit="1" customWidth="1"/>
    <col min="1039" max="1039" width="10.42578125" style="1" customWidth="1"/>
    <col min="1040" max="1040" width="11.85546875" style="1" customWidth="1"/>
    <col min="1041" max="1041" width="14.7109375" style="1" customWidth="1"/>
    <col min="1042" max="1042" width="9" style="1" bestFit="1" customWidth="1"/>
    <col min="1043" max="1282" width="9.140625" style="1"/>
    <col min="1283" max="1283" width="4.7109375" style="1" bestFit="1" customWidth="1"/>
    <col min="1284" max="1284" width="9.7109375" style="1" bestFit="1" customWidth="1"/>
    <col min="1285" max="1285" width="10" style="1" bestFit="1" customWidth="1"/>
    <col min="1286" max="1286" width="8.85546875" style="1" bestFit="1" customWidth="1"/>
    <col min="1287" max="1287" width="22.85546875" style="1" customWidth="1"/>
    <col min="1288" max="1288" width="59.7109375" style="1" bestFit="1" customWidth="1"/>
    <col min="1289" max="1289" width="57.85546875" style="1" bestFit="1" customWidth="1"/>
    <col min="1290" max="1290" width="35.28515625" style="1" bestFit="1" customWidth="1"/>
    <col min="1291" max="1291" width="28.140625" style="1" bestFit="1" customWidth="1"/>
    <col min="1292" max="1292" width="33.140625" style="1" bestFit="1" customWidth="1"/>
    <col min="1293" max="1293" width="26" style="1" bestFit="1" customWidth="1"/>
    <col min="1294" max="1294" width="19.140625" style="1" bestFit="1" customWidth="1"/>
    <col min="1295" max="1295" width="10.42578125" style="1" customWidth="1"/>
    <col min="1296" max="1296" width="11.85546875" style="1" customWidth="1"/>
    <col min="1297" max="1297" width="14.7109375" style="1" customWidth="1"/>
    <col min="1298" max="1298" width="9" style="1" bestFit="1" customWidth="1"/>
    <col min="1299" max="1538" width="9.140625" style="1"/>
    <col min="1539" max="1539" width="4.7109375" style="1" bestFit="1" customWidth="1"/>
    <col min="1540" max="1540" width="9.7109375" style="1" bestFit="1" customWidth="1"/>
    <col min="1541" max="1541" width="10" style="1" bestFit="1" customWidth="1"/>
    <col min="1542" max="1542" width="8.85546875" style="1" bestFit="1" customWidth="1"/>
    <col min="1543" max="1543" width="22.85546875" style="1" customWidth="1"/>
    <col min="1544" max="1544" width="59.7109375" style="1" bestFit="1" customWidth="1"/>
    <col min="1545" max="1545" width="57.85546875" style="1" bestFit="1" customWidth="1"/>
    <col min="1546" max="1546" width="35.28515625" style="1" bestFit="1" customWidth="1"/>
    <col min="1547" max="1547" width="28.140625" style="1" bestFit="1" customWidth="1"/>
    <col min="1548" max="1548" width="33.140625" style="1" bestFit="1" customWidth="1"/>
    <col min="1549" max="1549" width="26" style="1" bestFit="1" customWidth="1"/>
    <col min="1550" max="1550" width="19.140625" style="1" bestFit="1" customWidth="1"/>
    <col min="1551" max="1551" width="10.42578125" style="1" customWidth="1"/>
    <col min="1552" max="1552" width="11.85546875" style="1" customWidth="1"/>
    <col min="1553" max="1553" width="14.7109375" style="1" customWidth="1"/>
    <col min="1554" max="1554" width="9" style="1" bestFit="1" customWidth="1"/>
    <col min="1555" max="1794" width="9.140625" style="1"/>
    <col min="1795" max="1795" width="4.7109375" style="1" bestFit="1" customWidth="1"/>
    <col min="1796" max="1796" width="9.7109375" style="1" bestFit="1" customWidth="1"/>
    <col min="1797" max="1797" width="10" style="1" bestFit="1" customWidth="1"/>
    <col min="1798" max="1798" width="8.85546875" style="1" bestFit="1" customWidth="1"/>
    <col min="1799" max="1799" width="22.85546875" style="1" customWidth="1"/>
    <col min="1800" max="1800" width="59.7109375" style="1" bestFit="1" customWidth="1"/>
    <col min="1801" max="1801" width="57.85546875" style="1" bestFit="1" customWidth="1"/>
    <col min="1802" max="1802" width="35.28515625" style="1" bestFit="1" customWidth="1"/>
    <col min="1803" max="1803" width="28.140625" style="1" bestFit="1" customWidth="1"/>
    <col min="1804" max="1804" width="33.140625" style="1" bestFit="1" customWidth="1"/>
    <col min="1805" max="1805" width="26" style="1" bestFit="1" customWidth="1"/>
    <col min="1806" max="1806" width="19.140625" style="1" bestFit="1" customWidth="1"/>
    <col min="1807" max="1807" width="10.42578125" style="1" customWidth="1"/>
    <col min="1808" max="1808" width="11.85546875" style="1" customWidth="1"/>
    <col min="1809" max="1809" width="14.7109375" style="1" customWidth="1"/>
    <col min="1810" max="1810" width="9" style="1" bestFit="1" customWidth="1"/>
    <col min="1811" max="2050" width="9.140625" style="1"/>
    <col min="2051" max="2051" width="4.7109375" style="1" bestFit="1" customWidth="1"/>
    <col min="2052" max="2052" width="9.7109375" style="1" bestFit="1" customWidth="1"/>
    <col min="2053" max="2053" width="10" style="1" bestFit="1" customWidth="1"/>
    <col min="2054" max="2054" width="8.85546875" style="1" bestFit="1" customWidth="1"/>
    <col min="2055" max="2055" width="22.85546875" style="1" customWidth="1"/>
    <col min="2056" max="2056" width="59.7109375" style="1" bestFit="1" customWidth="1"/>
    <col min="2057" max="2057" width="57.85546875" style="1" bestFit="1" customWidth="1"/>
    <col min="2058" max="2058" width="35.28515625" style="1" bestFit="1" customWidth="1"/>
    <col min="2059" max="2059" width="28.140625" style="1" bestFit="1" customWidth="1"/>
    <col min="2060" max="2060" width="33.140625" style="1" bestFit="1" customWidth="1"/>
    <col min="2061" max="2061" width="26" style="1" bestFit="1" customWidth="1"/>
    <col min="2062" max="2062" width="19.140625" style="1" bestFit="1" customWidth="1"/>
    <col min="2063" max="2063" width="10.42578125" style="1" customWidth="1"/>
    <col min="2064" max="2064" width="11.85546875" style="1" customWidth="1"/>
    <col min="2065" max="2065" width="14.7109375" style="1" customWidth="1"/>
    <col min="2066" max="2066" width="9" style="1" bestFit="1" customWidth="1"/>
    <col min="2067" max="2306" width="9.140625" style="1"/>
    <col min="2307" max="2307" width="4.7109375" style="1" bestFit="1" customWidth="1"/>
    <col min="2308" max="2308" width="9.7109375" style="1" bestFit="1" customWidth="1"/>
    <col min="2309" max="2309" width="10" style="1" bestFit="1" customWidth="1"/>
    <col min="2310" max="2310" width="8.85546875" style="1" bestFit="1" customWidth="1"/>
    <col min="2311" max="2311" width="22.85546875" style="1" customWidth="1"/>
    <col min="2312" max="2312" width="59.7109375" style="1" bestFit="1" customWidth="1"/>
    <col min="2313" max="2313" width="57.85546875" style="1" bestFit="1" customWidth="1"/>
    <col min="2314" max="2314" width="35.28515625" style="1" bestFit="1" customWidth="1"/>
    <col min="2315" max="2315" width="28.140625" style="1" bestFit="1" customWidth="1"/>
    <col min="2316" max="2316" width="33.140625" style="1" bestFit="1" customWidth="1"/>
    <col min="2317" max="2317" width="26" style="1" bestFit="1" customWidth="1"/>
    <col min="2318" max="2318" width="19.140625" style="1" bestFit="1" customWidth="1"/>
    <col min="2319" max="2319" width="10.42578125" style="1" customWidth="1"/>
    <col min="2320" max="2320" width="11.85546875" style="1" customWidth="1"/>
    <col min="2321" max="2321" width="14.7109375" style="1" customWidth="1"/>
    <col min="2322" max="2322" width="9" style="1" bestFit="1" customWidth="1"/>
    <col min="2323" max="2562" width="9.140625" style="1"/>
    <col min="2563" max="2563" width="4.7109375" style="1" bestFit="1" customWidth="1"/>
    <col min="2564" max="2564" width="9.7109375" style="1" bestFit="1" customWidth="1"/>
    <col min="2565" max="2565" width="10" style="1" bestFit="1" customWidth="1"/>
    <col min="2566" max="2566" width="8.85546875" style="1" bestFit="1" customWidth="1"/>
    <col min="2567" max="2567" width="22.85546875" style="1" customWidth="1"/>
    <col min="2568" max="2568" width="59.7109375" style="1" bestFit="1" customWidth="1"/>
    <col min="2569" max="2569" width="57.85546875" style="1" bestFit="1" customWidth="1"/>
    <col min="2570" max="2570" width="35.28515625" style="1" bestFit="1" customWidth="1"/>
    <col min="2571" max="2571" width="28.140625" style="1" bestFit="1" customWidth="1"/>
    <col min="2572" max="2572" width="33.140625" style="1" bestFit="1" customWidth="1"/>
    <col min="2573" max="2573" width="26" style="1" bestFit="1" customWidth="1"/>
    <col min="2574" max="2574" width="19.140625" style="1" bestFit="1" customWidth="1"/>
    <col min="2575" max="2575" width="10.42578125" style="1" customWidth="1"/>
    <col min="2576" max="2576" width="11.85546875" style="1" customWidth="1"/>
    <col min="2577" max="2577" width="14.7109375" style="1" customWidth="1"/>
    <col min="2578" max="2578" width="9" style="1" bestFit="1" customWidth="1"/>
    <col min="2579" max="2818" width="9.140625" style="1"/>
    <col min="2819" max="2819" width="4.7109375" style="1" bestFit="1" customWidth="1"/>
    <col min="2820" max="2820" width="9.7109375" style="1" bestFit="1" customWidth="1"/>
    <col min="2821" max="2821" width="10" style="1" bestFit="1" customWidth="1"/>
    <col min="2822" max="2822" width="8.85546875" style="1" bestFit="1" customWidth="1"/>
    <col min="2823" max="2823" width="22.85546875" style="1" customWidth="1"/>
    <col min="2824" max="2824" width="59.7109375" style="1" bestFit="1" customWidth="1"/>
    <col min="2825" max="2825" width="57.85546875" style="1" bestFit="1" customWidth="1"/>
    <col min="2826" max="2826" width="35.28515625" style="1" bestFit="1" customWidth="1"/>
    <col min="2827" max="2827" width="28.140625" style="1" bestFit="1" customWidth="1"/>
    <col min="2828" max="2828" width="33.140625" style="1" bestFit="1" customWidth="1"/>
    <col min="2829" max="2829" width="26" style="1" bestFit="1" customWidth="1"/>
    <col min="2830" max="2830" width="19.140625" style="1" bestFit="1" customWidth="1"/>
    <col min="2831" max="2831" width="10.42578125" style="1" customWidth="1"/>
    <col min="2832" max="2832" width="11.85546875" style="1" customWidth="1"/>
    <col min="2833" max="2833" width="14.7109375" style="1" customWidth="1"/>
    <col min="2834" max="2834" width="9" style="1" bestFit="1" customWidth="1"/>
    <col min="2835" max="3074" width="9.140625" style="1"/>
    <col min="3075" max="3075" width="4.7109375" style="1" bestFit="1" customWidth="1"/>
    <col min="3076" max="3076" width="9.7109375" style="1" bestFit="1" customWidth="1"/>
    <col min="3077" max="3077" width="10" style="1" bestFit="1" customWidth="1"/>
    <col min="3078" max="3078" width="8.85546875" style="1" bestFit="1" customWidth="1"/>
    <col min="3079" max="3079" width="22.85546875" style="1" customWidth="1"/>
    <col min="3080" max="3080" width="59.7109375" style="1" bestFit="1" customWidth="1"/>
    <col min="3081" max="3081" width="57.85546875" style="1" bestFit="1" customWidth="1"/>
    <col min="3082" max="3082" width="35.28515625" style="1" bestFit="1" customWidth="1"/>
    <col min="3083" max="3083" width="28.140625" style="1" bestFit="1" customWidth="1"/>
    <col min="3084" max="3084" width="33.140625" style="1" bestFit="1" customWidth="1"/>
    <col min="3085" max="3085" width="26" style="1" bestFit="1" customWidth="1"/>
    <col min="3086" max="3086" width="19.140625" style="1" bestFit="1" customWidth="1"/>
    <col min="3087" max="3087" width="10.42578125" style="1" customWidth="1"/>
    <col min="3088" max="3088" width="11.85546875" style="1" customWidth="1"/>
    <col min="3089" max="3089" width="14.7109375" style="1" customWidth="1"/>
    <col min="3090" max="3090" width="9" style="1" bestFit="1" customWidth="1"/>
    <col min="3091" max="3330" width="9.140625" style="1"/>
    <col min="3331" max="3331" width="4.7109375" style="1" bestFit="1" customWidth="1"/>
    <col min="3332" max="3332" width="9.7109375" style="1" bestFit="1" customWidth="1"/>
    <col min="3333" max="3333" width="10" style="1" bestFit="1" customWidth="1"/>
    <col min="3334" max="3334" width="8.85546875" style="1" bestFit="1" customWidth="1"/>
    <col min="3335" max="3335" width="22.85546875" style="1" customWidth="1"/>
    <col min="3336" max="3336" width="59.7109375" style="1" bestFit="1" customWidth="1"/>
    <col min="3337" max="3337" width="57.85546875" style="1" bestFit="1" customWidth="1"/>
    <col min="3338" max="3338" width="35.28515625" style="1" bestFit="1" customWidth="1"/>
    <col min="3339" max="3339" width="28.140625" style="1" bestFit="1" customWidth="1"/>
    <col min="3340" max="3340" width="33.140625" style="1" bestFit="1" customWidth="1"/>
    <col min="3341" max="3341" width="26" style="1" bestFit="1" customWidth="1"/>
    <col min="3342" max="3342" width="19.140625" style="1" bestFit="1" customWidth="1"/>
    <col min="3343" max="3343" width="10.42578125" style="1" customWidth="1"/>
    <col min="3344" max="3344" width="11.85546875" style="1" customWidth="1"/>
    <col min="3345" max="3345" width="14.7109375" style="1" customWidth="1"/>
    <col min="3346" max="3346" width="9" style="1" bestFit="1" customWidth="1"/>
    <col min="3347" max="3586" width="9.140625" style="1"/>
    <col min="3587" max="3587" width="4.7109375" style="1" bestFit="1" customWidth="1"/>
    <col min="3588" max="3588" width="9.7109375" style="1" bestFit="1" customWidth="1"/>
    <col min="3589" max="3589" width="10" style="1" bestFit="1" customWidth="1"/>
    <col min="3590" max="3590" width="8.85546875" style="1" bestFit="1" customWidth="1"/>
    <col min="3591" max="3591" width="22.85546875" style="1" customWidth="1"/>
    <col min="3592" max="3592" width="59.7109375" style="1" bestFit="1" customWidth="1"/>
    <col min="3593" max="3593" width="57.85546875" style="1" bestFit="1" customWidth="1"/>
    <col min="3594" max="3594" width="35.28515625" style="1" bestFit="1" customWidth="1"/>
    <col min="3595" max="3595" width="28.140625" style="1" bestFit="1" customWidth="1"/>
    <col min="3596" max="3596" width="33.140625" style="1" bestFit="1" customWidth="1"/>
    <col min="3597" max="3597" width="26" style="1" bestFit="1" customWidth="1"/>
    <col min="3598" max="3598" width="19.140625" style="1" bestFit="1" customWidth="1"/>
    <col min="3599" max="3599" width="10.42578125" style="1" customWidth="1"/>
    <col min="3600" max="3600" width="11.85546875" style="1" customWidth="1"/>
    <col min="3601" max="3601" width="14.7109375" style="1" customWidth="1"/>
    <col min="3602" max="3602" width="9" style="1" bestFit="1" customWidth="1"/>
    <col min="3603" max="3842" width="9.140625" style="1"/>
    <col min="3843" max="3843" width="4.7109375" style="1" bestFit="1" customWidth="1"/>
    <col min="3844" max="3844" width="9.7109375" style="1" bestFit="1" customWidth="1"/>
    <col min="3845" max="3845" width="10" style="1" bestFit="1" customWidth="1"/>
    <col min="3846" max="3846" width="8.85546875" style="1" bestFit="1" customWidth="1"/>
    <col min="3847" max="3847" width="22.85546875" style="1" customWidth="1"/>
    <col min="3848" max="3848" width="59.7109375" style="1" bestFit="1" customWidth="1"/>
    <col min="3849" max="3849" width="57.85546875" style="1" bestFit="1" customWidth="1"/>
    <col min="3850" max="3850" width="35.28515625" style="1" bestFit="1" customWidth="1"/>
    <col min="3851" max="3851" width="28.140625" style="1" bestFit="1" customWidth="1"/>
    <col min="3852" max="3852" width="33.140625" style="1" bestFit="1" customWidth="1"/>
    <col min="3853" max="3853" width="26" style="1" bestFit="1" customWidth="1"/>
    <col min="3854" max="3854" width="19.140625" style="1" bestFit="1" customWidth="1"/>
    <col min="3855" max="3855" width="10.42578125" style="1" customWidth="1"/>
    <col min="3856" max="3856" width="11.85546875" style="1" customWidth="1"/>
    <col min="3857" max="3857" width="14.7109375" style="1" customWidth="1"/>
    <col min="3858" max="3858" width="9" style="1" bestFit="1" customWidth="1"/>
    <col min="3859" max="4098" width="9.140625" style="1"/>
    <col min="4099" max="4099" width="4.7109375" style="1" bestFit="1" customWidth="1"/>
    <col min="4100" max="4100" width="9.7109375" style="1" bestFit="1" customWidth="1"/>
    <col min="4101" max="4101" width="10" style="1" bestFit="1" customWidth="1"/>
    <col min="4102" max="4102" width="8.85546875" style="1" bestFit="1" customWidth="1"/>
    <col min="4103" max="4103" width="22.85546875" style="1" customWidth="1"/>
    <col min="4104" max="4104" width="59.7109375" style="1" bestFit="1" customWidth="1"/>
    <col min="4105" max="4105" width="57.85546875" style="1" bestFit="1" customWidth="1"/>
    <col min="4106" max="4106" width="35.28515625" style="1" bestFit="1" customWidth="1"/>
    <col min="4107" max="4107" width="28.140625" style="1" bestFit="1" customWidth="1"/>
    <col min="4108" max="4108" width="33.140625" style="1" bestFit="1" customWidth="1"/>
    <col min="4109" max="4109" width="26" style="1" bestFit="1" customWidth="1"/>
    <col min="4110" max="4110" width="19.140625" style="1" bestFit="1" customWidth="1"/>
    <col min="4111" max="4111" width="10.42578125" style="1" customWidth="1"/>
    <col min="4112" max="4112" width="11.85546875" style="1" customWidth="1"/>
    <col min="4113" max="4113" width="14.7109375" style="1" customWidth="1"/>
    <col min="4114" max="4114" width="9" style="1" bestFit="1" customWidth="1"/>
    <col min="4115" max="4354" width="9.140625" style="1"/>
    <col min="4355" max="4355" width="4.7109375" style="1" bestFit="1" customWidth="1"/>
    <col min="4356" max="4356" width="9.7109375" style="1" bestFit="1" customWidth="1"/>
    <col min="4357" max="4357" width="10" style="1" bestFit="1" customWidth="1"/>
    <col min="4358" max="4358" width="8.85546875" style="1" bestFit="1" customWidth="1"/>
    <col min="4359" max="4359" width="22.85546875" style="1" customWidth="1"/>
    <col min="4360" max="4360" width="59.7109375" style="1" bestFit="1" customWidth="1"/>
    <col min="4361" max="4361" width="57.85546875" style="1" bestFit="1" customWidth="1"/>
    <col min="4362" max="4362" width="35.28515625" style="1" bestFit="1" customWidth="1"/>
    <col min="4363" max="4363" width="28.140625" style="1" bestFit="1" customWidth="1"/>
    <col min="4364" max="4364" width="33.140625" style="1" bestFit="1" customWidth="1"/>
    <col min="4365" max="4365" width="26" style="1" bestFit="1" customWidth="1"/>
    <col min="4366" max="4366" width="19.140625" style="1" bestFit="1" customWidth="1"/>
    <col min="4367" max="4367" width="10.42578125" style="1" customWidth="1"/>
    <col min="4368" max="4368" width="11.85546875" style="1" customWidth="1"/>
    <col min="4369" max="4369" width="14.7109375" style="1" customWidth="1"/>
    <col min="4370" max="4370" width="9" style="1" bestFit="1" customWidth="1"/>
    <col min="4371" max="4610" width="9.140625" style="1"/>
    <col min="4611" max="4611" width="4.7109375" style="1" bestFit="1" customWidth="1"/>
    <col min="4612" max="4612" width="9.7109375" style="1" bestFit="1" customWidth="1"/>
    <col min="4613" max="4613" width="10" style="1" bestFit="1" customWidth="1"/>
    <col min="4614" max="4614" width="8.85546875" style="1" bestFit="1" customWidth="1"/>
    <col min="4615" max="4615" width="22.85546875" style="1" customWidth="1"/>
    <col min="4616" max="4616" width="59.7109375" style="1" bestFit="1" customWidth="1"/>
    <col min="4617" max="4617" width="57.85546875" style="1" bestFit="1" customWidth="1"/>
    <col min="4618" max="4618" width="35.28515625" style="1" bestFit="1" customWidth="1"/>
    <col min="4619" max="4619" width="28.140625" style="1" bestFit="1" customWidth="1"/>
    <col min="4620" max="4620" width="33.140625" style="1" bestFit="1" customWidth="1"/>
    <col min="4621" max="4621" width="26" style="1" bestFit="1" customWidth="1"/>
    <col min="4622" max="4622" width="19.140625" style="1" bestFit="1" customWidth="1"/>
    <col min="4623" max="4623" width="10.42578125" style="1" customWidth="1"/>
    <col min="4624" max="4624" width="11.85546875" style="1" customWidth="1"/>
    <col min="4625" max="4625" width="14.7109375" style="1" customWidth="1"/>
    <col min="4626" max="4626" width="9" style="1" bestFit="1" customWidth="1"/>
    <col min="4627" max="4866" width="9.140625" style="1"/>
    <col min="4867" max="4867" width="4.7109375" style="1" bestFit="1" customWidth="1"/>
    <col min="4868" max="4868" width="9.7109375" style="1" bestFit="1" customWidth="1"/>
    <col min="4869" max="4869" width="10" style="1" bestFit="1" customWidth="1"/>
    <col min="4870" max="4870" width="8.85546875" style="1" bestFit="1" customWidth="1"/>
    <col min="4871" max="4871" width="22.85546875" style="1" customWidth="1"/>
    <col min="4872" max="4872" width="59.7109375" style="1" bestFit="1" customWidth="1"/>
    <col min="4873" max="4873" width="57.85546875" style="1" bestFit="1" customWidth="1"/>
    <col min="4874" max="4874" width="35.28515625" style="1" bestFit="1" customWidth="1"/>
    <col min="4875" max="4875" width="28.140625" style="1" bestFit="1" customWidth="1"/>
    <col min="4876" max="4876" width="33.140625" style="1" bestFit="1" customWidth="1"/>
    <col min="4877" max="4877" width="26" style="1" bestFit="1" customWidth="1"/>
    <col min="4878" max="4878" width="19.140625" style="1" bestFit="1" customWidth="1"/>
    <col min="4879" max="4879" width="10.42578125" style="1" customWidth="1"/>
    <col min="4880" max="4880" width="11.85546875" style="1" customWidth="1"/>
    <col min="4881" max="4881" width="14.7109375" style="1" customWidth="1"/>
    <col min="4882" max="4882" width="9" style="1" bestFit="1" customWidth="1"/>
    <col min="4883" max="5122" width="9.140625" style="1"/>
    <col min="5123" max="5123" width="4.7109375" style="1" bestFit="1" customWidth="1"/>
    <col min="5124" max="5124" width="9.7109375" style="1" bestFit="1" customWidth="1"/>
    <col min="5125" max="5125" width="10" style="1" bestFit="1" customWidth="1"/>
    <col min="5126" max="5126" width="8.85546875" style="1" bestFit="1" customWidth="1"/>
    <col min="5127" max="5127" width="22.85546875" style="1" customWidth="1"/>
    <col min="5128" max="5128" width="59.7109375" style="1" bestFit="1" customWidth="1"/>
    <col min="5129" max="5129" width="57.85546875" style="1" bestFit="1" customWidth="1"/>
    <col min="5130" max="5130" width="35.28515625" style="1" bestFit="1" customWidth="1"/>
    <col min="5131" max="5131" width="28.140625" style="1" bestFit="1" customWidth="1"/>
    <col min="5132" max="5132" width="33.140625" style="1" bestFit="1" customWidth="1"/>
    <col min="5133" max="5133" width="26" style="1" bestFit="1" customWidth="1"/>
    <col min="5134" max="5134" width="19.140625" style="1" bestFit="1" customWidth="1"/>
    <col min="5135" max="5135" width="10.42578125" style="1" customWidth="1"/>
    <col min="5136" max="5136" width="11.85546875" style="1" customWidth="1"/>
    <col min="5137" max="5137" width="14.7109375" style="1" customWidth="1"/>
    <col min="5138" max="5138" width="9" style="1" bestFit="1" customWidth="1"/>
    <col min="5139" max="5378" width="9.140625" style="1"/>
    <col min="5379" max="5379" width="4.7109375" style="1" bestFit="1" customWidth="1"/>
    <col min="5380" max="5380" width="9.7109375" style="1" bestFit="1" customWidth="1"/>
    <col min="5381" max="5381" width="10" style="1" bestFit="1" customWidth="1"/>
    <col min="5382" max="5382" width="8.85546875" style="1" bestFit="1" customWidth="1"/>
    <col min="5383" max="5383" width="22.85546875" style="1" customWidth="1"/>
    <col min="5384" max="5384" width="59.7109375" style="1" bestFit="1" customWidth="1"/>
    <col min="5385" max="5385" width="57.85546875" style="1" bestFit="1" customWidth="1"/>
    <col min="5386" max="5386" width="35.28515625" style="1" bestFit="1" customWidth="1"/>
    <col min="5387" max="5387" width="28.140625" style="1" bestFit="1" customWidth="1"/>
    <col min="5388" max="5388" width="33.140625" style="1" bestFit="1" customWidth="1"/>
    <col min="5389" max="5389" width="26" style="1" bestFit="1" customWidth="1"/>
    <col min="5390" max="5390" width="19.140625" style="1" bestFit="1" customWidth="1"/>
    <col min="5391" max="5391" width="10.42578125" style="1" customWidth="1"/>
    <col min="5392" max="5392" width="11.85546875" style="1" customWidth="1"/>
    <col min="5393" max="5393" width="14.7109375" style="1" customWidth="1"/>
    <col min="5394" max="5394" width="9" style="1" bestFit="1" customWidth="1"/>
    <col min="5395" max="5634" width="9.140625" style="1"/>
    <col min="5635" max="5635" width="4.7109375" style="1" bestFit="1" customWidth="1"/>
    <col min="5636" max="5636" width="9.7109375" style="1" bestFit="1" customWidth="1"/>
    <col min="5637" max="5637" width="10" style="1" bestFit="1" customWidth="1"/>
    <col min="5638" max="5638" width="8.85546875" style="1" bestFit="1" customWidth="1"/>
    <col min="5639" max="5639" width="22.85546875" style="1" customWidth="1"/>
    <col min="5640" max="5640" width="59.7109375" style="1" bestFit="1" customWidth="1"/>
    <col min="5641" max="5641" width="57.85546875" style="1" bestFit="1" customWidth="1"/>
    <col min="5642" max="5642" width="35.28515625" style="1" bestFit="1" customWidth="1"/>
    <col min="5643" max="5643" width="28.140625" style="1" bestFit="1" customWidth="1"/>
    <col min="5644" max="5644" width="33.140625" style="1" bestFit="1" customWidth="1"/>
    <col min="5645" max="5645" width="26" style="1" bestFit="1" customWidth="1"/>
    <col min="5646" max="5646" width="19.140625" style="1" bestFit="1" customWidth="1"/>
    <col min="5647" max="5647" width="10.42578125" style="1" customWidth="1"/>
    <col min="5648" max="5648" width="11.85546875" style="1" customWidth="1"/>
    <col min="5649" max="5649" width="14.7109375" style="1" customWidth="1"/>
    <col min="5650" max="5650" width="9" style="1" bestFit="1" customWidth="1"/>
    <col min="5651" max="5890" width="9.140625" style="1"/>
    <col min="5891" max="5891" width="4.7109375" style="1" bestFit="1" customWidth="1"/>
    <col min="5892" max="5892" width="9.7109375" style="1" bestFit="1" customWidth="1"/>
    <col min="5893" max="5893" width="10" style="1" bestFit="1" customWidth="1"/>
    <col min="5894" max="5894" width="8.85546875" style="1" bestFit="1" customWidth="1"/>
    <col min="5895" max="5895" width="22.85546875" style="1" customWidth="1"/>
    <col min="5896" max="5896" width="59.7109375" style="1" bestFit="1" customWidth="1"/>
    <col min="5897" max="5897" width="57.85546875" style="1" bestFit="1" customWidth="1"/>
    <col min="5898" max="5898" width="35.28515625" style="1" bestFit="1" customWidth="1"/>
    <col min="5899" max="5899" width="28.140625" style="1" bestFit="1" customWidth="1"/>
    <col min="5900" max="5900" width="33.140625" style="1" bestFit="1" customWidth="1"/>
    <col min="5901" max="5901" width="26" style="1" bestFit="1" customWidth="1"/>
    <col min="5902" max="5902" width="19.140625" style="1" bestFit="1" customWidth="1"/>
    <col min="5903" max="5903" width="10.42578125" style="1" customWidth="1"/>
    <col min="5904" max="5904" width="11.85546875" style="1" customWidth="1"/>
    <col min="5905" max="5905" width="14.7109375" style="1" customWidth="1"/>
    <col min="5906" max="5906" width="9" style="1" bestFit="1" customWidth="1"/>
    <col min="5907" max="6146" width="9.140625" style="1"/>
    <col min="6147" max="6147" width="4.7109375" style="1" bestFit="1" customWidth="1"/>
    <col min="6148" max="6148" width="9.7109375" style="1" bestFit="1" customWidth="1"/>
    <col min="6149" max="6149" width="10" style="1" bestFit="1" customWidth="1"/>
    <col min="6150" max="6150" width="8.85546875" style="1" bestFit="1" customWidth="1"/>
    <col min="6151" max="6151" width="22.85546875" style="1" customWidth="1"/>
    <col min="6152" max="6152" width="59.7109375" style="1" bestFit="1" customWidth="1"/>
    <col min="6153" max="6153" width="57.85546875" style="1" bestFit="1" customWidth="1"/>
    <col min="6154" max="6154" width="35.28515625" style="1" bestFit="1" customWidth="1"/>
    <col min="6155" max="6155" width="28.140625" style="1" bestFit="1" customWidth="1"/>
    <col min="6156" max="6156" width="33.140625" style="1" bestFit="1" customWidth="1"/>
    <col min="6157" max="6157" width="26" style="1" bestFit="1" customWidth="1"/>
    <col min="6158" max="6158" width="19.140625" style="1" bestFit="1" customWidth="1"/>
    <col min="6159" max="6159" width="10.42578125" style="1" customWidth="1"/>
    <col min="6160" max="6160" width="11.85546875" style="1" customWidth="1"/>
    <col min="6161" max="6161" width="14.7109375" style="1" customWidth="1"/>
    <col min="6162" max="6162" width="9" style="1" bestFit="1" customWidth="1"/>
    <col min="6163" max="6402" width="9.140625" style="1"/>
    <col min="6403" max="6403" width="4.7109375" style="1" bestFit="1" customWidth="1"/>
    <col min="6404" max="6404" width="9.7109375" style="1" bestFit="1" customWidth="1"/>
    <col min="6405" max="6405" width="10" style="1" bestFit="1" customWidth="1"/>
    <col min="6406" max="6406" width="8.85546875" style="1" bestFit="1" customWidth="1"/>
    <col min="6407" max="6407" width="22.85546875" style="1" customWidth="1"/>
    <col min="6408" max="6408" width="59.7109375" style="1" bestFit="1" customWidth="1"/>
    <col min="6409" max="6409" width="57.85546875" style="1" bestFit="1" customWidth="1"/>
    <col min="6410" max="6410" width="35.28515625" style="1" bestFit="1" customWidth="1"/>
    <col min="6411" max="6411" width="28.140625" style="1" bestFit="1" customWidth="1"/>
    <col min="6412" max="6412" width="33.140625" style="1" bestFit="1" customWidth="1"/>
    <col min="6413" max="6413" width="26" style="1" bestFit="1" customWidth="1"/>
    <col min="6414" max="6414" width="19.140625" style="1" bestFit="1" customWidth="1"/>
    <col min="6415" max="6415" width="10.42578125" style="1" customWidth="1"/>
    <col min="6416" max="6416" width="11.85546875" style="1" customWidth="1"/>
    <col min="6417" max="6417" width="14.7109375" style="1" customWidth="1"/>
    <col min="6418" max="6418" width="9" style="1" bestFit="1" customWidth="1"/>
    <col min="6419" max="6658" width="9.140625" style="1"/>
    <col min="6659" max="6659" width="4.7109375" style="1" bestFit="1" customWidth="1"/>
    <col min="6660" max="6660" width="9.7109375" style="1" bestFit="1" customWidth="1"/>
    <col min="6661" max="6661" width="10" style="1" bestFit="1" customWidth="1"/>
    <col min="6662" max="6662" width="8.85546875" style="1" bestFit="1" customWidth="1"/>
    <col min="6663" max="6663" width="22.85546875" style="1" customWidth="1"/>
    <col min="6664" max="6664" width="59.7109375" style="1" bestFit="1" customWidth="1"/>
    <col min="6665" max="6665" width="57.85546875" style="1" bestFit="1" customWidth="1"/>
    <col min="6666" max="6666" width="35.28515625" style="1" bestFit="1" customWidth="1"/>
    <col min="6667" max="6667" width="28.140625" style="1" bestFit="1" customWidth="1"/>
    <col min="6668" max="6668" width="33.140625" style="1" bestFit="1" customWidth="1"/>
    <col min="6669" max="6669" width="26" style="1" bestFit="1" customWidth="1"/>
    <col min="6670" max="6670" width="19.140625" style="1" bestFit="1" customWidth="1"/>
    <col min="6671" max="6671" width="10.42578125" style="1" customWidth="1"/>
    <col min="6672" max="6672" width="11.85546875" style="1" customWidth="1"/>
    <col min="6673" max="6673" width="14.7109375" style="1" customWidth="1"/>
    <col min="6674" max="6674" width="9" style="1" bestFit="1" customWidth="1"/>
    <col min="6675" max="6914" width="9.140625" style="1"/>
    <col min="6915" max="6915" width="4.7109375" style="1" bestFit="1" customWidth="1"/>
    <col min="6916" max="6916" width="9.7109375" style="1" bestFit="1" customWidth="1"/>
    <col min="6917" max="6917" width="10" style="1" bestFit="1" customWidth="1"/>
    <col min="6918" max="6918" width="8.85546875" style="1" bestFit="1" customWidth="1"/>
    <col min="6919" max="6919" width="22.85546875" style="1" customWidth="1"/>
    <col min="6920" max="6920" width="59.7109375" style="1" bestFit="1" customWidth="1"/>
    <col min="6921" max="6921" width="57.85546875" style="1" bestFit="1" customWidth="1"/>
    <col min="6922" max="6922" width="35.28515625" style="1" bestFit="1" customWidth="1"/>
    <col min="6923" max="6923" width="28.140625" style="1" bestFit="1" customWidth="1"/>
    <col min="6924" max="6924" width="33.140625" style="1" bestFit="1" customWidth="1"/>
    <col min="6925" max="6925" width="26" style="1" bestFit="1" customWidth="1"/>
    <col min="6926" max="6926" width="19.140625" style="1" bestFit="1" customWidth="1"/>
    <col min="6927" max="6927" width="10.42578125" style="1" customWidth="1"/>
    <col min="6928" max="6928" width="11.85546875" style="1" customWidth="1"/>
    <col min="6929" max="6929" width="14.7109375" style="1" customWidth="1"/>
    <col min="6930" max="6930" width="9" style="1" bestFit="1" customWidth="1"/>
    <col min="6931" max="7170" width="9.140625" style="1"/>
    <col min="7171" max="7171" width="4.7109375" style="1" bestFit="1" customWidth="1"/>
    <col min="7172" max="7172" width="9.7109375" style="1" bestFit="1" customWidth="1"/>
    <col min="7173" max="7173" width="10" style="1" bestFit="1" customWidth="1"/>
    <col min="7174" max="7174" width="8.85546875" style="1" bestFit="1" customWidth="1"/>
    <col min="7175" max="7175" width="22.85546875" style="1" customWidth="1"/>
    <col min="7176" max="7176" width="59.7109375" style="1" bestFit="1" customWidth="1"/>
    <col min="7177" max="7177" width="57.85546875" style="1" bestFit="1" customWidth="1"/>
    <col min="7178" max="7178" width="35.28515625" style="1" bestFit="1" customWidth="1"/>
    <col min="7179" max="7179" width="28.140625" style="1" bestFit="1" customWidth="1"/>
    <col min="7180" max="7180" width="33.140625" style="1" bestFit="1" customWidth="1"/>
    <col min="7181" max="7181" width="26" style="1" bestFit="1" customWidth="1"/>
    <col min="7182" max="7182" width="19.140625" style="1" bestFit="1" customWidth="1"/>
    <col min="7183" max="7183" width="10.42578125" style="1" customWidth="1"/>
    <col min="7184" max="7184" width="11.85546875" style="1" customWidth="1"/>
    <col min="7185" max="7185" width="14.7109375" style="1" customWidth="1"/>
    <col min="7186" max="7186" width="9" style="1" bestFit="1" customWidth="1"/>
    <col min="7187" max="7426" width="9.140625" style="1"/>
    <col min="7427" max="7427" width="4.7109375" style="1" bestFit="1" customWidth="1"/>
    <col min="7428" max="7428" width="9.7109375" style="1" bestFit="1" customWidth="1"/>
    <col min="7429" max="7429" width="10" style="1" bestFit="1" customWidth="1"/>
    <col min="7430" max="7430" width="8.85546875" style="1" bestFit="1" customWidth="1"/>
    <col min="7431" max="7431" width="22.85546875" style="1" customWidth="1"/>
    <col min="7432" max="7432" width="59.7109375" style="1" bestFit="1" customWidth="1"/>
    <col min="7433" max="7433" width="57.85546875" style="1" bestFit="1" customWidth="1"/>
    <col min="7434" max="7434" width="35.28515625" style="1" bestFit="1" customWidth="1"/>
    <col min="7435" max="7435" width="28.140625" style="1" bestFit="1" customWidth="1"/>
    <col min="7436" max="7436" width="33.140625" style="1" bestFit="1" customWidth="1"/>
    <col min="7437" max="7437" width="26" style="1" bestFit="1" customWidth="1"/>
    <col min="7438" max="7438" width="19.140625" style="1" bestFit="1" customWidth="1"/>
    <col min="7439" max="7439" width="10.42578125" style="1" customWidth="1"/>
    <col min="7440" max="7440" width="11.85546875" style="1" customWidth="1"/>
    <col min="7441" max="7441" width="14.7109375" style="1" customWidth="1"/>
    <col min="7442" max="7442" width="9" style="1" bestFit="1" customWidth="1"/>
    <col min="7443" max="7682" width="9.140625" style="1"/>
    <col min="7683" max="7683" width="4.7109375" style="1" bestFit="1" customWidth="1"/>
    <col min="7684" max="7684" width="9.7109375" style="1" bestFit="1" customWidth="1"/>
    <col min="7685" max="7685" width="10" style="1" bestFit="1" customWidth="1"/>
    <col min="7686" max="7686" width="8.85546875" style="1" bestFit="1" customWidth="1"/>
    <col min="7687" max="7687" width="22.85546875" style="1" customWidth="1"/>
    <col min="7688" max="7688" width="59.7109375" style="1" bestFit="1" customWidth="1"/>
    <col min="7689" max="7689" width="57.85546875" style="1" bestFit="1" customWidth="1"/>
    <col min="7690" max="7690" width="35.28515625" style="1" bestFit="1" customWidth="1"/>
    <col min="7691" max="7691" width="28.140625" style="1" bestFit="1" customWidth="1"/>
    <col min="7692" max="7692" width="33.140625" style="1" bestFit="1" customWidth="1"/>
    <col min="7693" max="7693" width="26" style="1" bestFit="1" customWidth="1"/>
    <col min="7694" max="7694" width="19.140625" style="1" bestFit="1" customWidth="1"/>
    <col min="7695" max="7695" width="10.42578125" style="1" customWidth="1"/>
    <col min="7696" max="7696" width="11.85546875" style="1" customWidth="1"/>
    <col min="7697" max="7697" width="14.7109375" style="1" customWidth="1"/>
    <col min="7698" max="7698" width="9" style="1" bestFit="1" customWidth="1"/>
    <col min="7699" max="7938" width="9.140625" style="1"/>
    <col min="7939" max="7939" width="4.7109375" style="1" bestFit="1" customWidth="1"/>
    <col min="7940" max="7940" width="9.7109375" style="1" bestFit="1" customWidth="1"/>
    <col min="7941" max="7941" width="10" style="1" bestFit="1" customWidth="1"/>
    <col min="7942" max="7942" width="8.85546875" style="1" bestFit="1" customWidth="1"/>
    <col min="7943" max="7943" width="22.85546875" style="1" customWidth="1"/>
    <col min="7944" max="7944" width="59.7109375" style="1" bestFit="1" customWidth="1"/>
    <col min="7945" max="7945" width="57.85546875" style="1" bestFit="1" customWidth="1"/>
    <col min="7946" max="7946" width="35.28515625" style="1" bestFit="1" customWidth="1"/>
    <col min="7947" max="7947" width="28.140625" style="1" bestFit="1" customWidth="1"/>
    <col min="7948" max="7948" width="33.140625" style="1" bestFit="1" customWidth="1"/>
    <col min="7949" max="7949" width="26" style="1" bestFit="1" customWidth="1"/>
    <col min="7950" max="7950" width="19.140625" style="1" bestFit="1" customWidth="1"/>
    <col min="7951" max="7951" width="10.42578125" style="1" customWidth="1"/>
    <col min="7952" max="7952" width="11.85546875" style="1" customWidth="1"/>
    <col min="7953" max="7953" width="14.7109375" style="1" customWidth="1"/>
    <col min="7954" max="7954" width="9" style="1" bestFit="1" customWidth="1"/>
    <col min="7955" max="8194" width="9.140625" style="1"/>
    <col min="8195" max="8195" width="4.7109375" style="1" bestFit="1" customWidth="1"/>
    <col min="8196" max="8196" width="9.7109375" style="1" bestFit="1" customWidth="1"/>
    <col min="8197" max="8197" width="10" style="1" bestFit="1" customWidth="1"/>
    <col min="8198" max="8198" width="8.85546875" style="1" bestFit="1" customWidth="1"/>
    <col min="8199" max="8199" width="22.85546875" style="1" customWidth="1"/>
    <col min="8200" max="8200" width="59.7109375" style="1" bestFit="1" customWidth="1"/>
    <col min="8201" max="8201" width="57.85546875" style="1" bestFit="1" customWidth="1"/>
    <col min="8202" max="8202" width="35.28515625" style="1" bestFit="1" customWidth="1"/>
    <col min="8203" max="8203" width="28.140625" style="1" bestFit="1" customWidth="1"/>
    <col min="8204" max="8204" width="33.140625" style="1" bestFit="1" customWidth="1"/>
    <col min="8205" max="8205" width="26" style="1" bestFit="1" customWidth="1"/>
    <col min="8206" max="8206" width="19.140625" style="1" bestFit="1" customWidth="1"/>
    <col min="8207" max="8207" width="10.42578125" style="1" customWidth="1"/>
    <col min="8208" max="8208" width="11.85546875" style="1" customWidth="1"/>
    <col min="8209" max="8209" width="14.7109375" style="1" customWidth="1"/>
    <col min="8210" max="8210" width="9" style="1" bestFit="1" customWidth="1"/>
    <col min="8211" max="8450" width="9.140625" style="1"/>
    <col min="8451" max="8451" width="4.7109375" style="1" bestFit="1" customWidth="1"/>
    <col min="8452" max="8452" width="9.7109375" style="1" bestFit="1" customWidth="1"/>
    <col min="8453" max="8453" width="10" style="1" bestFit="1" customWidth="1"/>
    <col min="8454" max="8454" width="8.85546875" style="1" bestFit="1" customWidth="1"/>
    <col min="8455" max="8455" width="22.85546875" style="1" customWidth="1"/>
    <col min="8456" max="8456" width="59.7109375" style="1" bestFit="1" customWidth="1"/>
    <col min="8457" max="8457" width="57.85546875" style="1" bestFit="1" customWidth="1"/>
    <col min="8458" max="8458" width="35.28515625" style="1" bestFit="1" customWidth="1"/>
    <col min="8459" max="8459" width="28.140625" style="1" bestFit="1" customWidth="1"/>
    <col min="8460" max="8460" width="33.140625" style="1" bestFit="1" customWidth="1"/>
    <col min="8461" max="8461" width="26" style="1" bestFit="1" customWidth="1"/>
    <col min="8462" max="8462" width="19.140625" style="1" bestFit="1" customWidth="1"/>
    <col min="8463" max="8463" width="10.42578125" style="1" customWidth="1"/>
    <col min="8464" max="8464" width="11.85546875" style="1" customWidth="1"/>
    <col min="8465" max="8465" width="14.7109375" style="1" customWidth="1"/>
    <col min="8466" max="8466" width="9" style="1" bestFit="1" customWidth="1"/>
    <col min="8467" max="8706" width="9.140625" style="1"/>
    <col min="8707" max="8707" width="4.7109375" style="1" bestFit="1" customWidth="1"/>
    <col min="8708" max="8708" width="9.7109375" style="1" bestFit="1" customWidth="1"/>
    <col min="8709" max="8709" width="10" style="1" bestFit="1" customWidth="1"/>
    <col min="8710" max="8710" width="8.85546875" style="1" bestFit="1" customWidth="1"/>
    <col min="8711" max="8711" width="22.85546875" style="1" customWidth="1"/>
    <col min="8712" max="8712" width="59.7109375" style="1" bestFit="1" customWidth="1"/>
    <col min="8713" max="8713" width="57.85546875" style="1" bestFit="1" customWidth="1"/>
    <col min="8714" max="8714" width="35.28515625" style="1" bestFit="1" customWidth="1"/>
    <col min="8715" max="8715" width="28.140625" style="1" bestFit="1" customWidth="1"/>
    <col min="8716" max="8716" width="33.140625" style="1" bestFit="1" customWidth="1"/>
    <col min="8717" max="8717" width="26" style="1" bestFit="1" customWidth="1"/>
    <col min="8718" max="8718" width="19.140625" style="1" bestFit="1" customWidth="1"/>
    <col min="8719" max="8719" width="10.42578125" style="1" customWidth="1"/>
    <col min="8720" max="8720" width="11.85546875" style="1" customWidth="1"/>
    <col min="8721" max="8721" width="14.7109375" style="1" customWidth="1"/>
    <col min="8722" max="8722" width="9" style="1" bestFit="1" customWidth="1"/>
    <col min="8723" max="8962" width="9.140625" style="1"/>
    <col min="8963" max="8963" width="4.7109375" style="1" bestFit="1" customWidth="1"/>
    <col min="8964" max="8964" width="9.7109375" style="1" bestFit="1" customWidth="1"/>
    <col min="8965" max="8965" width="10" style="1" bestFit="1" customWidth="1"/>
    <col min="8966" max="8966" width="8.85546875" style="1" bestFit="1" customWidth="1"/>
    <col min="8967" max="8967" width="22.85546875" style="1" customWidth="1"/>
    <col min="8968" max="8968" width="59.7109375" style="1" bestFit="1" customWidth="1"/>
    <col min="8969" max="8969" width="57.85546875" style="1" bestFit="1" customWidth="1"/>
    <col min="8970" max="8970" width="35.28515625" style="1" bestFit="1" customWidth="1"/>
    <col min="8971" max="8971" width="28.140625" style="1" bestFit="1" customWidth="1"/>
    <col min="8972" max="8972" width="33.140625" style="1" bestFit="1" customWidth="1"/>
    <col min="8973" max="8973" width="26" style="1" bestFit="1" customWidth="1"/>
    <col min="8974" max="8974" width="19.140625" style="1" bestFit="1" customWidth="1"/>
    <col min="8975" max="8975" width="10.42578125" style="1" customWidth="1"/>
    <col min="8976" max="8976" width="11.85546875" style="1" customWidth="1"/>
    <col min="8977" max="8977" width="14.7109375" style="1" customWidth="1"/>
    <col min="8978" max="8978" width="9" style="1" bestFit="1" customWidth="1"/>
    <col min="8979" max="9218" width="9.140625" style="1"/>
    <col min="9219" max="9219" width="4.7109375" style="1" bestFit="1" customWidth="1"/>
    <col min="9220" max="9220" width="9.7109375" style="1" bestFit="1" customWidth="1"/>
    <col min="9221" max="9221" width="10" style="1" bestFit="1" customWidth="1"/>
    <col min="9222" max="9222" width="8.85546875" style="1" bestFit="1" customWidth="1"/>
    <col min="9223" max="9223" width="22.85546875" style="1" customWidth="1"/>
    <col min="9224" max="9224" width="59.7109375" style="1" bestFit="1" customWidth="1"/>
    <col min="9225" max="9225" width="57.85546875" style="1" bestFit="1" customWidth="1"/>
    <col min="9226" max="9226" width="35.28515625" style="1" bestFit="1" customWidth="1"/>
    <col min="9227" max="9227" width="28.140625" style="1" bestFit="1" customWidth="1"/>
    <col min="9228" max="9228" width="33.140625" style="1" bestFit="1" customWidth="1"/>
    <col min="9229" max="9229" width="26" style="1" bestFit="1" customWidth="1"/>
    <col min="9230" max="9230" width="19.140625" style="1" bestFit="1" customWidth="1"/>
    <col min="9231" max="9231" width="10.42578125" style="1" customWidth="1"/>
    <col min="9232" max="9232" width="11.85546875" style="1" customWidth="1"/>
    <col min="9233" max="9233" width="14.7109375" style="1" customWidth="1"/>
    <col min="9234" max="9234" width="9" style="1" bestFit="1" customWidth="1"/>
    <col min="9235" max="9474" width="9.140625" style="1"/>
    <col min="9475" max="9475" width="4.7109375" style="1" bestFit="1" customWidth="1"/>
    <col min="9476" max="9476" width="9.7109375" style="1" bestFit="1" customWidth="1"/>
    <col min="9477" max="9477" width="10" style="1" bestFit="1" customWidth="1"/>
    <col min="9478" max="9478" width="8.85546875" style="1" bestFit="1" customWidth="1"/>
    <col min="9479" max="9479" width="22.85546875" style="1" customWidth="1"/>
    <col min="9480" max="9480" width="59.7109375" style="1" bestFit="1" customWidth="1"/>
    <col min="9481" max="9481" width="57.85546875" style="1" bestFit="1" customWidth="1"/>
    <col min="9482" max="9482" width="35.28515625" style="1" bestFit="1" customWidth="1"/>
    <col min="9483" max="9483" width="28.140625" style="1" bestFit="1" customWidth="1"/>
    <col min="9484" max="9484" width="33.140625" style="1" bestFit="1" customWidth="1"/>
    <col min="9485" max="9485" width="26" style="1" bestFit="1" customWidth="1"/>
    <col min="9486" max="9486" width="19.140625" style="1" bestFit="1" customWidth="1"/>
    <col min="9487" max="9487" width="10.42578125" style="1" customWidth="1"/>
    <col min="9488" max="9488" width="11.85546875" style="1" customWidth="1"/>
    <col min="9489" max="9489" width="14.7109375" style="1" customWidth="1"/>
    <col min="9490" max="9490" width="9" style="1" bestFit="1" customWidth="1"/>
    <col min="9491" max="9730" width="9.140625" style="1"/>
    <col min="9731" max="9731" width="4.7109375" style="1" bestFit="1" customWidth="1"/>
    <col min="9732" max="9732" width="9.7109375" style="1" bestFit="1" customWidth="1"/>
    <col min="9733" max="9733" width="10" style="1" bestFit="1" customWidth="1"/>
    <col min="9734" max="9734" width="8.85546875" style="1" bestFit="1" customWidth="1"/>
    <col min="9735" max="9735" width="22.85546875" style="1" customWidth="1"/>
    <col min="9736" max="9736" width="59.7109375" style="1" bestFit="1" customWidth="1"/>
    <col min="9737" max="9737" width="57.85546875" style="1" bestFit="1" customWidth="1"/>
    <col min="9738" max="9738" width="35.28515625" style="1" bestFit="1" customWidth="1"/>
    <col min="9739" max="9739" width="28.140625" style="1" bestFit="1" customWidth="1"/>
    <col min="9740" max="9740" width="33.140625" style="1" bestFit="1" customWidth="1"/>
    <col min="9741" max="9741" width="26" style="1" bestFit="1" customWidth="1"/>
    <col min="9742" max="9742" width="19.140625" style="1" bestFit="1" customWidth="1"/>
    <col min="9743" max="9743" width="10.42578125" style="1" customWidth="1"/>
    <col min="9744" max="9744" width="11.85546875" style="1" customWidth="1"/>
    <col min="9745" max="9745" width="14.7109375" style="1" customWidth="1"/>
    <col min="9746" max="9746" width="9" style="1" bestFit="1" customWidth="1"/>
    <col min="9747" max="9986" width="9.140625" style="1"/>
    <col min="9987" max="9987" width="4.7109375" style="1" bestFit="1" customWidth="1"/>
    <col min="9988" max="9988" width="9.7109375" style="1" bestFit="1" customWidth="1"/>
    <col min="9989" max="9989" width="10" style="1" bestFit="1" customWidth="1"/>
    <col min="9990" max="9990" width="8.85546875" style="1" bestFit="1" customWidth="1"/>
    <col min="9991" max="9991" width="22.85546875" style="1" customWidth="1"/>
    <col min="9992" max="9992" width="59.7109375" style="1" bestFit="1" customWidth="1"/>
    <col min="9993" max="9993" width="57.85546875" style="1" bestFit="1" customWidth="1"/>
    <col min="9994" max="9994" width="35.28515625" style="1" bestFit="1" customWidth="1"/>
    <col min="9995" max="9995" width="28.140625" style="1" bestFit="1" customWidth="1"/>
    <col min="9996" max="9996" width="33.140625" style="1" bestFit="1" customWidth="1"/>
    <col min="9997" max="9997" width="26" style="1" bestFit="1" customWidth="1"/>
    <col min="9998" max="9998" width="19.140625" style="1" bestFit="1" customWidth="1"/>
    <col min="9999" max="9999" width="10.42578125" style="1" customWidth="1"/>
    <col min="10000" max="10000" width="11.85546875" style="1" customWidth="1"/>
    <col min="10001" max="10001" width="14.7109375" style="1" customWidth="1"/>
    <col min="10002" max="10002" width="9" style="1" bestFit="1" customWidth="1"/>
    <col min="10003" max="10242" width="9.140625" style="1"/>
    <col min="10243" max="10243" width="4.7109375" style="1" bestFit="1" customWidth="1"/>
    <col min="10244" max="10244" width="9.7109375" style="1" bestFit="1" customWidth="1"/>
    <col min="10245" max="10245" width="10" style="1" bestFit="1" customWidth="1"/>
    <col min="10246" max="10246" width="8.85546875" style="1" bestFit="1" customWidth="1"/>
    <col min="10247" max="10247" width="22.85546875" style="1" customWidth="1"/>
    <col min="10248" max="10248" width="59.7109375" style="1" bestFit="1" customWidth="1"/>
    <col min="10249" max="10249" width="57.85546875" style="1" bestFit="1" customWidth="1"/>
    <col min="10250" max="10250" width="35.28515625" style="1" bestFit="1" customWidth="1"/>
    <col min="10251" max="10251" width="28.140625" style="1" bestFit="1" customWidth="1"/>
    <col min="10252" max="10252" width="33.140625" style="1" bestFit="1" customWidth="1"/>
    <col min="10253" max="10253" width="26" style="1" bestFit="1" customWidth="1"/>
    <col min="10254" max="10254" width="19.140625" style="1" bestFit="1" customWidth="1"/>
    <col min="10255" max="10255" width="10.42578125" style="1" customWidth="1"/>
    <col min="10256" max="10256" width="11.85546875" style="1" customWidth="1"/>
    <col min="10257" max="10257" width="14.7109375" style="1" customWidth="1"/>
    <col min="10258" max="10258" width="9" style="1" bestFit="1" customWidth="1"/>
    <col min="10259" max="10498" width="9.140625" style="1"/>
    <col min="10499" max="10499" width="4.7109375" style="1" bestFit="1" customWidth="1"/>
    <col min="10500" max="10500" width="9.7109375" style="1" bestFit="1" customWidth="1"/>
    <col min="10501" max="10501" width="10" style="1" bestFit="1" customWidth="1"/>
    <col min="10502" max="10502" width="8.85546875" style="1" bestFit="1" customWidth="1"/>
    <col min="10503" max="10503" width="22.85546875" style="1" customWidth="1"/>
    <col min="10504" max="10504" width="59.7109375" style="1" bestFit="1" customWidth="1"/>
    <col min="10505" max="10505" width="57.85546875" style="1" bestFit="1" customWidth="1"/>
    <col min="10506" max="10506" width="35.28515625" style="1" bestFit="1" customWidth="1"/>
    <col min="10507" max="10507" width="28.140625" style="1" bestFit="1" customWidth="1"/>
    <col min="10508" max="10508" width="33.140625" style="1" bestFit="1" customWidth="1"/>
    <col min="10509" max="10509" width="26" style="1" bestFit="1" customWidth="1"/>
    <col min="10510" max="10510" width="19.140625" style="1" bestFit="1" customWidth="1"/>
    <col min="10511" max="10511" width="10.42578125" style="1" customWidth="1"/>
    <col min="10512" max="10512" width="11.85546875" style="1" customWidth="1"/>
    <col min="10513" max="10513" width="14.7109375" style="1" customWidth="1"/>
    <col min="10514" max="10514" width="9" style="1" bestFit="1" customWidth="1"/>
    <col min="10515" max="10754" width="9.140625" style="1"/>
    <col min="10755" max="10755" width="4.7109375" style="1" bestFit="1" customWidth="1"/>
    <col min="10756" max="10756" width="9.7109375" style="1" bestFit="1" customWidth="1"/>
    <col min="10757" max="10757" width="10" style="1" bestFit="1" customWidth="1"/>
    <col min="10758" max="10758" width="8.85546875" style="1" bestFit="1" customWidth="1"/>
    <col min="10759" max="10759" width="22.85546875" style="1" customWidth="1"/>
    <col min="10760" max="10760" width="59.7109375" style="1" bestFit="1" customWidth="1"/>
    <col min="10761" max="10761" width="57.85546875" style="1" bestFit="1" customWidth="1"/>
    <col min="10762" max="10762" width="35.28515625" style="1" bestFit="1" customWidth="1"/>
    <col min="10763" max="10763" width="28.140625" style="1" bestFit="1" customWidth="1"/>
    <col min="10764" max="10764" width="33.140625" style="1" bestFit="1" customWidth="1"/>
    <col min="10765" max="10765" width="26" style="1" bestFit="1" customWidth="1"/>
    <col min="10766" max="10766" width="19.140625" style="1" bestFit="1" customWidth="1"/>
    <col min="10767" max="10767" width="10.42578125" style="1" customWidth="1"/>
    <col min="10768" max="10768" width="11.85546875" style="1" customWidth="1"/>
    <col min="10769" max="10769" width="14.7109375" style="1" customWidth="1"/>
    <col min="10770" max="10770" width="9" style="1" bestFit="1" customWidth="1"/>
    <col min="10771" max="11010" width="9.140625" style="1"/>
    <col min="11011" max="11011" width="4.7109375" style="1" bestFit="1" customWidth="1"/>
    <col min="11012" max="11012" width="9.7109375" style="1" bestFit="1" customWidth="1"/>
    <col min="11013" max="11013" width="10" style="1" bestFit="1" customWidth="1"/>
    <col min="11014" max="11014" width="8.85546875" style="1" bestFit="1" customWidth="1"/>
    <col min="11015" max="11015" width="22.85546875" style="1" customWidth="1"/>
    <col min="11016" max="11016" width="59.7109375" style="1" bestFit="1" customWidth="1"/>
    <col min="11017" max="11017" width="57.85546875" style="1" bestFit="1" customWidth="1"/>
    <col min="11018" max="11018" width="35.28515625" style="1" bestFit="1" customWidth="1"/>
    <col min="11019" max="11019" width="28.140625" style="1" bestFit="1" customWidth="1"/>
    <col min="11020" max="11020" width="33.140625" style="1" bestFit="1" customWidth="1"/>
    <col min="11021" max="11021" width="26" style="1" bestFit="1" customWidth="1"/>
    <col min="11022" max="11022" width="19.140625" style="1" bestFit="1" customWidth="1"/>
    <col min="11023" max="11023" width="10.42578125" style="1" customWidth="1"/>
    <col min="11024" max="11024" width="11.85546875" style="1" customWidth="1"/>
    <col min="11025" max="11025" width="14.7109375" style="1" customWidth="1"/>
    <col min="11026" max="11026" width="9" style="1" bestFit="1" customWidth="1"/>
    <col min="11027" max="11266" width="9.140625" style="1"/>
    <col min="11267" max="11267" width="4.7109375" style="1" bestFit="1" customWidth="1"/>
    <col min="11268" max="11268" width="9.7109375" style="1" bestFit="1" customWidth="1"/>
    <col min="11269" max="11269" width="10" style="1" bestFit="1" customWidth="1"/>
    <col min="11270" max="11270" width="8.85546875" style="1" bestFit="1" customWidth="1"/>
    <col min="11271" max="11271" width="22.85546875" style="1" customWidth="1"/>
    <col min="11272" max="11272" width="59.7109375" style="1" bestFit="1" customWidth="1"/>
    <col min="11273" max="11273" width="57.85546875" style="1" bestFit="1" customWidth="1"/>
    <col min="11274" max="11274" width="35.28515625" style="1" bestFit="1" customWidth="1"/>
    <col min="11275" max="11275" width="28.140625" style="1" bestFit="1" customWidth="1"/>
    <col min="11276" max="11276" width="33.140625" style="1" bestFit="1" customWidth="1"/>
    <col min="11277" max="11277" width="26" style="1" bestFit="1" customWidth="1"/>
    <col min="11278" max="11278" width="19.140625" style="1" bestFit="1" customWidth="1"/>
    <col min="11279" max="11279" width="10.42578125" style="1" customWidth="1"/>
    <col min="11280" max="11280" width="11.85546875" style="1" customWidth="1"/>
    <col min="11281" max="11281" width="14.7109375" style="1" customWidth="1"/>
    <col min="11282" max="11282" width="9" style="1" bestFit="1" customWidth="1"/>
    <col min="11283" max="11522" width="9.140625" style="1"/>
    <col min="11523" max="11523" width="4.7109375" style="1" bestFit="1" customWidth="1"/>
    <col min="11524" max="11524" width="9.7109375" style="1" bestFit="1" customWidth="1"/>
    <col min="11525" max="11525" width="10" style="1" bestFit="1" customWidth="1"/>
    <col min="11526" max="11526" width="8.85546875" style="1" bestFit="1" customWidth="1"/>
    <col min="11527" max="11527" width="22.85546875" style="1" customWidth="1"/>
    <col min="11528" max="11528" width="59.7109375" style="1" bestFit="1" customWidth="1"/>
    <col min="11529" max="11529" width="57.85546875" style="1" bestFit="1" customWidth="1"/>
    <col min="11530" max="11530" width="35.28515625" style="1" bestFit="1" customWidth="1"/>
    <col min="11531" max="11531" width="28.140625" style="1" bestFit="1" customWidth="1"/>
    <col min="11532" max="11532" width="33.140625" style="1" bestFit="1" customWidth="1"/>
    <col min="11533" max="11533" width="26" style="1" bestFit="1" customWidth="1"/>
    <col min="11534" max="11534" width="19.140625" style="1" bestFit="1" customWidth="1"/>
    <col min="11535" max="11535" width="10.42578125" style="1" customWidth="1"/>
    <col min="11536" max="11536" width="11.85546875" style="1" customWidth="1"/>
    <col min="11537" max="11537" width="14.7109375" style="1" customWidth="1"/>
    <col min="11538" max="11538" width="9" style="1" bestFit="1" customWidth="1"/>
    <col min="11539" max="11778" width="9.140625" style="1"/>
    <col min="11779" max="11779" width="4.7109375" style="1" bestFit="1" customWidth="1"/>
    <col min="11780" max="11780" width="9.7109375" style="1" bestFit="1" customWidth="1"/>
    <col min="11781" max="11781" width="10" style="1" bestFit="1" customWidth="1"/>
    <col min="11782" max="11782" width="8.85546875" style="1" bestFit="1" customWidth="1"/>
    <col min="11783" max="11783" width="22.85546875" style="1" customWidth="1"/>
    <col min="11784" max="11784" width="59.7109375" style="1" bestFit="1" customWidth="1"/>
    <col min="11785" max="11785" width="57.85546875" style="1" bestFit="1" customWidth="1"/>
    <col min="11786" max="11786" width="35.28515625" style="1" bestFit="1" customWidth="1"/>
    <col min="11787" max="11787" width="28.140625" style="1" bestFit="1" customWidth="1"/>
    <col min="11788" max="11788" width="33.140625" style="1" bestFit="1" customWidth="1"/>
    <col min="11789" max="11789" width="26" style="1" bestFit="1" customWidth="1"/>
    <col min="11790" max="11790" width="19.140625" style="1" bestFit="1" customWidth="1"/>
    <col min="11791" max="11791" width="10.42578125" style="1" customWidth="1"/>
    <col min="11792" max="11792" width="11.85546875" style="1" customWidth="1"/>
    <col min="11793" max="11793" width="14.7109375" style="1" customWidth="1"/>
    <col min="11794" max="11794" width="9" style="1" bestFit="1" customWidth="1"/>
    <col min="11795" max="12034" width="9.140625" style="1"/>
    <col min="12035" max="12035" width="4.7109375" style="1" bestFit="1" customWidth="1"/>
    <col min="12036" max="12036" width="9.7109375" style="1" bestFit="1" customWidth="1"/>
    <col min="12037" max="12037" width="10" style="1" bestFit="1" customWidth="1"/>
    <col min="12038" max="12038" width="8.85546875" style="1" bestFit="1" customWidth="1"/>
    <col min="12039" max="12039" width="22.85546875" style="1" customWidth="1"/>
    <col min="12040" max="12040" width="59.7109375" style="1" bestFit="1" customWidth="1"/>
    <col min="12041" max="12041" width="57.85546875" style="1" bestFit="1" customWidth="1"/>
    <col min="12042" max="12042" width="35.28515625" style="1" bestFit="1" customWidth="1"/>
    <col min="12043" max="12043" width="28.140625" style="1" bestFit="1" customWidth="1"/>
    <col min="12044" max="12044" width="33.140625" style="1" bestFit="1" customWidth="1"/>
    <col min="12045" max="12045" width="26" style="1" bestFit="1" customWidth="1"/>
    <col min="12046" max="12046" width="19.140625" style="1" bestFit="1" customWidth="1"/>
    <col min="12047" max="12047" width="10.42578125" style="1" customWidth="1"/>
    <col min="12048" max="12048" width="11.85546875" style="1" customWidth="1"/>
    <col min="12049" max="12049" width="14.7109375" style="1" customWidth="1"/>
    <col min="12050" max="12050" width="9" style="1" bestFit="1" customWidth="1"/>
    <col min="12051" max="12290" width="9.140625" style="1"/>
    <col min="12291" max="12291" width="4.7109375" style="1" bestFit="1" customWidth="1"/>
    <col min="12292" max="12292" width="9.7109375" style="1" bestFit="1" customWidth="1"/>
    <col min="12293" max="12293" width="10" style="1" bestFit="1" customWidth="1"/>
    <col min="12294" max="12294" width="8.85546875" style="1" bestFit="1" customWidth="1"/>
    <col min="12295" max="12295" width="22.85546875" style="1" customWidth="1"/>
    <col min="12296" max="12296" width="59.7109375" style="1" bestFit="1" customWidth="1"/>
    <col min="12297" max="12297" width="57.85546875" style="1" bestFit="1" customWidth="1"/>
    <col min="12298" max="12298" width="35.28515625" style="1" bestFit="1" customWidth="1"/>
    <col min="12299" max="12299" width="28.140625" style="1" bestFit="1" customWidth="1"/>
    <col min="12300" max="12300" width="33.140625" style="1" bestFit="1" customWidth="1"/>
    <col min="12301" max="12301" width="26" style="1" bestFit="1" customWidth="1"/>
    <col min="12302" max="12302" width="19.140625" style="1" bestFit="1" customWidth="1"/>
    <col min="12303" max="12303" width="10.42578125" style="1" customWidth="1"/>
    <col min="12304" max="12304" width="11.85546875" style="1" customWidth="1"/>
    <col min="12305" max="12305" width="14.7109375" style="1" customWidth="1"/>
    <col min="12306" max="12306" width="9" style="1" bestFit="1" customWidth="1"/>
    <col min="12307" max="12546" width="9.140625" style="1"/>
    <col min="12547" max="12547" width="4.7109375" style="1" bestFit="1" customWidth="1"/>
    <col min="12548" max="12548" width="9.7109375" style="1" bestFit="1" customWidth="1"/>
    <col min="12549" max="12549" width="10" style="1" bestFit="1" customWidth="1"/>
    <col min="12550" max="12550" width="8.85546875" style="1" bestFit="1" customWidth="1"/>
    <col min="12551" max="12551" width="22.85546875" style="1" customWidth="1"/>
    <col min="12552" max="12552" width="59.7109375" style="1" bestFit="1" customWidth="1"/>
    <col min="12553" max="12553" width="57.85546875" style="1" bestFit="1" customWidth="1"/>
    <col min="12554" max="12554" width="35.28515625" style="1" bestFit="1" customWidth="1"/>
    <col min="12555" max="12555" width="28.140625" style="1" bestFit="1" customWidth="1"/>
    <col min="12556" max="12556" width="33.140625" style="1" bestFit="1" customWidth="1"/>
    <col min="12557" max="12557" width="26" style="1" bestFit="1" customWidth="1"/>
    <col min="12558" max="12558" width="19.140625" style="1" bestFit="1" customWidth="1"/>
    <col min="12559" max="12559" width="10.42578125" style="1" customWidth="1"/>
    <col min="12560" max="12560" width="11.85546875" style="1" customWidth="1"/>
    <col min="12561" max="12561" width="14.7109375" style="1" customWidth="1"/>
    <col min="12562" max="12562" width="9" style="1" bestFit="1" customWidth="1"/>
    <col min="12563" max="12802" width="9.140625" style="1"/>
    <col min="12803" max="12803" width="4.7109375" style="1" bestFit="1" customWidth="1"/>
    <col min="12804" max="12804" width="9.7109375" style="1" bestFit="1" customWidth="1"/>
    <col min="12805" max="12805" width="10" style="1" bestFit="1" customWidth="1"/>
    <col min="12806" max="12806" width="8.85546875" style="1" bestFit="1" customWidth="1"/>
    <col min="12807" max="12807" width="22.85546875" style="1" customWidth="1"/>
    <col min="12808" max="12808" width="59.7109375" style="1" bestFit="1" customWidth="1"/>
    <col min="12809" max="12809" width="57.85546875" style="1" bestFit="1" customWidth="1"/>
    <col min="12810" max="12810" width="35.28515625" style="1" bestFit="1" customWidth="1"/>
    <col min="12811" max="12811" width="28.140625" style="1" bestFit="1" customWidth="1"/>
    <col min="12812" max="12812" width="33.140625" style="1" bestFit="1" customWidth="1"/>
    <col min="12813" max="12813" width="26" style="1" bestFit="1" customWidth="1"/>
    <col min="12814" max="12814" width="19.140625" style="1" bestFit="1" customWidth="1"/>
    <col min="12815" max="12815" width="10.42578125" style="1" customWidth="1"/>
    <col min="12816" max="12816" width="11.85546875" style="1" customWidth="1"/>
    <col min="12817" max="12817" width="14.7109375" style="1" customWidth="1"/>
    <col min="12818" max="12818" width="9" style="1" bestFit="1" customWidth="1"/>
    <col min="12819" max="13058" width="9.140625" style="1"/>
    <col min="13059" max="13059" width="4.7109375" style="1" bestFit="1" customWidth="1"/>
    <col min="13060" max="13060" width="9.7109375" style="1" bestFit="1" customWidth="1"/>
    <col min="13061" max="13061" width="10" style="1" bestFit="1" customWidth="1"/>
    <col min="13062" max="13062" width="8.85546875" style="1" bestFit="1" customWidth="1"/>
    <col min="13063" max="13063" width="22.85546875" style="1" customWidth="1"/>
    <col min="13064" max="13064" width="59.7109375" style="1" bestFit="1" customWidth="1"/>
    <col min="13065" max="13065" width="57.85546875" style="1" bestFit="1" customWidth="1"/>
    <col min="13066" max="13066" width="35.28515625" style="1" bestFit="1" customWidth="1"/>
    <col min="13067" max="13067" width="28.140625" style="1" bestFit="1" customWidth="1"/>
    <col min="13068" max="13068" width="33.140625" style="1" bestFit="1" customWidth="1"/>
    <col min="13069" max="13069" width="26" style="1" bestFit="1" customWidth="1"/>
    <col min="13070" max="13070" width="19.140625" style="1" bestFit="1" customWidth="1"/>
    <col min="13071" max="13071" width="10.42578125" style="1" customWidth="1"/>
    <col min="13072" max="13072" width="11.85546875" style="1" customWidth="1"/>
    <col min="13073" max="13073" width="14.7109375" style="1" customWidth="1"/>
    <col min="13074" max="13074" width="9" style="1" bestFit="1" customWidth="1"/>
    <col min="13075" max="13314" width="9.140625" style="1"/>
    <col min="13315" max="13315" width="4.7109375" style="1" bestFit="1" customWidth="1"/>
    <col min="13316" max="13316" width="9.7109375" style="1" bestFit="1" customWidth="1"/>
    <col min="13317" max="13317" width="10" style="1" bestFit="1" customWidth="1"/>
    <col min="13318" max="13318" width="8.85546875" style="1" bestFit="1" customWidth="1"/>
    <col min="13319" max="13319" width="22.85546875" style="1" customWidth="1"/>
    <col min="13320" max="13320" width="59.7109375" style="1" bestFit="1" customWidth="1"/>
    <col min="13321" max="13321" width="57.85546875" style="1" bestFit="1" customWidth="1"/>
    <col min="13322" max="13322" width="35.28515625" style="1" bestFit="1" customWidth="1"/>
    <col min="13323" max="13323" width="28.140625" style="1" bestFit="1" customWidth="1"/>
    <col min="13324" max="13324" width="33.140625" style="1" bestFit="1" customWidth="1"/>
    <col min="13325" max="13325" width="26" style="1" bestFit="1" customWidth="1"/>
    <col min="13326" max="13326" width="19.140625" style="1" bestFit="1" customWidth="1"/>
    <col min="13327" max="13327" width="10.42578125" style="1" customWidth="1"/>
    <col min="13328" max="13328" width="11.85546875" style="1" customWidth="1"/>
    <col min="13329" max="13329" width="14.7109375" style="1" customWidth="1"/>
    <col min="13330" max="13330" width="9" style="1" bestFit="1" customWidth="1"/>
    <col min="13331" max="13570" width="9.140625" style="1"/>
    <col min="13571" max="13571" width="4.7109375" style="1" bestFit="1" customWidth="1"/>
    <col min="13572" max="13572" width="9.7109375" style="1" bestFit="1" customWidth="1"/>
    <col min="13573" max="13573" width="10" style="1" bestFit="1" customWidth="1"/>
    <col min="13574" max="13574" width="8.85546875" style="1" bestFit="1" customWidth="1"/>
    <col min="13575" max="13575" width="22.85546875" style="1" customWidth="1"/>
    <col min="13576" max="13576" width="59.7109375" style="1" bestFit="1" customWidth="1"/>
    <col min="13577" max="13577" width="57.85546875" style="1" bestFit="1" customWidth="1"/>
    <col min="13578" max="13578" width="35.28515625" style="1" bestFit="1" customWidth="1"/>
    <col min="13579" max="13579" width="28.140625" style="1" bestFit="1" customWidth="1"/>
    <col min="13580" max="13580" width="33.140625" style="1" bestFit="1" customWidth="1"/>
    <col min="13581" max="13581" width="26" style="1" bestFit="1" customWidth="1"/>
    <col min="13582" max="13582" width="19.140625" style="1" bestFit="1" customWidth="1"/>
    <col min="13583" max="13583" width="10.42578125" style="1" customWidth="1"/>
    <col min="13584" max="13584" width="11.85546875" style="1" customWidth="1"/>
    <col min="13585" max="13585" width="14.7109375" style="1" customWidth="1"/>
    <col min="13586" max="13586" width="9" style="1" bestFit="1" customWidth="1"/>
    <col min="13587" max="13826" width="9.140625" style="1"/>
    <col min="13827" max="13827" width="4.7109375" style="1" bestFit="1" customWidth="1"/>
    <col min="13828" max="13828" width="9.7109375" style="1" bestFit="1" customWidth="1"/>
    <col min="13829" max="13829" width="10" style="1" bestFit="1" customWidth="1"/>
    <col min="13830" max="13830" width="8.85546875" style="1" bestFit="1" customWidth="1"/>
    <col min="13831" max="13831" width="22.85546875" style="1" customWidth="1"/>
    <col min="13832" max="13832" width="59.7109375" style="1" bestFit="1" customWidth="1"/>
    <col min="13833" max="13833" width="57.85546875" style="1" bestFit="1" customWidth="1"/>
    <col min="13834" max="13834" width="35.28515625" style="1" bestFit="1" customWidth="1"/>
    <col min="13835" max="13835" width="28.140625" style="1" bestFit="1" customWidth="1"/>
    <col min="13836" max="13836" width="33.140625" style="1" bestFit="1" customWidth="1"/>
    <col min="13837" max="13837" width="26" style="1" bestFit="1" customWidth="1"/>
    <col min="13838" max="13838" width="19.140625" style="1" bestFit="1" customWidth="1"/>
    <col min="13839" max="13839" width="10.42578125" style="1" customWidth="1"/>
    <col min="13840" max="13840" width="11.85546875" style="1" customWidth="1"/>
    <col min="13841" max="13841" width="14.7109375" style="1" customWidth="1"/>
    <col min="13842" max="13842" width="9" style="1" bestFit="1" customWidth="1"/>
    <col min="13843" max="14082" width="9.140625" style="1"/>
    <col min="14083" max="14083" width="4.7109375" style="1" bestFit="1" customWidth="1"/>
    <col min="14084" max="14084" width="9.7109375" style="1" bestFit="1" customWidth="1"/>
    <col min="14085" max="14085" width="10" style="1" bestFit="1" customWidth="1"/>
    <col min="14086" max="14086" width="8.85546875" style="1" bestFit="1" customWidth="1"/>
    <col min="14087" max="14087" width="22.85546875" style="1" customWidth="1"/>
    <col min="14088" max="14088" width="59.7109375" style="1" bestFit="1" customWidth="1"/>
    <col min="14089" max="14089" width="57.85546875" style="1" bestFit="1" customWidth="1"/>
    <col min="14090" max="14090" width="35.28515625" style="1" bestFit="1" customWidth="1"/>
    <col min="14091" max="14091" width="28.140625" style="1" bestFit="1" customWidth="1"/>
    <col min="14092" max="14092" width="33.140625" style="1" bestFit="1" customWidth="1"/>
    <col min="14093" max="14093" width="26" style="1" bestFit="1" customWidth="1"/>
    <col min="14094" max="14094" width="19.140625" style="1" bestFit="1" customWidth="1"/>
    <col min="14095" max="14095" width="10.42578125" style="1" customWidth="1"/>
    <col min="14096" max="14096" width="11.85546875" style="1" customWidth="1"/>
    <col min="14097" max="14097" width="14.7109375" style="1" customWidth="1"/>
    <col min="14098" max="14098" width="9" style="1" bestFit="1" customWidth="1"/>
    <col min="14099" max="14338" width="9.140625" style="1"/>
    <col min="14339" max="14339" width="4.7109375" style="1" bestFit="1" customWidth="1"/>
    <col min="14340" max="14340" width="9.7109375" style="1" bestFit="1" customWidth="1"/>
    <col min="14341" max="14341" width="10" style="1" bestFit="1" customWidth="1"/>
    <col min="14342" max="14342" width="8.85546875" style="1" bestFit="1" customWidth="1"/>
    <col min="14343" max="14343" width="22.85546875" style="1" customWidth="1"/>
    <col min="14344" max="14344" width="59.7109375" style="1" bestFit="1" customWidth="1"/>
    <col min="14345" max="14345" width="57.85546875" style="1" bestFit="1" customWidth="1"/>
    <col min="14346" max="14346" width="35.28515625" style="1" bestFit="1" customWidth="1"/>
    <col min="14347" max="14347" width="28.140625" style="1" bestFit="1" customWidth="1"/>
    <col min="14348" max="14348" width="33.140625" style="1" bestFit="1" customWidth="1"/>
    <col min="14349" max="14349" width="26" style="1" bestFit="1" customWidth="1"/>
    <col min="14350" max="14350" width="19.140625" style="1" bestFit="1" customWidth="1"/>
    <col min="14351" max="14351" width="10.42578125" style="1" customWidth="1"/>
    <col min="14352" max="14352" width="11.85546875" style="1" customWidth="1"/>
    <col min="14353" max="14353" width="14.7109375" style="1" customWidth="1"/>
    <col min="14354" max="14354" width="9" style="1" bestFit="1" customWidth="1"/>
    <col min="14355" max="14594" width="9.140625" style="1"/>
    <col min="14595" max="14595" width="4.7109375" style="1" bestFit="1" customWidth="1"/>
    <col min="14596" max="14596" width="9.7109375" style="1" bestFit="1" customWidth="1"/>
    <col min="14597" max="14597" width="10" style="1" bestFit="1" customWidth="1"/>
    <col min="14598" max="14598" width="8.85546875" style="1" bestFit="1" customWidth="1"/>
    <col min="14599" max="14599" width="22.85546875" style="1" customWidth="1"/>
    <col min="14600" max="14600" width="59.7109375" style="1" bestFit="1" customWidth="1"/>
    <col min="14601" max="14601" width="57.85546875" style="1" bestFit="1" customWidth="1"/>
    <col min="14602" max="14602" width="35.28515625" style="1" bestFit="1" customWidth="1"/>
    <col min="14603" max="14603" width="28.140625" style="1" bestFit="1" customWidth="1"/>
    <col min="14604" max="14604" width="33.140625" style="1" bestFit="1" customWidth="1"/>
    <col min="14605" max="14605" width="26" style="1" bestFit="1" customWidth="1"/>
    <col min="14606" max="14606" width="19.140625" style="1" bestFit="1" customWidth="1"/>
    <col min="14607" max="14607" width="10.42578125" style="1" customWidth="1"/>
    <col min="14608" max="14608" width="11.85546875" style="1" customWidth="1"/>
    <col min="14609" max="14609" width="14.7109375" style="1" customWidth="1"/>
    <col min="14610" max="14610" width="9" style="1" bestFit="1" customWidth="1"/>
    <col min="14611" max="14850" width="9.140625" style="1"/>
    <col min="14851" max="14851" width="4.7109375" style="1" bestFit="1" customWidth="1"/>
    <col min="14852" max="14852" width="9.7109375" style="1" bestFit="1" customWidth="1"/>
    <col min="14853" max="14853" width="10" style="1" bestFit="1" customWidth="1"/>
    <col min="14854" max="14854" width="8.85546875" style="1" bestFit="1" customWidth="1"/>
    <col min="14855" max="14855" width="22.85546875" style="1" customWidth="1"/>
    <col min="14856" max="14856" width="59.7109375" style="1" bestFit="1" customWidth="1"/>
    <col min="14857" max="14857" width="57.85546875" style="1" bestFit="1" customWidth="1"/>
    <col min="14858" max="14858" width="35.28515625" style="1" bestFit="1" customWidth="1"/>
    <col min="14859" max="14859" width="28.140625" style="1" bestFit="1" customWidth="1"/>
    <col min="14860" max="14860" width="33.140625" style="1" bestFit="1" customWidth="1"/>
    <col min="14861" max="14861" width="26" style="1" bestFit="1" customWidth="1"/>
    <col min="14862" max="14862" width="19.140625" style="1" bestFit="1" customWidth="1"/>
    <col min="14863" max="14863" width="10.42578125" style="1" customWidth="1"/>
    <col min="14864" max="14864" width="11.85546875" style="1" customWidth="1"/>
    <col min="14865" max="14865" width="14.7109375" style="1" customWidth="1"/>
    <col min="14866" max="14866" width="9" style="1" bestFit="1" customWidth="1"/>
    <col min="14867" max="15106" width="9.140625" style="1"/>
    <col min="15107" max="15107" width="4.7109375" style="1" bestFit="1" customWidth="1"/>
    <col min="15108" max="15108" width="9.7109375" style="1" bestFit="1" customWidth="1"/>
    <col min="15109" max="15109" width="10" style="1" bestFit="1" customWidth="1"/>
    <col min="15110" max="15110" width="8.85546875" style="1" bestFit="1" customWidth="1"/>
    <col min="15111" max="15111" width="22.85546875" style="1" customWidth="1"/>
    <col min="15112" max="15112" width="59.7109375" style="1" bestFit="1" customWidth="1"/>
    <col min="15113" max="15113" width="57.85546875" style="1" bestFit="1" customWidth="1"/>
    <col min="15114" max="15114" width="35.28515625" style="1" bestFit="1" customWidth="1"/>
    <col min="15115" max="15115" width="28.140625" style="1" bestFit="1" customWidth="1"/>
    <col min="15116" max="15116" width="33.140625" style="1" bestFit="1" customWidth="1"/>
    <col min="15117" max="15117" width="26" style="1" bestFit="1" customWidth="1"/>
    <col min="15118" max="15118" width="19.140625" style="1" bestFit="1" customWidth="1"/>
    <col min="15119" max="15119" width="10.42578125" style="1" customWidth="1"/>
    <col min="15120" max="15120" width="11.85546875" style="1" customWidth="1"/>
    <col min="15121" max="15121" width="14.7109375" style="1" customWidth="1"/>
    <col min="15122" max="15122" width="9" style="1" bestFit="1" customWidth="1"/>
    <col min="15123" max="15362" width="9.140625" style="1"/>
    <col min="15363" max="15363" width="4.7109375" style="1" bestFit="1" customWidth="1"/>
    <col min="15364" max="15364" width="9.7109375" style="1" bestFit="1" customWidth="1"/>
    <col min="15365" max="15365" width="10" style="1" bestFit="1" customWidth="1"/>
    <col min="15366" max="15366" width="8.85546875" style="1" bestFit="1" customWidth="1"/>
    <col min="15367" max="15367" width="22.85546875" style="1" customWidth="1"/>
    <col min="15368" max="15368" width="59.7109375" style="1" bestFit="1" customWidth="1"/>
    <col min="15369" max="15369" width="57.85546875" style="1" bestFit="1" customWidth="1"/>
    <col min="15370" max="15370" width="35.28515625" style="1" bestFit="1" customWidth="1"/>
    <col min="15371" max="15371" width="28.140625" style="1" bestFit="1" customWidth="1"/>
    <col min="15372" max="15372" width="33.140625" style="1" bestFit="1" customWidth="1"/>
    <col min="15373" max="15373" width="26" style="1" bestFit="1" customWidth="1"/>
    <col min="15374" max="15374" width="19.140625" style="1" bestFit="1" customWidth="1"/>
    <col min="15375" max="15375" width="10.42578125" style="1" customWidth="1"/>
    <col min="15376" max="15376" width="11.85546875" style="1" customWidth="1"/>
    <col min="15377" max="15377" width="14.7109375" style="1" customWidth="1"/>
    <col min="15378" max="15378" width="9" style="1" bestFit="1" customWidth="1"/>
    <col min="15379" max="15618" width="9.140625" style="1"/>
    <col min="15619" max="15619" width="4.7109375" style="1" bestFit="1" customWidth="1"/>
    <col min="15620" max="15620" width="9.7109375" style="1" bestFit="1" customWidth="1"/>
    <col min="15621" max="15621" width="10" style="1" bestFit="1" customWidth="1"/>
    <col min="15622" max="15622" width="8.85546875" style="1" bestFit="1" customWidth="1"/>
    <col min="15623" max="15623" width="22.85546875" style="1" customWidth="1"/>
    <col min="15624" max="15624" width="59.7109375" style="1" bestFit="1" customWidth="1"/>
    <col min="15625" max="15625" width="57.85546875" style="1" bestFit="1" customWidth="1"/>
    <col min="15626" max="15626" width="35.28515625" style="1" bestFit="1" customWidth="1"/>
    <col min="15627" max="15627" width="28.140625" style="1" bestFit="1" customWidth="1"/>
    <col min="15628" max="15628" width="33.140625" style="1" bestFit="1" customWidth="1"/>
    <col min="15629" max="15629" width="26" style="1" bestFit="1" customWidth="1"/>
    <col min="15630" max="15630" width="19.140625" style="1" bestFit="1" customWidth="1"/>
    <col min="15631" max="15631" width="10.42578125" style="1" customWidth="1"/>
    <col min="15632" max="15632" width="11.85546875" style="1" customWidth="1"/>
    <col min="15633" max="15633" width="14.7109375" style="1" customWidth="1"/>
    <col min="15634" max="15634" width="9" style="1" bestFit="1" customWidth="1"/>
    <col min="15635" max="15874" width="9.140625" style="1"/>
    <col min="15875" max="15875" width="4.7109375" style="1" bestFit="1" customWidth="1"/>
    <col min="15876" max="15876" width="9.7109375" style="1" bestFit="1" customWidth="1"/>
    <col min="15877" max="15877" width="10" style="1" bestFit="1" customWidth="1"/>
    <col min="15878" max="15878" width="8.85546875" style="1" bestFit="1" customWidth="1"/>
    <col min="15879" max="15879" width="22.85546875" style="1" customWidth="1"/>
    <col min="15880" max="15880" width="59.7109375" style="1" bestFit="1" customWidth="1"/>
    <col min="15881" max="15881" width="57.85546875" style="1" bestFit="1" customWidth="1"/>
    <col min="15882" max="15882" width="35.28515625" style="1" bestFit="1" customWidth="1"/>
    <col min="15883" max="15883" width="28.140625" style="1" bestFit="1" customWidth="1"/>
    <col min="15884" max="15884" width="33.140625" style="1" bestFit="1" customWidth="1"/>
    <col min="15885" max="15885" width="26" style="1" bestFit="1" customWidth="1"/>
    <col min="15886" max="15886" width="19.140625" style="1" bestFit="1" customWidth="1"/>
    <col min="15887" max="15887" width="10.42578125" style="1" customWidth="1"/>
    <col min="15888" max="15888" width="11.85546875" style="1" customWidth="1"/>
    <col min="15889" max="15889" width="14.7109375" style="1" customWidth="1"/>
    <col min="15890" max="15890" width="9" style="1" bestFit="1" customWidth="1"/>
    <col min="15891" max="16130" width="9.140625" style="1"/>
    <col min="16131" max="16131" width="4.7109375" style="1" bestFit="1" customWidth="1"/>
    <col min="16132" max="16132" width="9.7109375" style="1" bestFit="1" customWidth="1"/>
    <col min="16133" max="16133" width="10" style="1" bestFit="1" customWidth="1"/>
    <col min="16134" max="16134" width="8.85546875" style="1" bestFit="1" customWidth="1"/>
    <col min="16135" max="16135" width="22.85546875" style="1" customWidth="1"/>
    <col min="16136" max="16136" width="59.7109375" style="1" bestFit="1" customWidth="1"/>
    <col min="16137" max="16137" width="57.85546875" style="1" bestFit="1" customWidth="1"/>
    <col min="16138" max="16138" width="35.28515625" style="1" bestFit="1" customWidth="1"/>
    <col min="16139" max="16139" width="28.140625" style="1" bestFit="1" customWidth="1"/>
    <col min="16140" max="16140" width="33.140625" style="1" bestFit="1" customWidth="1"/>
    <col min="16141" max="16141" width="26" style="1" bestFit="1" customWidth="1"/>
    <col min="16142" max="16142" width="19.140625" style="1" bestFit="1" customWidth="1"/>
    <col min="16143" max="16143" width="10.42578125" style="1" customWidth="1"/>
    <col min="16144" max="16144" width="11.85546875" style="1" customWidth="1"/>
    <col min="16145" max="16145" width="14.7109375" style="1" customWidth="1"/>
    <col min="16146" max="16146" width="9" style="1" bestFit="1" customWidth="1"/>
    <col min="16147" max="16384" width="9.140625" style="1"/>
  </cols>
  <sheetData>
    <row r="2" spans="1:19" ht="18.75" x14ac:dyDescent="0.3">
      <c r="A2" s="105" t="s">
        <v>559</v>
      </c>
      <c r="J2" s="322"/>
      <c r="K2" s="322"/>
      <c r="L2" s="322"/>
      <c r="M2" s="322"/>
      <c r="N2" s="322"/>
      <c r="O2" s="322"/>
      <c r="P2" s="322"/>
      <c r="Q2" s="322"/>
      <c r="R2" s="322"/>
    </row>
    <row r="3" spans="1:19" x14ac:dyDescent="0.25">
      <c r="A3" s="61"/>
      <c r="J3" s="126"/>
      <c r="K3" s="67"/>
      <c r="L3" s="67"/>
      <c r="M3" s="67"/>
      <c r="N3" s="67"/>
      <c r="O3" s="67"/>
      <c r="P3" s="67"/>
      <c r="Q3" s="126"/>
      <c r="R3" s="126"/>
    </row>
    <row r="4" spans="1:19" s="4" customFormat="1" ht="39" customHeight="1" x14ac:dyDescent="0.2">
      <c r="A4" s="291" t="s">
        <v>124</v>
      </c>
      <c r="B4" s="293" t="s">
        <v>1</v>
      </c>
      <c r="C4" s="293" t="s">
        <v>2</v>
      </c>
      <c r="D4" s="293" t="s">
        <v>3</v>
      </c>
      <c r="E4" s="295" t="s">
        <v>4</v>
      </c>
      <c r="F4" s="291" t="s">
        <v>5</v>
      </c>
      <c r="G4" s="291" t="s">
        <v>6</v>
      </c>
      <c r="H4" s="297" t="s">
        <v>7</v>
      </c>
      <c r="I4" s="297"/>
      <c r="J4" s="291" t="s">
        <v>8</v>
      </c>
      <c r="K4" s="298" t="s">
        <v>9</v>
      </c>
      <c r="L4" s="299"/>
      <c r="M4" s="300" t="s">
        <v>10</v>
      </c>
      <c r="N4" s="300"/>
      <c r="O4" s="300" t="s">
        <v>11</v>
      </c>
      <c r="P4" s="300"/>
      <c r="Q4" s="291" t="s">
        <v>12</v>
      </c>
      <c r="R4" s="293" t="s">
        <v>13</v>
      </c>
      <c r="S4" s="3"/>
    </row>
    <row r="5" spans="1:19" s="4" customFormat="1" ht="18.75" customHeight="1" x14ac:dyDescent="0.2">
      <c r="A5" s="292"/>
      <c r="B5" s="294"/>
      <c r="C5" s="294"/>
      <c r="D5" s="294"/>
      <c r="E5" s="296"/>
      <c r="F5" s="292"/>
      <c r="G5" s="292"/>
      <c r="H5" s="69" t="s">
        <v>14</v>
      </c>
      <c r="I5" s="69" t="s">
        <v>15</v>
      </c>
      <c r="J5" s="292"/>
      <c r="K5" s="71">
        <v>2020</v>
      </c>
      <c r="L5" s="71">
        <v>2021</v>
      </c>
      <c r="M5" s="39">
        <v>2020</v>
      </c>
      <c r="N5" s="39">
        <v>2021</v>
      </c>
      <c r="O5" s="39">
        <v>2020</v>
      </c>
      <c r="P5" s="39">
        <v>2021</v>
      </c>
      <c r="Q5" s="292"/>
      <c r="R5" s="294"/>
      <c r="S5" s="3"/>
    </row>
    <row r="6" spans="1:19" s="4" customFormat="1" ht="15.75" customHeight="1" x14ac:dyDescent="0.2">
      <c r="A6" s="68" t="s">
        <v>16</v>
      </c>
      <c r="B6" s="69" t="s">
        <v>17</v>
      </c>
      <c r="C6" s="69" t="s">
        <v>18</v>
      </c>
      <c r="D6" s="69" t="s">
        <v>19</v>
      </c>
      <c r="E6" s="70" t="s">
        <v>20</v>
      </c>
      <c r="F6" s="68" t="s">
        <v>21</v>
      </c>
      <c r="G6" s="68" t="s">
        <v>22</v>
      </c>
      <c r="H6" s="69" t="s">
        <v>23</v>
      </c>
      <c r="I6" s="69" t="s">
        <v>24</v>
      </c>
      <c r="J6" s="68" t="s">
        <v>25</v>
      </c>
      <c r="K6" s="71" t="s">
        <v>26</v>
      </c>
      <c r="L6" s="71" t="s">
        <v>27</v>
      </c>
      <c r="M6" s="72" t="s">
        <v>28</v>
      </c>
      <c r="N6" s="72" t="s">
        <v>29</v>
      </c>
      <c r="O6" s="72" t="s">
        <v>30</v>
      </c>
      <c r="P6" s="72" t="s">
        <v>31</v>
      </c>
      <c r="Q6" s="68" t="s">
        <v>32</v>
      </c>
      <c r="R6" s="69" t="s">
        <v>33</v>
      </c>
      <c r="S6" s="3"/>
    </row>
    <row r="7" spans="1:19" s="6" customFormat="1" ht="60.75" customHeight="1" x14ac:dyDescent="0.25">
      <c r="A7" s="286" t="s">
        <v>34</v>
      </c>
      <c r="B7" s="307" t="s">
        <v>51</v>
      </c>
      <c r="C7" s="286">
        <v>1.2</v>
      </c>
      <c r="D7" s="286">
        <v>3</v>
      </c>
      <c r="E7" s="283" t="s">
        <v>465</v>
      </c>
      <c r="F7" s="316" t="s">
        <v>466</v>
      </c>
      <c r="G7" s="268" t="s">
        <v>54</v>
      </c>
      <c r="H7" s="111" t="s">
        <v>63</v>
      </c>
      <c r="I7" s="112" t="s">
        <v>51</v>
      </c>
      <c r="J7" s="283" t="s">
        <v>467</v>
      </c>
      <c r="K7" s="301" t="s">
        <v>56</v>
      </c>
      <c r="L7" s="301" t="s">
        <v>43</v>
      </c>
      <c r="M7" s="310">
        <f>O7+6376</f>
        <v>56364.56</v>
      </c>
      <c r="N7" s="301" t="s">
        <v>43</v>
      </c>
      <c r="O7" s="310">
        <v>49988.56</v>
      </c>
      <c r="P7" s="301" t="s">
        <v>43</v>
      </c>
      <c r="Q7" s="283" t="s">
        <v>468</v>
      </c>
      <c r="R7" s="283" t="s">
        <v>469</v>
      </c>
      <c r="S7" s="15"/>
    </row>
    <row r="8" spans="1:19" s="6" customFormat="1" ht="62.25" customHeight="1" x14ac:dyDescent="0.25">
      <c r="A8" s="304"/>
      <c r="B8" s="308"/>
      <c r="C8" s="304"/>
      <c r="D8" s="304"/>
      <c r="E8" s="290"/>
      <c r="F8" s="317"/>
      <c r="G8" s="268"/>
      <c r="H8" s="111" t="s">
        <v>133</v>
      </c>
      <c r="I8" s="112" t="s">
        <v>470</v>
      </c>
      <c r="J8" s="290"/>
      <c r="K8" s="302"/>
      <c r="L8" s="302"/>
      <c r="M8" s="311"/>
      <c r="N8" s="302"/>
      <c r="O8" s="311"/>
      <c r="P8" s="302"/>
      <c r="Q8" s="290"/>
      <c r="R8" s="290"/>
      <c r="S8" s="15"/>
    </row>
    <row r="9" spans="1:19" s="6" customFormat="1" ht="60.75" customHeight="1" x14ac:dyDescent="0.25">
      <c r="A9" s="304"/>
      <c r="B9" s="308"/>
      <c r="C9" s="304"/>
      <c r="D9" s="304"/>
      <c r="E9" s="290"/>
      <c r="F9" s="317"/>
      <c r="G9" s="283" t="s">
        <v>132</v>
      </c>
      <c r="H9" s="111" t="s">
        <v>126</v>
      </c>
      <c r="I9" s="112" t="s">
        <v>51</v>
      </c>
      <c r="J9" s="268" t="s">
        <v>471</v>
      </c>
      <c r="K9" s="302"/>
      <c r="L9" s="302"/>
      <c r="M9" s="311"/>
      <c r="N9" s="302"/>
      <c r="O9" s="311"/>
      <c r="P9" s="302"/>
      <c r="Q9" s="290"/>
      <c r="R9" s="290"/>
      <c r="S9" s="15"/>
    </row>
    <row r="10" spans="1:19" s="6" customFormat="1" ht="76.5" customHeight="1" x14ac:dyDescent="0.25">
      <c r="A10" s="304"/>
      <c r="B10" s="308"/>
      <c r="C10" s="304"/>
      <c r="D10" s="304"/>
      <c r="E10" s="290"/>
      <c r="F10" s="317"/>
      <c r="G10" s="290"/>
      <c r="H10" s="111" t="s">
        <v>472</v>
      </c>
      <c r="I10" s="112" t="s">
        <v>473</v>
      </c>
      <c r="J10" s="268"/>
      <c r="K10" s="302"/>
      <c r="L10" s="302"/>
      <c r="M10" s="311"/>
      <c r="N10" s="302"/>
      <c r="O10" s="311"/>
      <c r="P10" s="302"/>
      <c r="Q10" s="290"/>
      <c r="R10" s="290"/>
      <c r="S10" s="15"/>
    </row>
    <row r="11" spans="1:19" s="6" customFormat="1" ht="39.75" customHeight="1" x14ac:dyDescent="0.25">
      <c r="A11" s="304"/>
      <c r="B11" s="308"/>
      <c r="C11" s="304"/>
      <c r="D11" s="304"/>
      <c r="E11" s="290"/>
      <c r="F11" s="317"/>
      <c r="G11" s="268" t="s">
        <v>130</v>
      </c>
      <c r="H11" s="301" t="s">
        <v>131</v>
      </c>
      <c r="I11" s="305" t="s">
        <v>51</v>
      </c>
      <c r="J11" s="268"/>
      <c r="K11" s="302"/>
      <c r="L11" s="302"/>
      <c r="M11" s="311"/>
      <c r="N11" s="302"/>
      <c r="O11" s="311"/>
      <c r="P11" s="302"/>
      <c r="Q11" s="290"/>
      <c r="R11" s="290"/>
      <c r="S11" s="15"/>
    </row>
    <row r="12" spans="1:19" s="6" customFormat="1" ht="39.75" customHeight="1" x14ac:dyDescent="0.25">
      <c r="A12" s="287"/>
      <c r="B12" s="309"/>
      <c r="C12" s="287"/>
      <c r="D12" s="287"/>
      <c r="E12" s="284"/>
      <c r="F12" s="318"/>
      <c r="G12" s="268"/>
      <c r="H12" s="303"/>
      <c r="I12" s="306"/>
      <c r="J12" s="268"/>
      <c r="K12" s="303"/>
      <c r="L12" s="303"/>
      <c r="M12" s="312"/>
      <c r="N12" s="303"/>
      <c r="O12" s="312"/>
      <c r="P12" s="303"/>
      <c r="Q12" s="284"/>
      <c r="R12" s="284"/>
      <c r="S12" s="15"/>
    </row>
    <row r="13" spans="1:19" s="6" customFormat="1" ht="57" customHeight="1" x14ac:dyDescent="0.25">
      <c r="A13" s="319" t="s">
        <v>35</v>
      </c>
      <c r="B13" s="273">
        <v>6</v>
      </c>
      <c r="C13" s="273">
        <v>1</v>
      </c>
      <c r="D13" s="268">
        <v>3</v>
      </c>
      <c r="E13" s="268" t="s">
        <v>474</v>
      </c>
      <c r="F13" s="323" t="s">
        <v>475</v>
      </c>
      <c r="G13" s="268" t="s">
        <v>89</v>
      </c>
      <c r="H13" s="17" t="s">
        <v>476</v>
      </c>
      <c r="I13" s="17">
        <v>1</v>
      </c>
      <c r="J13" s="268" t="s">
        <v>477</v>
      </c>
      <c r="K13" s="301" t="s">
        <v>60</v>
      </c>
      <c r="L13" s="301" t="s">
        <v>43</v>
      </c>
      <c r="M13" s="310">
        <f>O13+1984.05</f>
        <v>18880.78</v>
      </c>
      <c r="N13" s="313" t="s">
        <v>43</v>
      </c>
      <c r="O13" s="310">
        <v>16896.73</v>
      </c>
      <c r="P13" s="301" t="s">
        <v>43</v>
      </c>
      <c r="Q13" s="283" t="s">
        <v>478</v>
      </c>
      <c r="R13" s="283" t="s">
        <v>479</v>
      </c>
      <c r="S13" s="15"/>
    </row>
    <row r="14" spans="1:19" s="6" customFormat="1" ht="106.5" customHeight="1" x14ac:dyDescent="0.25">
      <c r="A14" s="320"/>
      <c r="B14" s="273"/>
      <c r="C14" s="273"/>
      <c r="D14" s="268"/>
      <c r="E14" s="268"/>
      <c r="F14" s="324"/>
      <c r="G14" s="268"/>
      <c r="H14" s="17" t="s">
        <v>480</v>
      </c>
      <c r="I14" s="17">
        <v>4</v>
      </c>
      <c r="J14" s="268"/>
      <c r="K14" s="302"/>
      <c r="L14" s="302"/>
      <c r="M14" s="311"/>
      <c r="N14" s="314"/>
      <c r="O14" s="311"/>
      <c r="P14" s="302"/>
      <c r="Q14" s="290"/>
      <c r="R14" s="290"/>
      <c r="S14" s="15"/>
    </row>
    <row r="15" spans="1:19" s="6" customFormat="1" ht="96" customHeight="1" x14ac:dyDescent="0.25">
      <c r="A15" s="321"/>
      <c r="B15" s="273"/>
      <c r="C15" s="273"/>
      <c r="D15" s="268"/>
      <c r="E15" s="268"/>
      <c r="F15" s="325"/>
      <c r="G15" s="268"/>
      <c r="H15" s="17" t="s">
        <v>481</v>
      </c>
      <c r="I15" s="17">
        <v>1000</v>
      </c>
      <c r="J15" s="268"/>
      <c r="K15" s="303"/>
      <c r="L15" s="303"/>
      <c r="M15" s="312"/>
      <c r="N15" s="315"/>
      <c r="O15" s="312"/>
      <c r="P15" s="303"/>
      <c r="Q15" s="284"/>
      <c r="R15" s="284"/>
      <c r="S15" s="15"/>
    </row>
    <row r="16" spans="1:19" s="6" customFormat="1" ht="90.75" customHeight="1" x14ac:dyDescent="0.25">
      <c r="A16" s="286" t="s">
        <v>353</v>
      </c>
      <c r="B16" s="286">
        <v>6</v>
      </c>
      <c r="C16" s="286">
        <v>1</v>
      </c>
      <c r="D16" s="283">
        <v>6</v>
      </c>
      <c r="E16" s="283" t="s">
        <v>482</v>
      </c>
      <c r="F16" s="283" t="s">
        <v>483</v>
      </c>
      <c r="G16" s="283" t="s">
        <v>54</v>
      </c>
      <c r="H16" s="113" t="s">
        <v>63</v>
      </c>
      <c r="I16" s="114" t="s">
        <v>127</v>
      </c>
      <c r="J16" s="283" t="s">
        <v>484</v>
      </c>
      <c r="K16" s="301" t="s">
        <v>56</v>
      </c>
      <c r="L16" s="301" t="s">
        <v>43</v>
      </c>
      <c r="M16" s="310">
        <v>41739.589999999997</v>
      </c>
      <c r="N16" s="301" t="s">
        <v>43</v>
      </c>
      <c r="O16" s="310">
        <v>37720.199999999997</v>
      </c>
      <c r="P16" s="301" t="s">
        <v>43</v>
      </c>
      <c r="Q16" s="326" t="s">
        <v>485</v>
      </c>
      <c r="R16" s="326" t="s">
        <v>486</v>
      </c>
      <c r="S16" s="15"/>
    </row>
    <row r="17" spans="1:19" s="6" customFormat="1" ht="94.5" customHeight="1" x14ac:dyDescent="0.25">
      <c r="A17" s="304"/>
      <c r="B17" s="304"/>
      <c r="C17" s="304"/>
      <c r="D17" s="290"/>
      <c r="E17" s="290"/>
      <c r="F17" s="290"/>
      <c r="G17" s="290"/>
      <c r="H17" s="113" t="s">
        <v>133</v>
      </c>
      <c r="I17" s="115">
        <v>40</v>
      </c>
      <c r="J17" s="290"/>
      <c r="K17" s="302"/>
      <c r="L17" s="302"/>
      <c r="M17" s="311"/>
      <c r="N17" s="302"/>
      <c r="O17" s="311"/>
      <c r="P17" s="302"/>
      <c r="Q17" s="327"/>
      <c r="R17" s="327"/>
      <c r="S17" s="15"/>
    </row>
    <row r="18" spans="1:19" s="6" customFormat="1" ht="118.9" customHeight="1" x14ac:dyDescent="0.25">
      <c r="A18" s="287"/>
      <c r="B18" s="287"/>
      <c r="C18" s="287"/>
      <c r="D18" s="284"/>
      <c r="E18" s="284"/>
      <c r="F18" s="284"/>
      <c r="G18" s="17" t="s">
        <v>130</v>
      </c>
      <c r="H18" s="17" t="s">
        <v>131</v>
      </c>
      <c r="I18" s="17">
        <v>1</v>
      </c>
      <c r="J18" s="17" t="s">
        <v>487</v>
      </c>
      <c r="K18" s="303"/>
      <c r="L18" s="303"/>
      <c r="M18" s="312"/>
      <c r="N18" s="303"/>
      <c r="O18" s="312"/>
      <c r="P18" s="303"/>
      <c r="Q18" s="328"/>
      <c r="R18" s="328"/>
      <c r="S18" s="15"/>
    </row>
    <row r="19" spans="1:19" s="6" customFormat="1" ht="56.25" customHeight="1" x14ac:dyDescent="0.25">
      <c r="A19" s="268" t="s">
        <v>359</v>
      </c>
      <c r="B19" s="268">
        <v>3</v>
      </c>
      <c r="C19" s="268">
        <v>1</v>
      </c>
      <c r="D19" s="268">
        <v>6</v>
      </c>
      <c r="E19" s="268" t="s">
        <v>488</v>
      </c>
      <c r="F19" s="316" t="s">
        <v>489</v>
      </c>
      <c r="G19" s="283" t="s">
        <v>36</v>
      </c>
      <c r="H19" s="116" t="s">
        <v>490</v>
      </c>
      <c r="I19" s="17">
        <v>5</v>
      </c>
      <c r="J19" s="283" t="s">
        <v>491</v>
      </c>
      <c r="K19" s="283" t="s">
        <v>56</v>
      </c>
      <c r="L19" s="283" t="s">
        <v>43</v>
      </c>
      <c r="M19" s="331">
        <v>63924.26</v>
      </c>
      <c r="N19" s="283" t="s">
        <v>43</v>
      </c>
      <c r="O19" s="331">
        <v>55602.31</v>
      </c>
      <c r="P19" s="283" t="s">
        <v>43</v>
      </c>
      <c r="Q19" s="283" t="s">
        <v>492</v>
      </c>
      <c r="R19" s="283" t="s">
        <v>493</v>
      </c>
      <c r="S19" s="15"/>
    </row>
    <row r="20" spans="1:19" s="6" customFormat="1" ht="49.5" customHeight="1" x14ac:dyDescent="0.25">
      <c r="A20" s="268"/>
      <c r="B20" s="268"/>
      <c r="C20" s="268"/>
      <c r="D20" s="268"/>
      <c r="E20" s="268"/>
      <c r="F20" s="317"/>
      <c r="G20" s="284"/>
      <c r="H20" s="116" t="s">
        <v>129</v>
      </c>
      <c r="I20" s="17">
        <v>50</v>
      </c>
      <c r="J20" s="290"/>
      <c r="K20" s="290"/>
      <c r="L20" s="290"/>
      <c r="M20" s="332"/>
      <c r="N20" s="290"/>
      <c r="O20" s="332"/>
      <c r="P20" s="290"/>
      <c r="Q20" s="290"/>
      <c r="R20" s="290"/>
      <c r="S20" s="15"/>
    </row>
    <row r="21" spans="1:19" s="6" customFormat="1" ht="54" customHeight="1" x14ac:dyDescent="0.25">
      <c r="A21" s="268"/>
      <c r="B21" s="268"/>
      <c r="C21" s="268"/>
      <c r="D21" s="268"/>
      <c r="E21" s="268"/>
      <c r="F21" s="317"/>
      <c r="G21" s="283" t="s">
        <v>132</v>
      </c>
      <c r="H21" s="111" t="s">
        <v>126</v>
      </c>
      <c r="I21" s="17">
        <v>1</v>
      </c>
      <c r="J21" s="290"/>
      <c r="K21" s="290"/>
      <c r="L21" s="290"/>
      <c r="M21" s="332"/>
      <c r="N21" s="290"/>
      <c r="O21" s="332"/>
      <c r="P21" s="290"/>
      <c r="Q21" s="290"/>
      <c r="R21" s="290"/>
      <c r="S21" s="15"/>
    </row>
    <row r="22" spans="1:19" s="6" customFormat="1" ht="53.25" customHeight="1" x14ac:dyDescent="0.25">
      <c r="A22" s="268"/>
      <c r="B22" s="268"/>
      <c r="C22" s="268"/>
      <c r="D22" s="268"/>
      <c r="E22" s="268"/>
      <c r="F22" s="317"/>
      <c r="G22" s="284"/>
      <c r="H22" s="111" t="s">
        <v>472</v>
      </c>
      <c r="I22" s="17">
        <v>300</v>
      </c>
      <c r="J22" s="290"/>
      <c r="K22" s="290"/>
      <c r="L22" s="290"/>
      <c r="M22" s="332"/>
      <c r="N22" s="290"/>
      <c r="O22" s="332"/>
      <c r="P22" s="290"/>
      <c r="Q22" s="290"/>
      <c r="R22" s="290"/>
      <c r="S22" s="15"/>
    </row>
    <row r="23" spans="1:19" s="6" customFormat="1" ht="43.5" customHeight="1" x14ac:dyDescent="0.25">
      <c r="A23" s="268"/>
      <c r="B23" s="268"/>
      <c r="C23" s="268"/>
      <c r="D23" s="268"/>
      <c r="E23" s="268"/>
      <c r="F23" s="317"/>
      <c r="G23" s="283" t="s">
        <v>54</v>
      </c>
      <c r="H23" s="111" t="s">
        <v>63</v>
      </c>
      <c r="I23" s="17">
        <v>1</v>
      </c>
      <c r="J23" s="290"/>
      <c r="K23" s="290"/>
      <c r="L23" s="290"/>
      <c r="M23" s="332"/>
      <c r="N23" s="290"/>
      <c r="O23" s="290"/>
      <c r="P23" s="290"/>
      <c r="Q23" s="290"/>
      <c r="R23" s="290"/>
      <c r="S23" s="15"/>
    </row>
    <row r="24" spans="1:19" s="6" customFormat="1" ht="53.25" customHeight="1" x14ac:dyDescent="0.25">
      <c r="A24" s="268"/>
      <c r="B24" s="268"/>
      <c r="C24" s="268"/>
      <c r="D24" s="268"/>
      <c r="E24" s="268"/>
      <c r="F24" s="318"/>
      <c r="G24" s="284"/>
      <c r="H24" s="111" t="s">
        <v>133</v>
      </c>
      <c r="I24" s="17">
        <v>30</v>
      </c>
      <c r="J24" s="284"/>
      <c r="K24" s="284"/>
      <c r="L24" s="284"/>
      <c r="M24" s="333"/>
      <c r="N24" s="284"/>
      <c r="O24" s="284"/>
      <c r="P24" s="284"/>
      <c r="Q24" s="284"/>
      <c r="R24" s="284"/>
      <c r="S24" s="15"/>
    </row>
    <row r="25" spans="1:19" s="6" customFormat="1" ht="36.950000000000003" customHeight="1" x14ac:dyDescent="0.25">
      <c r="A25" s="273" t="s">
        <v>366</v>
      </c>
      <c r="B25" s="273">
        <v>4</v>
      </c>
      <c r="C25" s="273">
        <v>1</v>
      </c>
      <c r="D25" s="273">
        <v>6</v>
      </c>
      <c r="E25" s="273" t="s">
        <v>494</v>
      </c>
      <c r="F25" s="316" t="s">
        <v>495</v>
      </c>
      <c r="G25" s="117" t="s">
        <v>496</v>
      </c>
      <c r="H25" s="117" t="s">
        <v>497</v>
      </c>
      <c r="I25" s="117">
        <v>1</v>
      </c>
      <c r="J25" s="288" t="s">
        <v>498</v>
      </c>
      <c r="K25" s="268" t="s">
        <v>56</v>
      </c>
      <c r="L25" s="273" t="s">
        <v>43</v>
      </c>
      <c r="M25" s="270">
        <v>49158</v>
      </c>
      <c r="N25" s="285" t="s">
        <v>43</v>
      </c>
      <c r="O25" s="270">
        <v>34338</v>
      </c>
      <c r="P25" s="285" t="s">
        <v>43</v>
      </c>
      <c r="Q25" s="268" t="s">
        <v>499</v>
      </c>
      <c r="R25" s="268" t="s">
        <v>500</v>
      </c>
      <c r="S25" s="15"/>
    </row>
    <row r="26" spans="1:19" s="6" customFormat="1" ht="36.950000000000003" customHeight="1" x14ac:dyDescent="0.25">
      <c r="A26" s="273"/>
      <c r="B26" s="273"/>
      <c r="C26" s="273"/>
      <c r="D26" s="273"/>
      <c r="E26" s="273"/>
      <c r="F26" s="329"/>
      <c r="G26" s="117" t="s">
        <v>501</v>
      </c>
      <c r="H26" s="117" t="s">
        <v>497</v>
      </c>
      <c r="I26" s="117">
        <v>1</v>
      </c>
      <c r="J26" s="330"/>
      <c r="K26" s="268"/>
      <c r="L26" s="273"/>
      <c r="M26" s="273"/>
      <c r="N26" s="285"/>
      <c r="O26" s="270"/>
      <c r="P26" s="285"/>
      <c r="Q26" s="268"/>
      <c r="R26" s="273"/>
      <c r="S26" s="15"/>
    </row>
    <row r="27" spans="1:19" s="6" customFormat="1" ht="36.950000000000003" customHeight="1" x14ac:dyDescent="0.25">
      <c r="A27" s="273"/>
      <c r="B27" s="273"/>
      <c r="C27" s="273"/>
      <c r="D27" s="273"/>
      <c r="E27" s="273"/>
      <c r="F27" s="329"/>
      <c r="G27" s="283" t="s">
        <v>502</v>
      </c>
      <c r="H27" s="17" t="s">
        <v>85</v>
      </c>
      <c r="I27" s="117">
        <v>1</v>
      </c>
      <c r="J27" s="330"/>
      <c r="K27" s="268"/>
      <c r="L27" s="273"/>
      <c r="M27" s="273"/>
      <c r="N27" s="285"/>
      <c r="O27" s="270"/>
      <c r="P27" s="285"/>
      <c r="Q27" s="268"/>
      <c r="R27" s="273"/>
      <c r="S27" s="15"/>
    </row>
    <row r="28" spans="1:19" s="6" customFormat="1" ht="36.950000000000003" customHeight="1" x14ac:dyDescent="0.25">
      <c r="A28" s="273"/>
      <c r="B28" s="273"/>
      <c r="C28" s="273"/>
      <c r="D28" s="273"/>
      <c r="E28" s="273"/>
      <c r="F28" s="329"/>
      <c r="G28" s="284"/>
      <c r="H28" s="118" t="s">
        <v>503</v>
      </c>
      <c r="I28" s="17">
        <v>25</v>
      </c>
      <c r="J28" s="289"/>
      <c r="K28" s="268"/>
      <c r="L28" s="273"/>
      <c r="M28" s="273"/>
      <c r="N28" s="285"/>
      <c r="O28" s="270"/>
      <c r="P28" s="285"/>
      <c r="Q28" s="268"/>
      <c r="R28" s="273"/>
      <c r="S28" s="15"/>
    </row>
    <row r="29" spans="1:19" s="6" customFormat="1" ht="53.25" customHeight="1" x14ac:dyDescent="0.25">
      <c r="A29" s="273"/>
      <c r="B29" s="273"/>
      <c r="C29" s="273"/>
      <c r="D29" s="273"/>
      <c r="E29" s="273"/>
      <c r="F29" s="329"/>
      <c r="G29" s="286" t="s">
        <v>54</v>
      </c>
      <c r="H29" s="17" t="s">
        <v>63</v>
      </c>
      <c r="I29" s="117">
        <v>1</v>
      </c>
      <c r="J29" s="288" t="s">
        <v>504</v>
      </c>
      <c r="K29" s="268"/>
      <c r="L29" s="273"/>
      <c r="M29" s="273"/>
      <c r="N29" s="285"/>
      <c r="O29" s="270"/>
      <c r="P29" s="285"/>
      <c r="Q29" s="268"/>
      <c r="R29" s="273"/>
      <c r="S29" s="15"/>
    </row>
    <row r="30" spans="1:19" s="6" customFormat="1" ht="54" customHeight="1" x14ac:dyDescent="0.25">
      <c r="A30" s="273"/>
      <c r="B30" s="273"/>
      <c r="C30" s="273"/>
      <c r="D30" s="273"/>
      <c r="E30" s="273"/>
      <c r="F30" s="329"/>
      <c r="G30" s="287"/>
      <c r="H30" s="117" t="s">
        <v>133</v>
      </c>
      <c r="I30" s="117">
        <v>28</v>
      </c>
      <c r="J30" s="289"/>
      <c r="K30" s="268"/>
      <c r="L30" s="273"/>
      <c r="M30" s="273"/>
      <c r="N30" s="285"/>
      <c r="O30" s="270"/>
      <c r="P30" s="285"/>
      <c r="Q30" s="268"/>
      <c r="R30" s="273"/>
      <c r="S30" s="15"/>
    </row>
    <row r="31" spans="1:19" ht="60" customHeight="1" x14ac:dyDescent="0.25">
      <c r="A31" s="286" t="s">
        <v>372</v>
      </c>
      <c r="B31" s="286">
        <v>2</v>
      </c>
      <c r="C31" s="286">
        <v>1</v>
      </c>
      <c r="D31" s="273">
        <v>6</v>
      </c>
      <c r="E31" s="273" t="s">
        <v>505</v>
      </c>
      <c r="F31" s="283" t="s">
        <v>506</v>
      </c>
      <c r="G31" s="286" t="s">
        <v>65</v>
      </c>
      <c r="H31" s="119" t="s">
        <v>134</v>
      </c>
      <c r="I31" s="117">
        <v>1</v>
      </c>
      <c r="J31" s="273" t="s">
        <v>507</v>
      </c>
      <c r="K31" s="273" t="s">
        <v>37</v>
      </c>
      <c r="L31" s="271" t="s">
        <v>43</v>
      </c>
      <c r="M31" s="270">
        <v>68988.539999999994</v>
      </c>
      <c r="N31" s="271" t="s">
        <v>43</v>
      </c>
      <c r="O31" s="270">
        <v>53657.9</v>
      </c>
      <c r="P31" s="273" t="s">
        <v>43</v>
      </c>
      <c r="Q31" s="273" t="s">
        <v>508</v>
      </c>
      <c r="R31" s="268" t="s">
        <v>509</v>
      </c>
    </row>
    <row r="32" spans="1:19" ht="55.5" customHeight="1" x14ac:dyDescent="0.25">
      <c r="A32" s="304"/>
      <c r="B32" s="304"/>
      <c r="C32" s="304"/>
      <c r="D32" s="273"/>
      <c r="E32" s="273"/>
      <c r="F32" s="290"/>
      <c r="G32" s="287"/>
      <c r="H32" s="17" t="s">
        <v>510</v>
      </c>
      <c r="I32" s="120">
        <v>5000</v>
      </c>
      <c r="J32" s="273"/>
      <c r="K32" s="273"/>
      <c r="L32" s="271"/>
      <c r="M32" s="270"/>
      <c r="N32" s="271"/>
      <c r="O32" s="270"/>
      <c r="P32" s="273"/>
      <c r="Q32" s="273"/>
      <c r="R32" s="273"/>
    </row>
    <row r="33" spans="1:18" ht="49.5" customHeight="1" x14ac:dyDescent="0.25">
      <c r="A33" s="304"/>
      <c r="B33" s="304"/>
      <c r="C33" s="304"/>
      <c r="D33" s="273"/>
      <c r="E33" s="273"/>
      <c r="F33" s="290"/>
      <c r="G33" s="117" t="s">
        <v>511</v>
      </c>
      <c r="H33" s="17" t="s">
        <v>131</v>
      </c>
      <c r="I33" s="117">
        <v>3</v>
      </c>
      <c r="J33" s="273"/>
      <c r="K33" s="273"/>
      <c r="L33" s="271"/>
      <c r="M33" s="270"/>
      <c r="N33" s="271"/>
      <c r="O33" s="270"/>
      <c r="P33" s="273"/>
      <c r="Q33" s="273"/>
      <c r="R33" s="273"/>
    </row>
    <row r="34" spans="1:18" ht="36" customHeight="1" x14ac:dyDescent="0.25">
      <c r="A34" s="304"/>
      <c r="B34" s="304"/>
      <c r="C34" s="304"/>
      <c r="D34" s="273"/>
      <c r="E34" s="273"/>
      <c r="F34" s="290"/>
      <c r="G34" s="117" t="s">
        <v>512</v>
      </c>
      <c r="H34" s="17" t="s">
        <v>513</v>
      </c>
      <c r="I34" s="117">
        <v>2</v>
      </c>
      <c r="J34" s="273"/>
      <c r="K34" s="273"/>
      <c r="L34" s="271"/>
      <c r="M34" s="270"/>
      <c r="N34" s="271"/>
      <c r="O34" s="270"/>
      <c r="P34" s="273"/>
      <c r="Q34" s="273"/>
      <c r="R34" s="273"/>
    </row>
    <row r="35" spans="1:18" ht="29.25" customHeight="1" x14ac:dyDescent="0.25">
      <c r="A35" s="304"/>
      <c r="B35" s="304"/>
      <c r="C35" s="304"/>
      <c r="D35" s="273"/>
      <c r="E35" s="273"/>
      <c r="F35" s="290"/>
      <c r="G35" s="283" t="s">
        <v>514</v>
      </c>
      <c r="H35" s="17" t="s">
        <v>515</v>
      </c>
      <c r="I35" s="117">
        <v>1</v>
      </c>
      <c r="J35" s="273"/>
      <c r="K35" s="273"/>
      <c r="L35" s="271"/>
      <c r="M35" s="270"/>
      <c r="N35" s="271"/>
      <c r="O35" s="270"/>
      <c r="P35" s="273"/>
      <c r="Q35" s="273"/>
      <c r="R35" s="273"/>
    </row>
    <row r="36" spans="1:18" ht="47.25" customHeight="1" x14ac:dyDescent="0.25">
      <c r="A36" s="287"/>
      <c r="B36" s="287"/>
      <c r="C36" s="287"/>
      <c r="D36" s="273"/>
      <c r="E36" s="273"/>
      <c r="F36" s="284"/>
      <c r="G36" s="284"/>
      <c r="H36" s="17" t="s">
        <v>516</v>
      </c>
      <c r="I36" s="120">
        <v>667000</v>
      </c>
      <c r="J36" s="273"/>
      <c r="K36" s="273"/>
      <c r="L36" s="271"/>
      <c r="M36" s="270"/>
      <c r="N36" s="271"/>
      <c r="O36" s="270"/>
      <c r="P36" s="273"/>
      <c r="Q36" s="273"/>
      <c r="R36" s="273"/>
    </row>
    <row r="37" spans="1:18" ht="144" customHeight="1" x14ac:dyDescent="0.25">
      <c r="A37" s="273" t="s">
        <v>377</v>
      </c>
      <c r="B37" s="286">
        <v>1</v>
      </c>
      <c r="C37" s="273">
        <v>1</v>
      </c>
      <c r="D37" s="273">
        <v>6</v>
      </c>
      <c r="E37" s="268" t="s">
        <v>517</v>
      </c>
      <c r="F37" s="334" t="s">
        <v>518</v>
      </c>
      <c r="G37" s="286" t="s">
        <v>38</v>
      </c>
      <c r="H37" s="117" t="s">
        <v>67</v>
      </c>
      <c r="I37" s="117">
        <v>1</v>
      </c>
      <c r="J37" s="283" t="s">
        <v>519</v>
      </c>
      <c r="K37" s="273" t="s">
        <v>56</v>
      </c>
      <c r="L37" s="273" t="s">
        <v>43</v>
      </c>
      <c r="M37" s="270">
        <v>36767</v>
      </c>
      <c r="N37" s="273" t="s">
        <v>43</v>
      </c>
      <c r="O37" s="270">
        <v>32100</v>
      </c>
      <c r="P37" s="273" t="s">
        <v>43</v>
      </c>
      <c r="Q37" s="273" t="s">
        <v>520</v>
      </c>
      <c r="R37" s="283" t="s">
        <v>521</v>
      </c>
    </row>
    <row r="38" spans="1:18" ht="168.75" customHeight="1" x14ac:dyDescent="0.25">
      <c r="A38" s="273"/>
      <c r="B38" s="287"/>
      <c r="C38" s="273"/>
      <c r="D38" s="273"/>
      <c r="E38" s="268"/>
      <c r="F38" s="335"/>
      <c r="G38" s="287"/>
      <c r="H38" s="117" t="s">
        <v>87</v>
      </c>
      <c r="I38" s="117">
        <v>80</v>
      </c>
      <c r="J38" s="284"/>
      <c r="K38" s="273"/>
      <c r="L38" s="273"/>
      <c r="M38" s="273"/>
      <c r="N38" s="273"/>
      <c r="O38" s="270"/>
      <c r="P38" s="273"/>
      <c r="Q38" s="273"/>
      <c r="R38" s="284"/>
    </row>
    <row r="39" spans="1:18" ht="111" customHeight="1" x14ac:dyDescent="0.25">
      <c r="A39" s="273" t="s">
        <v>381</v>
      </c>
      <c r="B39" s="273">
        <v>1</v>
      </c>
      <c r="C39" s="273">
        <v>1</v>
      </c>
      <c r="D39" s="273">
        <v>6</v>
      </c>
      <c r="E39" s="268" t="s">
        <v>522</v>
      </c>
      <c r="F39" s="283" t="s">
        <v>523</v>
      </c>
      <c r="G39" s="273" t="s">
        <v>38</v>
      </c>
      <c r="H39" s="117" t="s">
        <v>67</v>
      </c>
      <c r="I39" s="117">
        <v>1</v>
      </c>
      <c r="J39" s="288" t="s">
        <v>524</v>
      </c>
      <c r="K39" s="273" t="s">
        <v>45</v>
      </c>
      <c r="L39" s="273" t="s">
        <v>43</v>
      </c>
      <c r="M39" s="270">
        <v>8188.2</v>
      </c>
      <c r="N39" s="273" t="s">
        <v>43</v>
      </c>
      <c r="O39" s="270">
        <v>6286</v>
      </c>
      <c r="P39" s="273" t="s">
        <v>43</v>
      </c>
      <c r="Q39" s="273" t="s">
        <v>520</v>
      </c>
      <c r="R39" s="283" t="s">
        <v>521</v>
      </c>
    </row>
    <row r="40" spans="1:18" ht="114" customHeight="1" x14ac:dyDescent="0.25">
      <c r="A40" s="273"/>
      <c r="B40" s="273"/>
      <c r="C40" s="273"/>
      <c r="D40" s="273"/>
      <c r="E40" s="268"/>
      <c r="F40" s="284"/>
      <c r="G40" s="273"/>
      <c r="H40" s="117" t="s">
        <v>49</v>
      </c>
      <c r="I40" s="117">
        <v>80</v>
      </c>
      <c r="J40" s="289"/>
      <c r="K40" s="273"/>
      <c r="L40" s="273"/>
      <c r="M40" s="273"/>
      <c r="N40" s="273"/>
      <c r="O40" s="270"/>
      <c r="P40" s="273"/>
      <c r="Q40" s="273"/>
      <c r="R40" s="284"/>
    </row>
    <row r="41" spans="1:18" ht="61.5" customHeight="1" x14ac:dyDescent="0.25">
      <c r="A41" s="273" t="s">
        <v>76</v>
      </c>
      <c r="B41" s="319">
        <v>6</v>
      </c>
      <c r="C41" s="286">
        <v>2.2999999999999998</v>
      </c>
      <c r="D41" s="273">
        <v>10</v>
      </c>
      <c r="E41" s="273" t="s">
        <v>525</v>
      </c>
      <c r="F41" s="336" t="s">
        <v>526</v>
      </c>
      <c r="G41" s="286" t="s">
        <v>135</v>
      </c>
      <c r="H41" s="117" t="s">
        <v>142</v>
      </c>
      <c r="I41" s="117">
        <v>1</v>
      </c>
      <c r="J41" s="268" t="s">
        <v>527</v>
      </c>
      <c r="K41" s="273" t="s">
        <v>56</v>
      </c>
      <c r="L41" s="273" t="s">
        <v>43</v>
      </c>
      <c r="M41" s="270">
        <v>20994.44</v>
      </c>
      <c r="N41" s="273" t="s">
        <v>43</v>
      </c>
      <c r="O41" s="270">
        <v>19010</v>
      </c>
      <c r="P41" s="273" t="s">
        <v>43</v>
      </c>
      <c r="Q41" s="268" t="s">
        <v>528</v>
      </c>
      <c r="R41" s="268" t="s">
        <v>529</v>
      </c>
    </row>
    <row r="42" spans="1:18" ht="56.25" customHeight="1" x14ac:dyDescent="0.25">
      <c r="A42" s="273"/>
      <c r="B42" s="320"/>
      <c r="C42" s="304"/>
      <c r="D42" s="273"/>
      <c r="E42" s="273"/>
      <c r="F42" s="337"/>
      <c r="G42" s="287"/>
      <c r="H42" s="116" t="s">
        <v>530</v>
      </c>
      <c r="I42" s="117">
        <v>200</v>
      </c>
      <c r="J42" s="268"/>
      <c r="K42" s="273"/>
      <c r="L42" s="273"/>
      <c r="M42" s="273"/>
      <c r="N42" s="273"/>
      <c r="O42" s="270"/>
      <c r="P42" s="273"/>
      <c r="Q42" s="268"/>
      <c r="R42" s="273"/>
    </row>
    <row r="43" spans="1:18" ht="46.5" customHeight="1" x14ac:dyDescent="0.25">
      <c r="A43" s="273"/>
      <c r="B43" s="320"/>
      <c r="C43" s="304"/>
      <c r="D43" s="273"/>
      <c r="E43" s="273"/>
      <c r="F43" s="337"/>
      <c r="G43" s="283" t="s">
        <v>531</v>
      </c>
      <c r="H43" s="116" t="s">
        <v>532</v>
      </c>
      <c r="I43" s="117">
        <v>10</v>
      </c>
      <c r="J43" s="268"/>
      <c r="K43" s="273"/>
      <c r="L43" s="273"/>
      <c r="M43" s="273"/>
      <c r="N43" s="273"/>
      <c r="O43" s="270"/>
      <c r="P43" s="273"/>
      <c r="Q43" s="268"/>
      <c r="R43" s="273"/>
    </row>
    <row r="44" spans="1:18" ht="63" customHeight="1" x14ac:dyDescent="0.25">
      <c r="A44" s="273"/>
      <c r="B44" s="320"/>
      <c r="C44" s="304"/>
      <c r="D44" s="273"/>
      <c r="E44" s="273"/>
      <c r="F44" s="337"/>
      <c r="G44" s="284"/>
      <c r="H44" s="116" t="s">
        <v>533</v>
      </c>
      <c r="I44" s="117">
        <v>200</v>
      </c>
      <c r="J44" s="268"/>
      <c r="K44" s="273"/>
      <c r="L44" s="273"/>
      <c r="M44" s="273"/>
      <c r="N44" s="273"/>
      <c r="O44" s="270"/>
      <c r="P44" s="273"/>
      <c r="Q44" s="268"/>
      <c r="R44" s="273"/>
    </row>
    <row r="45" spans="1:18" ht="49.5" customHeight="1" x14ac:dyDescent="0.25">
      <c r="A45" s="273"/>
      <c r="B45" s="320"/>
      <c r="C45" s="304"/>
      <c r="D45" s="273"/>
      <c r="E45" s="273"/>
      <c r="F45" s="337"/>
      <c r="G45" s="286" t="s">
        <v>88</v>
      </c>
      <c r="H45" s="117" t="s">
        <v>94</v>
      </c>
      <c r="I45" s="117">
        <v>1</v>
      </c>
      <c r="J45" s="290" t="s">
        <v>534</v>
      </c>
      <c r="K45" s="273"/>
      <c r="L45" s="273"/>
      <c r="M45" s="273"/>
      <c r="N45" s="273"/>
      <c r="O45" s="270"/>
      <c r="P45" s="273"/>
      <c r="Q45" s="268"/>
      <c r="R45" s="273"/>
    </row>
    <row r="46" spans="1:18" ht="39" customHeight="1" x14ac:dyDescent="0.25">
      <c r="A46" s="273"/>
      <c r="B46" s="321"/>
      <c r="C46" s="287"/>
      <c r="D46" s="273"/>
      <c r="E46" s="273"/>
      <c r="F46" s="338"/>
      <c r="G46" s="287"/>
      <c r="H46" s="17" t="s">
        <v>376</v>
      </c>
      <c r="I46" s="17" t="s">
        <v>535</v>
      </c>
      <c r="J46" s="284"/>
      <c r="K46" s="273"/>
      <c r="L46" s="273"/>
      <c r="M46" s="273"/>
      <c r="N46" s="273"/>
      <c r="O46" s="270"/>
      <c r="P46" s="273"/>
      <c r="Q46" s="268"/>
      <c r="R46" s="273"/>
    </row>
    <row r="47" spans="1:18" ht="47.25" customHeight="1" x14ac:dyDescent="0.25">
      <c r="A47" s="273" t="s">
        <v>77</v>
      </c>
      <c r="B47" s="273">
        <v>6</v>
      </c>
      <c r="C47" s="273">
        <v>1.3</v>
      </c>
      <c r="D47" s="273">
        <v>13</v>
      </c>
      <c r="E47" s="273" t="s">
        <v>536</v>
      </c>
      <c r="F47" s="316" t="s">
        <v>537</v>
      </c>
      <c r="G47" s="319" t="s">
        <v>83</v>
      </c>
      <c r="H47" s="17" t="s">
        <v>84</v>
      </c>
      <c r="I47" s="117">
        <v>1</v>
      </c>
      <c r="J47" s="283" t="s">
        <v>538</v>
      </c>
      <c r="K47" s="273" t="s">
        <v>56</v>
      </c>
      <c r="L47" s="273" t="s">
        <v>43</v>
      </c>
      <c r="M47" s="310">
        <v>18694</v>
      </c>
      <c r="N47" s="286" t="s">
        <v>43</v>
      </c>
      <c r="O47" s="310">
        <v>16565.68</v>
      </c>
      <c r="P47" s="286" t="s">
        <v>43</v>
      </c>
      <c r="Q47" s="286" t="s">
        <v>539</v>
      </c>
      <c r="R47" s="283" t="s">
        <v>540</v>
      </c>
    </row>
    <row r="48" spans="1:18" ht="63" customHeight="1" x14ac:dyDescent="0.25">
      <c r="A48" s="273"/>
      <c r="B48" s="273"/>
      <c r="C48" s="273"/>
      <c r="D48" s="273"/>
      <c r="E48" s="273"/>
      <c r="F48" s="329"/>
      <c r="G48" s="321"/>
      <c r="H48" s="17" t="s">
        <v>541</v>
      </c>
      <c r="I48" s="117">
        <v>230</v>
      </c>
      <c r="J48" s="290"/>
      <c r="K48" s="273"/>
      <c r="L48" s="273"/>
      <c r="M48" s="311"/>
      <c r="N48" s="304"/>
      <c r="O48" s="311"/>
      <c r="P48" s="304"/>
      <c r="Q48" s="304"/>
      <c r="R48" s="290"/>
    </row>
    <row r="49" spans="1:18" ht="72" customHeight="1" x14ac:dyDescent="0.25">
      <c r="A49" s="273"/>
      <c r="B49" s="273"/>
      <c r="C49" s="273"/>
      <c r="D49" s="273"/>
      <c r="E49" s="273"/>
      <c r="F49" s="329"/>
      <c r="G49" s="319" t="s">
        <v>88</v>
      </c>
      <c r="H49" s="117" t="s">
        <v>94</v>
      </c>
      <c r="I49" s="121">
        <v>3</v>
      </c>
      <c r="J49" s="290"/>
      <c r="K49" s="273"/>
      <c r="L49" s="273"/>
      <c r="M49" s="311"/>
      <c r="N49" s="304"/>
      <c r="O49" s="311"/>
      <c r="P49" s="304"/>
      <c r="Q49" s="304"/>
      <c r="R49" s="290"/>
    </row>
    <row r="50" spans="1:18" ht="41.25" customHeight="1" x14ac:dyDescent="0.25">
      <c r="A50" s="273"/>
      <c r="B50" s="273"/>
      <c r="C50" s="273"/>
      <c r="D50" s="273"/>
      <c r="E50" s="273"/>
      <c r="F50" s="339"/>
      <c r="G50" s="321"/>
      <c r="H50" s="17" t="s">
        <v>376</v>
      </c>
      <c r="I50" s="121">
        <v>35</v>
      </c>
      <c r="J50" s="284"/>
      <c r="K50" s="273"/>
      <c r="L50" s="273"/>
      <c r="M50" s="312"/>
      <c r="N50" s="287"/>
      <c r="O50" s="312"/>
      <c r="P50" s="287"/>
      <c r="Q50" s="287"/>
      <c r="R50" s="284"/>
    </row>
    <row r="51" spans="1:18" ht="35.25" customHeight="1" x14ac:dyDescent="0.25">
      <c r="A51" s="273" t="s">
        <v>78</v>
      </c>
      <c r="B51" s="273">
        <v>1</v>
      </c>
      <c r="C51" s="273">
        <v>1.3</v>
      </c>
      <c r="D51" s="273">
        <v>13</v>
      </c>
      <c r="E51" s="273" t="s">
        <v>542</v>
      </c>
      <c r="F51" s="283" t="s">
        <v>543</v>
      </c>
      <c r="G51" s="286" t="s">
        <v>36</v>
      </c>
      <c r="H51" s="122" t="s">
        <v>128</v>
      </c>
      <c r="I51" s="122">
        <v>1</v>
      </c>
      <c r="J51" s="283" t="s">
        <v>544</v>
      </c>
      <c r="K51" s="273" t="s">
        <v>56</v>
      </c>
      <c r="L51" s="273" t="s">
        <v>43</v>
      </c>
      <c r="M51" s="270">
        <v>45238.9</v>
      </c>
      <c r="N51" s="273" t="s">
        <v>43</v>
      </c>
      <c r="O51" s="270">
        <v>39778.9</v>
      </c>
      <c r="P51" s="273" t="s">
        <v>43</v>
      </c>
      <c r="Q51" s="268" t="s">
        <v>545</v>
      </c>
      <c r="R51" s="283" t="s">
        <v>546</v>
      </c>
    </row>
    <row r="52" spans="1:18" ht="25.5" customHeight="1" x14ac:dyDescent="0.25">
      <c r="A52" s="273"/>
      <c r="B52" s="273"/>
      <c r="C52" s="273"/>
      <c r="D52" s="273"/>
      <c r="E52" s="273"/>
      <c r="F52" s="290"/>
      <c r="G52" s="287"/>
      <c r="H52" s="83" t="s">
        <v>547</v>
      </c>
      <c r="I52" s="122">
        <v>220</v>
      </c>
      <c r="J52" s="290"/>
      <c r="K52" s="273"/>
      <c r="L52" s="273"/>
      <c r="M52" s="270"/>
      <c r="N52" s="273"/>
      <c r="O52" s="270"/>
      <c r="P52" s="273"/>
      <c r="Q52" s="268"/>
      <c r="R52" s="290"/>
    </row>
    <row r="53" spans="1:18" ht="36" customHeight="1" x14ac:dyDescent="0.25">
      <c r="A53" s="273"/>
      <c r="B53" s="273"/>
      <c r="C53" s="273"/>
      <c r="D53" s="273"/>
      <c r="E53" s="273"/>
      <c r="F53" s="290"/>
      <c r="G53" s="286" t="s">
        <v>502</v>
      </c>
      <c r="H53" s="122" t="s">
        <v>85</v>
      </c>
      <c r="I53" s="122">
        <v>2</v>
      </c>
      <c r="J53" s="290"/>
      <c r="K53" s="273"/>
      <c r="L53" s="273"/>
      <c r="M53" s="270"/>
      <c r="N53" s="273"/>
      <c r="O53" s="270"/>
      <c r="P53" s="273"/>
      <c r="Q53" s="268"/>
      <c r="R53" s="290"/>
    </row>
    <row r="54" spans="1:18" ht="25.5" customHeight="1" x14ac:dyDescent="0.25">
      <c r="A54" s="273"/>
      <c r="B54" s="273"/>
      <c r="C54" s="273"/>
      <c r="D54" s="273"/>
      <c r="E54" s="273"/>
      <c r="F54" s="290"/>
      <c r="G54" s="287"/>
      <c r="H54" s="83" t="s">
        <v>548</v>
      </c>
      <c r="I54" s="122">
        <v>150</v>
      </c>
      <c r="J54" s="290"/>
      <c r="K54" s="273"/>
      <c r="L54" s="273"/>
      <c r="M54" s="270"/>
      <c r="N54" s="273"/>
      <c r="O54" s="270"/>
      <c r="P54" s="273"/>
      <c r="Q54" s="268"/>
      <c r="R54" s="290"/>
    </row>
    <row r="55" spans="1:18" ht="29.25" customHeight="1" x14ac:dyDescent="0.25">
      <c r="A55" s="273"/>
      <c r="B55" s="273"/>
      <c r="C55" s="273"/>
      <c r="D55" s="273"/>
      <c r="E55" s="273"/>
      <c r="F55" s="290"/>
      <c r="G55" s="286" t="s">
        <v>549</v>
      </c>
      <c r="H55" s="122" t="s">
        <v>515</v>
      </c>
      <c r="I55" s="122">
        <v>1</v>
      </c>
      <c r="J55" s="290"/>
      <c r="K55" s="273"/>
      <c r="L55" s="273"/>
      <c r="M55" s="270"/>
      <c r="N55" s="273"/>
      <c r="O55" s="270"/>
      <c r="P55" s="273"/>
      <c r="Q55" s="268"/>
      <c r="R55" s="290"/>
    </row>
    <row r="56" spans="1:18" ht="25.5" customHeight="1" x14ac:dyDescent="0.25">
      <c r="A56" s="273"/>
      <c r="B56" s="273"/>
      <c r="C56" s="273"/>
      <c r="D56" s="273"/>
      <c r="E56" s="273"/>
      <c r="F56" s="290"/>
      <c r="G56" s="287"/>
      <c r="H56" s="83" t="s">
        <v>550</v>
      </c>
      <c r="I56" s="123">
        <v>7000</v>
      </c>
      <c r="J56" s="290"/>
      <c r="K56" s="273"/>
      <c r="L56" s="273"/>
      <c r="M56" s="270"/>
      <c r="N56" s="273"/>
      <c r="O56" s="270"/>
      <c r="P56" s="273"/>
      <c r="Q56" s="268"/>
      <c r="R56" s="290"/>
    </row>
    <row r="57" spans="1:18" ht="25.5" customHeight="1" x14ac:dyDescent="0.25">
      <c r="A57" s="273"/>
      <c r="B57" s="273"/>
      <c r="C57" s="273"/>
      <c r="D57" s="273"/>
      <c r="E57" s="273"/>
      <c r="F57" s="290"/>
      <c r="G57" s="283" t="s">
        <v>89</v>
      </c>
      <c r="H57" s="17" t="s">
        <v>551</v>
      </c>
      <c r="I57" s="123">
        <v>1</v>
      </c>
      <c r="J57" s="290"/>
      <c r="K57" s="273"/>
      <c r="L57" s="273"/>
      <c r="M57" s="270"/>
      <c r="N57" s="273"/>
      <c r="O57" s="270"/>
      <c r="P57" s="273"/>
      <c r="Q57" s="268"/>
      <c r="R57" s="290"/>
    </row>
    <row r="58" spans="1:18" ht="36.75" customHeight="1" x14ac:dyDescent="0.25">
      <c r="A58" s="273"/>
      <c r="B58" s="273"/>
      <c r="C58" s="273"/>
      <c r="D58" s="273"/>
      <c r="E58" s="273"/>
      <c r="F58" s="290"/>
      <c r="G58" s="290"/>
      <c r="H58" s="17" t="s">
        <v>552</v>
      </c>
      <c r="I58" s="117">
        <v>1</v>
      </c>
      <c r="J58" s="290"/>
      <c r="K58" s="273"/>
      <c r="L58" s="273"/>
      <c r="M58" s="270"/>
      <c r="N58" s="273"/>
      <c r="O58" s="270"/>
      <c r="P58" s="273"/>
      <c r="Q58" s="268"/>
      <c r="R58" s="290"/>
    </row>
    <row r="59" spans="1:18" ht="25.5" x14ac:dyDescent="0.25">
      <c r="A59" s="273"/>
      <c r="B59" s="273"/>
      <c r="C59" s="273"/>
      <c r="D59" s="273"/>
      <c r="E59" s="273"/>
      <c r="F59" s="284"/>
      <c r="G59" s="290"/>
      <c r="H59" s="17" t="s">
        <v>481</v>
      </c>
      <c r="I59" s="120">
        <v>40411</v>
      </c>
      <c r="J59" s="284"/>
      <c r="K59" s="273"/>
      <c r="L59" s="273"/>
      <c r="M59" s="270"/>
      <c r="N59" s="273"/>
      <c r="O59" s="270"/>
      <c r="P59" s="273"/>
      <c r="Q59" s="268"/>
      <c r="R59" s="284"/>
    </row>
    <row r="60" spans="1:18" ht="141" customHeight="1" x14ac:dyDescent="0.25">
      <c r="A60" s="286" t="s">
        <v>79</v>
      </c>
      <c r="B60" s="286">
        <v>6</v>
      </c>
      <c r="C60" s="286" t="s">
        <v>136</v>
      </c>
      <c r="D60" s="273">
        <v>13</v>
      </c>
      <c r="E60" s="268" t="s">
        <v>553</v>
      </c>
      <c r="F60" s="340" t="s">
        <v>554</v>
      </c>
      <c r="G60" s="117" t="s">
        <v>511</v>
      </c>
      <c r="H60" s="17" t="s">
        <v>131</v>
      </c>
      <c r="I60" s="117">
        <v>1</v>
      </c>
      <c r="J60" s="283" t="s">
        <v>555</v>
      </c>
      <c r="K60" s="273" t="s">
        <v>37</v>
      </c>
      <c r="L60" s="273" t="s">
        <v>43</v>
      </c>
      <c r="M60" s="270">
        <v>40324.6</v>
      </c>
      <c r="N60" s="273" t="s">
        <v>43</v>
      </c>
      <c r="O60" s="270">
        <v>36015</v>
      </c>
      <c r="P60" s="273" t="s">
        <v>43</v>
      </c>
      <c r="Q60" s="273" t="s">
        <v>556</v>
      </c>
      <c r="R60" s="283" t="s">
        <v>557</v>
      </c>
    </row>
    <row r="61" spans="1:18" ht="111.75" customHeight="1" x14ac:dyDescent="0.25">
      <c r="A61" s="287"/>
      <c r="B61" s="287"/>
      <c r="C61" s="287"/>
      <c r="D61" s="273"/>
      <c r="E61" s="268"/>
      <c r="F61" s="340"/>
      <c r="G61" s="117" t="s">
        <v>558</v>
      </c>
      <c r="H61" s="117" t="s">
        <v>497</v>
      </c>
      <c r="I61" s="117">
        <v>1</v>
      </c>
      <c r="J61" s="284"/>
      <c r="K61" s="273"/>
      <c r="L61" s="273"/>
      <c r="M61" s="270"/>
      <c r="N61" s="273"/>
      <c r="O61" s="270"/>
      <c r="P61" s="273"/>
      <c r="Q61" s="273"/>
      <c r="R61" s="284"/>
    </row>
    <row r="62" spans="1:18" ht="15" customHeight="1" x14ac:dyDescent="0.25">
      <c r="A62" s="124"/>
      <c r="B62" s="125"/>
      <c r="C62" s="125"/>
      <c r="D62" s="125"/>
      <c r="E62" s="125"/>
      <c r="F62" s="125"/>
      <c r="G62" s="125"/>
      <c r="H62" s="125"/>
      <c r="I62" s="125"/>
      <c r="J62" s="125"/>
      <c r="K62" s="125"/>
      <c r="L62" s="125"/>
      <c r="M62" s="125"/>
      <c r="N62" s="125"/>
      <c r="O62" s="125"/>
      <c r="P62" s="125"/>
      <c r="Q62" s="125"/>
      <c r="R62" s="125"/>
    </row>
    <row r="63" spans="1:18" x14ac:dyDescent="0.25">
      <c r="M63" s="220" t="s">
        <v>39</v>
      </c>
      <c r="N63" s="220"/>
      <c r="O63" s="221" t="s">
        <v>40</v>
      </c>
      <c r="P63" s="222"/>
    </row>
    <row r="64" spans="1:18" x14ac:dyDescent="0.25">
      <c r="M64" s="92" t="s">
        <v>41</v>
      </c>
      <c r="N64" s="92" t="s">
        <v>42</v>
      </c>
      <c r="O64" s="9" t="s">
        <v>41</v>
      </c>
      <c r="P64" s="9" t="s">
        <v>42</v>
      </c>
    </row>
    <row r="65" spans="1:19" x14ac:dyDescent="0.25">
      <c r="M65" s="46" t="s">
        <v>43</v>
      </c>
      <c r="N65" s="47" t="s">
        <v>43</v>
      </c>
      <c r="O65" s="82">
        <v>12</v>
      </c>
      <c r="P65" s="127">
        <f>SUM(O7:O61)</f>
        <v>397959.27999999997</v>
      </c>
    </row>
    <row r="66" spans="1:19" ht="18.75" x14ac:dyDescent="0.3">
      <c r="A66" s="105" t="s">
        <v>341</v>
      </c>
    </row>
    <row r="68" spans="1:19" s="4" customFormat="1" ht="39" customHeight="1" x14ac:dyDescent="0.2">
      <c r="A68" s="291" t="s">
        <v>124</v>
      </c>
      <c r="B68" s="293" t="s">
        <v>1</v>
      </c>
      <c r="C68" s="293" t="s">
        <v>2</v>
      </c>
      <c r="D68" s="293" t="s">
        <v>3</v>
      </c>
      <c r="E68" s="295" t="s">
        <v>4</v>
      </c>
      <c r="F68" s="291" t="s">
        <v>5</v>
      </c>
      <c r="G68" s="291" t="s">
        <v>6</v>
      </c>
      <c r="H68" s="297" t="s">
        <v>7</v>
      </c>
      <c r="I68" s="297"/>
      <c r="J68" s="291" t="s">
        <v>8</v>
      </c>
      <c r="K68" s="298" t="s">
        <v>9</v>
      </c>
      <c r="L68" s="299"/>
      <c r="M68" s="300" t="s">
        <v>10</v>
      </c>
      <c r="N68" s="300"/>
      <c r="O68" s="300" t="s">
        <v>11</v>
      </c>
      <c r="P68" s="300"/>
      <c r="Q68" s="291" t="s">
        <v>12</v>
      </c>
      <c r="R68" s="293" t="s">
        <v>13</v>
      </c>
      <c r="S68" s="3"/>
    </row>
    <row r="69" spans="1:19" s="4" customFormat="1" ht="18.75" customHeight="1" x14ac:dyDescent="0.2">
      <c r="A69" s="292"/>
      <c r="B69" s="294"/>
      <c r="C69" s="294"/>
      <c r="D69" s="294"/>
      <c r="E69" s="296"/>
      <c r="F69" s="292"/>
      <c r="G69" s="292"/>
      <c r="H69" s="86" t="s">
        <v>14</v>
      </c>
      <c r="I69" s="86" t="s">
        <v>15</v>
      </c>
      <c r="J69" s="292"/>
      <c r="K69" s="88">
        <v>2020</v>
      </c>
      <c r="L69" s="88">
        <v>2021</v>
      </c>
      <c r="M69" s="39">
        <v>2020</v>
      </c>
      <c r="N69" s="39">
        <v>2021</v>
      </c>
      <c r="O69" s="39">
        <v>2020</v>
      </c>
      <c r="P69" s="39">
        <v>2021</v>
      </c>
      <c r="Q69" s="292"/>
      <c r="R69" s="294"/>
      <c r="S69" s="3"/>
    </row>
    <row r="70" spans="1:19" s="4" customFormat="1" ht="15.75" customHeight="1" x14ac:dyDescent="0.2">
      <c r="A70" s="85" t="s">
        <v>16</v>
      </c>
      <c r="B70" s="86" t="s">
        <v>17</v>
      </c>
      <c r="C70" s="86" t="s">
        <v>18</v>
      </c>
      <c r="D70" s="86" t="s">
        <v>19</v>
      </c>
      <c r="E70" s="87" t="s">
        <v>20</v>
      </c>
      <c r="F70" s="85" t="s">
        <v>21</v>
      </c>
      <c r="G70" s="85" t="s">
        <v>22</v>
      </c>
      <c r="H70" s="86" t="s">
        <v>23</v>
      </c>
      <c r="I70" s="86" t="s">
        <v>24</v>
      </c>
      <c r="J70" s="85" t="s">
        <v>25</v>
      </c>
      <c r="K70" s="88" t="s">
        <v>26</v>
      </c>
      <c r="L70" s="88" t="s">
        <v>27</v>
      </c>
      <c r="M70" s="89" t="s">
        <v>28</v>
      </c>
      <c r="N70" s="89" t="s">
        <v>29</v>
      </c>
      <c r="O70" s="89" t="s">
        <v>30</v>
      </c>
      <c r="P70" s="89" t="s">
        <v>31</v>
      </c>
      <c r="Q70" s="85" t="s">
        <v>32</v>
      </c>
      <c r="R70" s="86" t="s">
        <v>33</v>
      </c>
      <c r="S70" s="3"/>
    </row>
    <row r="71" spans="1:19" s="161" customFormat="1" ht="25.5" customHeight="1" x14ac:dyDescent="0.2">
      <c r="A71" s="272">
        <v>1</v>
      </c>
      <c r="B71" s="281">
        <v>1</v>
      </c>
      <c r="C71" s="281">
        <v>1</v>
      </c>
      <c r="D71" s="281">
        <v>6</v>
      </c>
      <c r="E71" s="282" t="s">
        <v>1058</v>
      </c>
      <c r="F71" s="281" t="s">
        <v>1059</v>
      </c>
      <c r="G71" s="273" t="s">
        <v>83</v>
      </c>
      <c r="H71" s="160" t="s">
        <v>84</v>
      </c>
      <c r="I71" s="160">
        <v>1</v>
      </c>
      <c r="J71" s="275" t="s">
        <v>1060</v>
      </c>
      <c r="K71" s="275" t="s">
        <v>47</v>
      </c>
      <c r="L71" s="275" t="s">
        <v>43</v>
      </c>
      <c r="M71" s="276">
        <v>45985.4</v>
      </c>
      <c r="N71" s="276" t="s">
        <v>43</v>
      </c>
      <c r="O71" s="277">
        <v>40885.4</v>
      </c>
      <c r="P71" s="276" t="s">
        <v>43</v>
      </c>
      <c r="Q71" s="278" t="s">
        <v>1061</v>
      </c>
      <c r="R71" s="275" t="s">
        <v>1062</v>
      </c>
    </row>
    <row r="72" spans="1:19" s="161" customFormat="1" ht="46.5" customHeight="1" x14ac:dyDescent="0.2">
      <c r="A72" s="272"/>
      <c r="B72" s="281"/>
      <c r="C72" s="281"/>
      <c r="D72" s="281"/>
      <c r="E72" s="282"/>
      <c r="F72" s="281"/>
      <c r="G72" s="273"/>
      <c r="H72" s="160" t="s">
        <v>1063</v>
      </c>
      <c r="I72" s="160">
        <v>1000</v>
      </c>
      <c r="J72" s="278"/>
      <c r="K72" s="275"/>
      <c r="L72" s="275"/>
      <c r="M72" s="276"/>
      <c r="N72" s="276"/>
      <c r="O72" s="277"/>
      <c r="P72" s="276"/>
      <c r="Q72" s="278"/>
      <c r="R72" s="275"/>
    </row>
    <row r="73" spans="1:19" s="161" customFormat="1" ht="33.75" customHeight="1" x14ac:dyDescent="0.2">
      <c r="A73" s="272"/>
      <c r="B73" s="281"/>
      <c r="C73" s="281"/>
      <c r="D73" s="281"/>
      <c r="E73" s="282"/>
      <c r="F73" s="281"/>
      <c r="G73" s="117" t="s">
        <v>130</v>
      </c>
      <c r="H73" s="160" t="s">
        <v>131</v>
      </c>
      <c r="I73" s="160">
        <v>1</v>
      </c>
      <c r="J73" s="278"/>
      <c r="K73" s="275"/>
      <c r="L73" s="275"/>
      <c r="M73" s="276"/>
      <c r="N73" s="276"/>
      <c r="O73" s="277"/>
      <c r="P73" s="276"/>
      <c r="Q73" s="278"/>
      <c r="R73" s="275"/>
    </row>
    <row r="74" spans="1:19" s="161" customFormat="1" ht="21.75" customHeight="1" x14ac:dyDescent="0.2">
      <c r="A74" s="272"/>
      <c r="B74" s="281"/>
      <c r="C74" s="281"/>
      <c r="D74" s="281"/>
      <c r="E74" s="282"/>
      <c r="F74" s="281"/>
      <c r="G74" s="273" t="s">
        <v>88</v>
      </c>
      <c r="H74" s="160" t="s">
        <v>94</v>
      </c>
      <c r="I74" s="160">
        <v>1</v>
      </c>
      <c r="J74" s="278"/>
      <c r="K74" s="275"/>
      <c r="L74" s="275"/>
      <c r="M74" s="276"/>
      <c r="N74" s="276"/>
      <c r="O74" s="277"/>
      <c r="P74" s="276"/>
      <c r="Q74" s="278"/>
      <c r="R74" s="275"/>
    </row>
    <row r="75" spans="1:19" s="161" customFormat="1" ht="37.5" customHeight="1" x14ac:dyDescent="0.2">
      <c r="A75" s="272"/>
      <c r="B75" s="281"/>
      <c r="C75" s="281"/>
      <c r="D75" s="281"/>
      <c r="E75" s="282"/>
      <c r="F75" s="281"/>
      <c r="G75" s="273"/>
      <c r="H75" s="160" t="s">
        <v>347</v>
      </c>
      <c r="I75" s="160">
        <v>16</v>
      </c>
      <c r="J75" s="278"/>
      <c r="K75" s="275"/>
      <c r="L75" s="275"/>
      <c r="M75" s="276"/>
      <c r="N75" s="276"/>
      <c r="O75" s="277"/>
      <c r="P75" s="276"/>
      <c r="Q75" s="278"/>
      <c r="R75" s="275"/>
    </row>
    <row r="76" spans="1:19" s="161" customFormat="1" ht="202.5" customHeight="1" x14ac:dyDescent="0.2">
      <c r="A76" s="162">
        <v>2</v>
      </c>
      <c r="B76" s="162">
        <v>1</v>
      </c>
      <c r="C76" s="162">
        <v>3</v>
      </c>
      <c r="D76" s="117">
        <v>13</v>
      </c>
      <c r="E76" s="110" t="s">
        <v>1064</v>
      </c>
      <c r="F76" s="116" t="s">
        <v>1065</v>
      </c>
      <c r="G76" s="117" t="s">
        <v>511</v>
      </c>
      <c r="H76" s="110" t="s">
        <v>131</v>
      </c>
      <c r="I76" s="117">
        <v>1</v>
      </c>
      <c r="J76" s="116" t="s">
        <v>1066</v>
      </c>
      <c r="K76" s="162" t="s">
        <v>56</v>
      </c>
      <c r="L76" s="162" t="s">
        <v>43</v>
      </c>
      <c r="M76" s="163">
        <v>47770</v>
      </c>
      <c r="N76" s="163" t="s">
        <v>43</v>
      </c>
      <c r="O76" s="163">
        <v>35020</v>
      </c>
      <c r="P76" s="163" t="s">
        <v>43</v>
      </c>
      <c r="Q76" s="116" t="s">
        <v>1067</v>
      </c>
      <c r="R76" s="116" t="s">
        <v>1068</v>
      </c>
    </row>
    <row r="77" spans="1:19" s="161" customFormat="1" ht="52.5" customHeight="1" x14ac:dyDescent="0.2">
      <c r="A77" s="272">
        <v>3</v>
      </c>
      <c r="B77" s="279" t="s">
        <v>1069</v>
      </c>
      <c r="C77" s="273">
        <v>1</v>
      </c>
      <c r="D77" s="273">
        <v>13</v>
      </c>
      <c r="E77" s="268" t="s">
        <v>1070</v>
      </c>
      <c r="F77" s="268" t="s">
        <v>1071</v>
      </c>
      <c r="G77" s="280" t="s">
        <v>89</v>
      </c>
      <c r="H77" s="111" t="s">
        <v>476</v>
      </c>
      <c r="I77" s="112" t="s">
        <v>1072</v>
      </c>
      <c r="J77" s="268" t="s">
        <v>1073</v>
      </c>
      <c r="K77" s="269" t="s">
        <v>56</v>
      </c>
      <c r="L77" s="269" t="s">
        <v>43</v>
      </c>
      <c r="M77" s="270">
        <v>22500</v>
      </c>
      <c r="N77" s="269" t="s">
        <v>43</v>
      </c>
      <c r="O77" s="270">
        <v>15000</v>
      </c>
      <c r="P77" s="269" t="s">
        <v>43</v>
      </c>
      <c r="Q77" s="268" t="s">
        <v>1074</v>
      </c>
      <c r="R77" s="268" t="s">
        <v>1075</v>
      </c>
    </row>
    <row r="78" spans="1:19" s="161" customFormat="1" ht="81" customHeight="1" x14ac:dyDescent="0.2">
      <c r="A78" s="272"/>
      <c r="B78" s="279"/>
      <c r="C78" s="273"/>
      <c r="D78" s="273"/>
      <c r="E78" s="268"/>
      <c r="F78" s="268"/>
      <c r="G78" s="280"/>
      <c r="H78" s="111" t="s">
        <v>1076</v>
      </c>
      <c r="I78" s="112" t="s">
        <v>51</v>
      </c>
      <c r="J78" s="268"/>
      <c r="K78" s="269"/>
      <c r="L78" s="269"/>
      <c r="M78" s="270"/>
      <c r="N78" s="269"/>
      <c r="O78" s="270"/>
      <c r="P78" s="269"/>
      <c r="Q78" s="268"/>
      <c r="R78" s="268"/>
    </row>
    <row r="79" spans="1:19" s="161" customFormat="1" ht="90" customHeight="1" x14ac:dyDescent="0.2">
      <c r="A79" s="272"/>
      <c r="B79" s="279"/>
      <c r="C79" s="273"/>
      <c r="D79" s="273"/>
      <c r="E79" s="268"/>
      <c r="F79" s="268"/>
      <c r="G79" s="280"/>
      <c r="H79" s="116" t="s">
        <v>481</v>
      </c>
      <c r="I79" s="112" t="s">
        <v>1077</v>
      </c>
      <c r="J79" s="268"/>
      <c r="K79" s="269"/>
      <c r="L79" s="269"/>
      <c r="M79" s="270"/>
      <c r="N79" s="269"/>
      <c r="O79" s="270"/>
      <c r="P79" s="269"/>
      <c r="Q79" s="268"/>
      <c r="R79" s="268"/>
    </row>
    <row r="80" spans="1:19" s="161" customFormat="1" ht="44.25" customHeight="1" x14ac:dyDescent="0.2">
      <c r="A80" s="272">
        <v>4</v>
      </c>
      <c r="B80" s="273">
        <v>6</v>
      </c>
      <c r="C80" s="273">
        <v>1</v>
      </c>
      <c r="D80" s="268">
        <v>13</v>
      </c>
      <c r="E80" s="268" t="s">
        <v>1078</v>
      </c>
      <c r="F80" s="268" t="s">
        <v>1079</v>
      </c>
      <c r="G80" s="268" t="s">
        <v>88</v>
      </c>
      <c r="H80" s="110" t="s">
        <v>94</v>
      </c>
      <c r="I80" s="110">
        <v>1</v>
      </c>
      <c r="J80" s="268" t="s">
        <v>1080</v>
      </c>
      <c r="K80" s="269" t="s">
        <v>45</v>
      </c>
      <c r="L80" s="269" t="s">
        <v>43</v>
      </c>
      <c r="M80" s="270">
        <v>20870.38</v>
      </c>
      <c r="N80" s="271" t="s">
        <v>43</v>
      </c>
      <c r="O80" s="270">
        <v>18812.669999999998</v>
      </c>
      <c r="P80" s="269" t="s">
        <v>43</v>
      </c>
      <c r="Q80" s="268" t="s">
        <v>1081</v>
      </c>
      <c r="R80" s="268" t="s">
        <v>1082</v>
      </c>
    </row>
    <row r="81" spans="1:18" s="161" customFormat="1" ht="78.75" customHeight="1" x14ac:dyDescent="0.2">
      <c r="A81" s="272"/>
      <c r="B81" s="273"/>
      <c r="C81" s="273"/>
      <c r="D81" s="268"/>
      <c r="E81" s="268"/>
      <c r="F81" s="268"/>
      <c r="G81" s="268"/>
      <c r="H81" s="110" t="s">
        <v>347</v>
      </c>
      <c r="I81" s="110">
        <v>75</v>
      </c>
      <c r="J81" s="268"/>
      <c r="K81" s="269"/>
      <c r="L81" s="269"/>
      <c r="M81" s="270"/>
      <c r="N81" s="271"/>
      <c r="O81" s="270"/>
      <c r="P81" s="269"/>
      <c r="Q81" s="268"/>
      <c r="R81" s="268"/>
    </row>
    <row r="82" spans="1:18" s="161" customFormat="1" ht="12.75" x14ac:dyDescent="0.2">
      <c r="A82" s="272">
        <v>5</v>
      </c>
      <c r="B82" s="273">
        <v>6</v>
      </c>
      <c r="C82" s="273">
        <v>1.3</v>
      </c>
      <c r="D82" s="268">
        <v>13</v>
      </c>
      <c r="E82" s="268" t="s">
        <v>1083</v>
      </c>
      <c r="F82" s="268" t="s">
        <v>1084</v>
      </c>
      <c r="G82" s="268" t="s">
        <v>83</v>
      </c>
      <c r="H82" s="113" t="s">
        <v>84</v>
      </c>
      <c r="I82" s="115">
        <v>1</v>
      </c>
      <c r="J82" s="268" t="s">
        <v>1085</v>
      </c>
      <c r="K82" s="269" t="s">
        <v>37</v>
      </c>
      <c r="L82" s="269" t="s">
        <v>43</v>
      </c>
      <c r="M82" s="270">
        <v>55174.6</v>
      </c>
      <c r="N82" s="269" t="s">
        <v>43</v>
      </c>
      <c r="O82" s="270">
        <v>55174.6</v>
      </c>
      <c r="P82" s="269" t="s">
        <v>43</v>
      </c>
      <c r="Q82" s="274" t="s">
        <v>1086</v>
      </c>
      <c r="R82" s="274" t="s">
        <v>1087</v>
      </c>
    </row>
    <row r="83" spans="1:18" s="161" customFormat="1" ht="25.5" x14ac:dyDescent="0.2">
      <c r="A83" s="272"/>
      <c r="B83" s="273"/>
      <c r="C83" s="273"/>
      <c r="D83" s="268"/>
      <c r="E83" s="268"/>
      <c r="F83" s="268"/>
      <c r="G83" s="268"/>
      <c r="H83" s="113" t="s">
        <v>1063</v>
      </c>
      <c r="I83" s="115">
        <v>900</v>
      </c>
      <c r="J83" s="268"/>
      <c r="K83" s="269"/>
      <c r="L83" s="269"/>
      <c r="M83" s="270"/>
      <c r="N83" s="269"/>
      <c r="O83" s="270"/>
      <c r="P83" s="269"/>
      <c r="Q83" s="274"/>
      <c r="R83" s="274"/>
    </row>
    <row r="84" spans="1:18" s="161" customFormat="1" ht="22.5" customHeight="1" x14ac:dyDescent="0.2">
      <c r="A84" s="272"/>
      <c r="B84" s="273"/>
      <c r="C84" s="273"/>
      <c r="D84" s="268"/>
      <c r="E84" s="268"/>
      <c r="F84" s="268"/>
      <c r="G84" s="268" t="s">
        <v>1088</v>
      </c>
      <c r="H84" s="113" t="s">
        <v>134</v>
      </c>
      <c r="I84" s="115">
        <v>1</v>
      </c>
      <c r="J84" s="268"/>
      <c r="K84" s="269"/>
      <c r="L84" s="269"/>
      <c r="M84" s="270"/>
      <c r="N84" s="269"/>
      <c r="O84" s="270"/>
      <c r="P84" s="269"/>
      <c r="Q84" s="274"/>
      <c r="R84" s="274"/>
    </row>
    <row r="85" spans="1:18" s="161" customFormat="1" ht="25.5" x14ac:dyDescent="0.2">
      <c r="A85" s="272"/>
      <c r="B85" s="273"/>
      <c r="C85" s="273"/>
      <c r="D85" s="268"/>
      <c r="E85" s="268"/>
      <c r="F85" s="268"/>
      <c r="G85" s="268"/>
      <c r="H85" s="116" t="s">
        <v>1089</v>
      </c>
      <c r="I85" s="115">
        <v>250</v>
      </c>
      <c r="J85" s="268"/>
      <c r="K85" s="269"/>
      <c r="L85" s="269"/>
      <c r="M85" s="270"/>
      <c r="N85" s="269"/>
      <c r="O85" s="270"/>
      <c r="P85" s="269"/>
      <c r="Q85" s="274"/>
      <c r="R85" s="274"/>
    </row>
    <row r="86" spans="1:18" s="161" customFormat="1" ht="25.5" x14ac:dyDescent="0.2">
      <c r="A86" s="272"/>
      <c r="B86" s="273"/>
      <c r="C86" s="273"/>
      <c r="D86" s="268"/>
      <c r="E86" s="268"/>
      <c r="F86" s="268"/>
      <c r="G86" s="268" t="s">
        <v>89</v>
      </c>
      <c r="H86" s="113" t="s">
        <v>476</v>
      </c>
      <c r="I86" s="115">
        <v>1</v>
      </c>
      <c r="J86" s="268"/>
      <c r="K86" s="269"/>
      <c r="L86" s="269"/>
      <c r="M86" s="270"/>
      <c r="N86" s="269"/>
      <c r="O86" s="270"/>
      <c r="P86" s="269"/>
      <c r="Q86" s="274"/>
      <c r="R86" s="274"/>
    </row>
    <row r="87" spans="1:18" s="161" customFormat="1" ht="38.25" x14ac:dyDescent="0.2">
      <c r="A87" s="272"/>
      <c r="B87" s="273"/>
      <c r="C87" s="273"/>
      <c r="D87" s="268"/>
      <c r="E87" s="268"/>
      <c r="F87" s="268"/>
      <c r="G87" s="268"/>
      <c r="H87" s="113" t="s">
        <v>1076</v>
      </c>
      <c r="I87" s="115">
        <v>1</v>
      </c>
      <c r="J87" s="268"/>
      <c r="K87" s="269"/>
      <c r="L87" s="269"/>
      <c r="M87" s="270"/>
      <c r="N87" s="269"/>
      <c r="O87" s="270"/>
      <c r="P87" s="269"/>
      <c r="Q87" s="274"/>
      <c r="R87" s="274"/>
    </row>
    <row r="88" spans="1:18" s="161" customFormat="1" ht="25.5" x14ac:dyDescent="0.2">
      <c r="A88" s="272"/>
      <c r="B88" s="273"/>
      <c r="C88" s="273"/>
      <c r="D88" s="268"/>
      <c r="E88" s="268"/>
      <c r="F88" s="268"/>
      <c r="G88" s="268"/>
      <c r="H88" s="110" t="s">
        <v>481</v>
      </c>
      <c r="I88" s="164">
        <v>349825</v>
      </c>
      <c r="J88" s="268"/>
      <c r="K88" s="269"/>
      <c r="L88" s="269"/>
      <c r="M88" s="270"/>
      <c r="N88" s="269"/>
      <c r="O88" s="270"/>
      <c r="P88" s="269"/>
      <c r="Q88" s="274"/>
      <c r="R88" s="274"/>
    </row>
    <row r="90" spans="1:18" x14ac:dyDescent="0.25">
      <c r="M90" s="220" t="s">
        <v>39</v>
      </c>
      <c r="N90" s="220"/>
      <c r="O90" s="221" t="s">
        <v>40</v>
      </c>
      <c r="P90" s="222"/>
    </row>
    <row r="91" spans="1:18" x14ac:dyDescent="0.25">
      <c r="M91" s="92" t="s">
        <v>41</v>
      </c>
      <c r="N91" s="92" t="s">
        <v>42</v>
      </c>
      <c r="O91" s="9" t="s">
        <v>41</v>
      </c>
      <c r="P91" s="9" t="s">
        <v>42</v>
      </c>
    </row>
    <row r="92" spans="1:18" x14ac:dyDescent="0.25">
      <c r="M92" s="46" t="s">
        <v>43</v>
      </c>
      <c r="N92" s="47" t="s">
        <v>43</v>
      </c>
      <c r="O92" s="90">
        <v>5</v>
      </c>
      <c r="P92" s="127">
        <f>O71+O76+O77+O80+O82</f>
        <v>164892.66999999998</v>
      </c>
    </row>
  </sheetData>
  <mergeCells count="308">
    <mergeCell ref="M63:N63"/>
    <mergeCell ref="O63:P63"/>
    <mergeCell ref="A60:A61"/>
    <mergeCell ref="B60:B61"/>
    <mergeCell ref="C60:C61"/>
    <mergeCell ref="D60:D61"/>
    <mergeCell ref="E60:E61"/>
    <mergeCell ref="F60:F61"/>
    <mergeCell ref="J60:J61"/>
    <mergeCell ref="K60:K61"/>
    <mergeCell ref="L60:L61"/>
    <mergeCell ref="M60:M61"/>
    <mergeCell ref="N60:N61"/>
    <mergeCell ref="O60:O61"/>
    <mergeCell ref="P60:P61"/>
    <mergeCell ref="Q60:Q61"/>
    <mergeCell ref="R60:R61"/>
    <mergeCell ref="P51:P59"/>
    <mergeCell ref="Q51:Q59"/>
    <mergeCell ref="R51:R59"/>
    <mergeCell ref="G53:G54"/>
    <mergeCell ref="G55:G56"/>
    <mergeCell ref="G57:G59"/>
    <mergeCell ref="R47:R50"/>
    <mergeCell ref="G49:G50"/>
    <mergeCell ref="L51:L59"/>
    <mergeCell ref="M51:M59"/>
    <mergeCell ref="N51:N59"/>
    <mergeCell ref="O51:O59"/>
    <mergeCell ref="L47:L50"/>
    <mergeCell ref="M47:M50"/>
    <mergeCell ref="N47:N50"/>
    <mergeCell ref="O47:O50"/>
    <mergeCell ref="P47:P50"/>
    <mergeCell ref="Q47:Q50"/>
    <mergeCell ref="A51:A59"/>
    <mergeCell ref="B51:B59"/>
    <mergeCell ref="C51:C59"/>
    <mergeCell ref="D51:D59"/>
    <mergeCell ref="E51:E59"/>
    <mergeCell ref="F51:F59"/>
    <mergeCell ref="G51:G52"/>
    <mergeCell ref="J51:J59"/>
    <mergeCell ref="K51:K59"/>
    <mergeCell ref="A47:A50"/>
    <mergeCell ref="B47:B50"/>
    <mergeCell ref="C47:C50"/>
    <mergeCell ref="D47:D50"/>
    <mergeCell ref="E47:E50"/>
    <mergeCell ref="F47:F50"/>
    <mergeCell ref="G47:G48"/>
    <mergeCell ref="J47:J50"/>
    <mergeCell ref="K47:K50"/>
    <mergeCell ref="P41:P46"/>
    <mergeCell ref="Q41:Q46"/>
    <mergeCell ref="R41:R46"/>
    <mergeCell ref="G43:G44"/>
    <mergeCell ref="G45:G46"/>
    <mergeCell ref="J45:J46"/>
    <mergeCell ref="Q39:Q40"/>
    <mergeCell ref="R39:R40"/>
    <mergeCell ref="A41:A46"/>
    <mergeCell ref="B41:B46"/>
    <mergeCell ref="C41:C46"/>
    <mergeCell ref="D41:D46"/>
    <mergeCell ref="E41:E46"/>
    <mergeCell ref="F41:F46"/>
    <mergeCell ref="G41:G42"/>
    <mergeCell ref="J41:J44"/>
    <mergeCell ref="K41:K46"/>
    <mergeCell ref="L41:L46"/>
    <mergeCell ref="M41:M46"/>
    <mergeCell ref="N41:N46"/>
    <mergeCell ref="O41:O46"/>
    <mergeCell ref="R37:R38"/>
    <mergeCell ref="A39:A40"/>
    <mergeCell ref="B39:B40"/>
    <mergeCell ref="C39:C40"/>
    <mergeCell ref="D39:D40"/>
    <mergeCell ref="E39:E40"/>
    <mergeCell ref="F39:F40"/>
    <mergeCell ref="G39:G40"/>
    <mergeCell ref="J39:J40"/>
    <mergeCell ref="K39:K40"/>
    <mergeCell ref="L39:L40"/>
    <mergeCell ref="M39:M40"/>
    <mergeCell ref="N39:N40"/>
    <mergeCell ref="O39:O40"/>
    <mergeCell ref="P39:P40"/>
    <mergeCell ref="A37:A38"/>
    <mergeCell ref="B37:B38"/>
    <mergeCell ref="C37:C38"/>
    <mergeCell ref="D37:D38"/>
    <mergeCell ref="E37:E38"/>
    <mergeCell ref="F37:F38"/>
    <mergeCell ref="G37:G38"/>
    <mergeCell ref="J37:J38"/>
    <mergeCell ref="K37:K38"/>
    <mergeCell ref="L37:L38"/>
    <mergeCell ref="M37:M38"/>
    <mergeCell ref="N37:N38"/>
    <mergeCell ref="O37:O38"/>
    <mergeCell ref="P37:P38"/>
    <mergeCell ref="Q37:Q38"/>
    <mergeCell ref="N31:N36"/>
    <mergeCell ref="O31:O36"/>
    <mergeCell ref="P31:P36"/>
    <mergeCell ref="Q31:Q36"/>
    <mergeCell ref="K31:K36"/>
    <mergeCell ref="L31:L36"/>
    <mergeCell ref="M31:M36"/>
    <mergeCell ref="G35:G36"/>
    <mergeCell ref="A31:A36"/>
    <mergeCell ref="B31:B36"/>
    <mergeCell ref="C31:C36"/>
    <mergeCell ref="D31:D36"/>
    <mergeCell ref="E31:E36"/>
    <mergeCell ref="R19:R24"/>
    <mergeCell ref="G21:G22"/>
    <mergeCell ref="G23:G24"/>
    <mergeCell ref="A25:A30"/>
    <mergeCell ref="B25:B30"/>
    <mergeCell ref="C25:C30"/>
    <mergeCell ref="D25:D30"/>
    <mergeCell ref="E25:E30"/>
    <mergeCell ref="F25:F30"/>
    <mergeCell ref="J25:J28"/>
    <mergeCell ref="K25:K30"/>
    <mergeCell ref="L25:L30"/>
    <mergeCell ref="M25:M30"/>
    <mergeCell ref="N25:N30"/>
    <mergeCell ref="O25:O30"/>
    <mergeCell ref="M19:M24"/>
    <mergeCell ref="N19:N24"/>
    <mergeCell ref="O19:O24"/>
    <mergeCell ref="P19:P24"/>
    <mergeCell ref="Q19:Q24"/>
    <mergeCell ref="F19:F24"/>
    <mergeCell ref="G19:G20"/>
    <mergeCell ref="J19:J24"/>
    <mergeCell ref="K19:K24"/>
    <mergeCell ref="C16:C18"/>
    <mergeCell ref="D16:D18"/>
    <mergeCell ref="E16:E18"/>
    <mergeCell ref="F16:F18"/>
    <mergeCell ref="G16:G17"/>
    <mergeCell ref="L19:L24"/>
    <mergeCell ref="A19:A24"/>
    <mergeCell ref="B19:B24"/>
    <mergeCell ref="C19:C24"/>
    <mergeCell ref="D19:D24"/>
    <mergeCell ref="E19:E24"/>
    <mergeCell ref="G13:G15"/>
    <mergeCell ref="J13:J15"/>
    <mergeCell ref="K13:K15"/>
    <mergeCell ref="R16:R18"/>
    <mergeCell ref="J16:J17"/>
    <mergeCell ref="K16:K18"/>
    <mergeCell ref="L16:L18"/>
    <mergeCell ref="M16:M18"/>
    <mergeCell ref="N16:N18"/>
    <mergeCell ref="O16:O18"/>
    <mergeCell ref="P16:P18"/>
    <mergeCell ref="Q16:Q18"/>
    <mergeCell ref="O13:O15"/>
    <mergeCell ref="P13:P15"/>
    <mergeCell ref="Q13:Q15"/>
    <mergeCell ref="A13:A15"/>
    <mergeCell ref="B13:B15"/>
    <mergeCell ref="C13:C15"/>
    <mergeCell ref="M7:M12"/>
    <mergeCell ref="N7:N12"/>
    <mergeCell ref="O7:O12"/>
    <mergeCell ref="J2:R2"/>
    <mergeCell ref="A4:A5"/>
    <mergeCell ref="B4:B5"/>
    <mergeCell ref="C4:C5"/>
    <mergeCell ref="D4:D5"/>
    <mergeCell ref="E4:E5"/>
    <mergeCell ref="F4:F5"/>
    <mergeCell ref="G4:G5"/>
    <mergeCell ref="H4:I4"/>
    <mergeCell ref="J4:J5"/>
    <mergeCell ref="K4:L4"/>
    <mergeCell ref="M4:N4"/>
    <mergeCell ref="O4:P4"/>
    <mergeCell ref="Q4:Q5"/>
    <mergeCell ref="R4:R5"/>
    <mergeCell ref="D13:D15"/>
    <mergeCell ref="E13:E15"/>
    <mergeCell ref="F13:F15"/>
    <mergeCell ref="P7:P12"/>
    <mergeCell ref="Q7:Q12"/>
    <mergeCell ref="R7:R12"/>
    <mergeCell ref="G9:G10"/>
    <mergeCell ref="R13:R15"/>
    <mergeCell ref="A16:A18"/>
    <mergeCell ref="B16:B18"/>
    <mergeCell ref="K7:K12"/>
    <mergeCell ref="L7:L12"/>
    <mergeCell ref="J9:J12"/>
    <mergeCell ref="G11:G12"/>
    <mergeCell ref="H11:H12"/>
    <mergeCell ref="I11:I12"/>
    <mergeCell ref="A7:A12"/>
    <mergeCell ref="B7:B12"/>
    <mergeCell ref="C7:C12"/>
    <mergeCell ref="D7:D12"/>
    <mergeCell ref="E7:E12"/>
    <mergeCell ref="L13:L15"/>
    <mergeCell ref="M13:M15"/>
    <mergeCell ref="N13:N15"/>
    <mergeCell ref="F7:F12"/>
    <mergeCell ref="G7:G8"/>
    <mergeCell ref="J7:J8"/>
    <mergeCell ref="G27:G28"/>
    <mergeCell ref="P25:P30"/>
    <mergeCell ref="G29:G30"/>
    <mergeCell ref="J29:J30"/>
    <mergeCell ref="F31:F36"/>
    <mergeCell ref="Q25:Q30"/>
    <mergeCell ref="R25:R30"/>
    <mergeCell ref="A68:A69"/>
    <mergeCell ref="B68:B69"/>
    <mergeCell ref="C68:C69"/>
    <mergeCell ref="D68:D69"/>
    <mergeCell ref="E68:E69"/>
    <mergeCell ref="F68:F69"/>
    <mergeCell ref="G68:G69"/>
    <mergeCell ref="H68:I68"/>
    <mergeCell ref="J68:J69"/>
    <mergeCell ref="K68:L68"/>
    <mergeCell ref="M68:N68"/>
    <mergeCell ref="O68:P68"/>
    <mergeCell ref="Q68:Q69"/>
    <mergeCell ref="R68:R69"/>
    <mergeCell ref="R31:R36"/>
    <mergeCell ref="G31:G32"/>
    <mergeCell ref="J31:J36"/>
    <mergeCell ref="A71:A75"/>
    <mergeCell ref="B71:B75"/>
    <mergeCell ref="C71:C75"/>
    <mergeCell ref="D71:D75"/>
    <mergeCell ref="E71:E75"/>
    <mergeCell ref="F71:F75"/>
    <mergeCell ref="G71:G72"/>
    <mergeCell ref="J71:J75"/>
    <mergeCell ref="K71:K75"/>
    <mergeCell ref="L71:L75"/>
    <mergeCell ref="M71:M75"/>
    <mergeCell ref="N71:N75"/>
    <mergeCell ref="O71:O75"/>
    <mergeCell ref="P71:P75"/>
    <mergeCell ref="Q71:Q75"/>
    <mergeCell ref="R71:R75"/>
    <mergeCell ref="G74:G75"/>
    <mergeCell ref="A77:A79"/>
    <mergeCell ref="B77:B79"/>
    <mergeCell ref="C77:C79"/>
    <mergeCell ref="D77:D79"/>
    <mergeCell ref="E77:E79"/>
    <mergeCell ref="F77:F79"/>
    <mergeCell ref="G77:G79"/>
    <mergeCell ref="J77:J79"/>
    <mergeCell ref="K77:K79"/>
    <mergeCell ref="L77:L79"/>
    <mergeCell ref="M77:M79"/>
    <mergeCell ref="N77:N79"/>
    <mergeCell ref="O77:O79"/>
    <mergeCell ref="P77:P79"/>
    <mergeCell ref="Q77:Q79"/>
    <mergeCell ref="R77:R79"/>
    <mergeCell ref="R80:R81"/>
    <mergeCell ref="A82:A88"/>
    <mergeCell ref="B82:B88"/>
    <mergeCell ref="C82:C88"/>
    <mergeCell ref="D82:D88"/>
    <mergeCell ref="E82:E88"/>
    <mergeCell ref="F82:F88"/>
    <mergeCell ref="G82:G83"/>
    <mergeCell ref="J82:J88"/>
    <mergeCell ref="K82:K88"/>
    <mergeCell ref="L82:L88"/>
    <mergeCell ref="M82:M88"/>
    <mergeCell ref="N82:N88"/>
    <mergeCell ref="O82:O88"/>
    <mergeCell ref="P82:P88"/>
    <mergeCell ref="Q82:Q88"/>
    <mergeCell ref="R82:R88"/>
    <mergeCell ref="G84:G85"/>
    <mergeCell ref="A80:A81"/>
    <mergeCell ref="B80:B81"/>
    <mergeCell ref="C80:C81"/>
    <mergeCell ref="D80:D81"/>
    <mergeCell ref="E80:E81"/>
    <mergeCell ref="F80:F81"/>
    <mergeCell ref="G86:G88"/>
    <mergeCell ref="M90:N90"/>
    <mergeCell ref="O90:P90"/>
    <mergeCell ref="L80:L81"/>
    <mergeCell ref="M80:M81"/>
    <mergeCell ref="N80:N81"/>
    <mergeCell ref="O80:O81"/>
    <mergeCell ref="P80:P81"/>
    <mergeCell ref="Q80:Q81"/>
    <mergeCell ref="G80:G81"/>
    <mergeCell ref="J80:J81"/>
    <mergeCell ref="K80:K81"/>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CDR (JC)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Dell</cp:lastModifiedBy>
  <cp:lastPrinted>2020-02-17T10:17:13Z</cp:lastPrinted>
  <dcterms:created xsi:type="dcterms:W3CDTF">2020-01-15T10:30:37Z</dcterms:created>
  <dcterms:modified xsi:type="dcterms:W3CDTF">2020-06-17T10:27:19Z</dcterms:modified>
</cp:coreProperties>
</file>